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725" windowWidth="21180" windowHeight="10965" tabRatio="921"/>
  </bookViews>
  <sheets>
    <sheet name="1.Выработка э.э" sheetId="47" r:id="rId1"/>
    <sheet name="1.1.Отпуск э.э с шин" sheetId="22" r:id="rId2"/>
    <sheet name="2.Отпуск т.э." sheetId="1" r:id="rId3"/>
    <sheet name="3.1.КИУМ эл мощн" sheetId="51" r:id="rId4"/>
    <sheet name="3.2.КИУМ теплов мощн" sheetId="36" r:id="rId5"/>
    <sheet name="4.1.Устан эл мощн" sheetId="37" r:id="rId6"/>
    <sheet name="4.2.Устан тепл мощн" sheetId="38" r:id="rId7"/>
    <sheet name="5. Распол эл мощн" sheetId="39" r:id="rId8"/>
    <sheet name="6.1.Расход топл, т.у.т." sheetId="46" r:id="rId9"/>
    <sheet name="6.1.1.Расход топл Э, т.у.т." sheetId="41" r:id="rId10"/>
    <sheet name="6.1.2.Расход топл Т, т.у.т." sheetId="45" r:id="rId11"/>
    <sheet name="7.УРУТ э.э." sheetId="42" r:id="rId12"/>
    <sheet name="8.УРУТ т.э." sheetId="43" r:id="rId13"/>
    <sheet name="9.ОРЭМ" sheetId="49" r:id="rId14"/>
    <sheet name="10. Розн рынок " sheetId="50" r:id="rId15"/>
    <sheet name="11.1Тариф на э.э " sheetId="28" r:id="rId16"/>
    <sheet name="11.2 Тариф на э.э ДГК" sheetId="29" r:id="rId17"/>
    <sheet name="11.3 Тариф на тепло " sheetId="30" r:id="rId18"/>
    <sheet name="12.1 RAB " sheetId="31" r:id="rId19"/>
    <sheet name="12.2 Тарифы сетей " sheetId="32" r:id="rId20"/>
    <sheet name="13.Отпуск э.э в сеть" sheetId="14" r:id="rId21"/>
    <sheet name="14.Потери э.э. в сети" sheetId="16" r:id="rId22"/>
    <sheet name="15.Отпуск т.э. в сеть" sheetId="15" r:id="rId23"/>
    <sheet name="16.Потери т.э. в сети" sheetId="17" r:id="rId24"/>
  </sheets>
  <definedNames>
    <definedName name="_xlnm.Print_Titles" localSheetId="16">'11.2 Тариф на э.э ДГК'!$A:$J</definedName>
    <definedName name="_xlnm.Print_Area" localSheetId="1">'1.1.Отпуск э.э с шин'!$A$1:$CO$65</definedName>
    <definedName name="_xlnm.Print_Area" localSheetId="0">'1.Выработка э.э'!$A$1:$CO$65</definedName>
    <definedName name="_xlnm.Print_Area" localSheetId="14">'10. Розн рынок '!$A$1:$CE$32</definedName>
    <definedName name="_xlnm.Print_Area" localSheetId="15">'11.1Тариф на э.э '!$A$1:$K$49</definedName>
    <definedName name="_xlnm.Print_Area" localSheetId="17">'11.3 Тариф на тепло '!$A$1:$J$20</definedName>
    <definedName name="_xlnm.Print_Area" localSheetId="18">'12.1 RAB '!$A$1:$I$63</definedName>
    <definedName name="_xlnm.Print_Area" localSheetId="19">'12.2 Тарифы сетей '!$A$1:$K$13</definedName>
    <definedName name="_xlnm.Print_Area" localSheetId="20">'13.Отпуск э.э в сеть'!$A$1:$CN$20</definedName>
    <definedName name="_xlnm.Print_Area" localSheetId="21">'14.Потери э.э. в сети'!$A$1:$CB$20</definedName>
    <definedName name="_xlnm.Print_Area" localSheetId="22">'15.Отпуск т.э. в сеть'!$A$1:$CA$18</definedName>
    <definedName name="_xlnm.Print_Area" localSheetId="23">'16.Потери т.э. в сети'!$A$1:$BT$18</definedName>
    <definedName name="_xlnm.Print_Area" localSheetId="2">'2.Отпуск т.э.'!$A$1:$CK$69</definedName>
    <definedName name="_xlnm.Print_Area" localSheetId="4">'3.2.КИУМ теплов мощн'!$A$1:$CA$71</definedName>
    <definedName name="_xlnm.Print_Area" localSheetId="5">'4.1.Устан эл мощн'!$A$1:$BU$67</definedName>
    <definedName name="_xlnm.Print_Area" localSheetId="6">'4.2.Устан тепл мощн'!$A$1:$BU$75</definedName>
    <definedName name="_xlnm.Print_Area" localSheetId="7">'5. Распол эл мощн'!$A$1:$BV$64</definedName>
    <definedName name="_xlnm.Print_Area" localSheetId="9">'6.1.1.Расход топл Э, т.у.т.'!$A$1:$CH$84</definedName>
    <definedName name="_xlnm.Print_Area" localSheetId="10">'6.1.2.Расход топл Т, т.у.т.'!$A$1:$CH$84</definedName>
    <definedName name="_xlnm.Print_Area" localSheetId="8">'6.1.Расход топл, т.у.т.'!$A$1:$CH$84</definedName>
    <definedName name="_xlnm.Print_Area" localSheetId="11">'7.УРУТ э.э.'!$A$1:$CM$65</definedName>
    <definedName name="_xlnm.Print_Area" localSheetId="12">'8.УРУТ т.э.'!$A$1:$CM$64</definedName>
    <definedName name="_xlnm.Print_Area" localSheetId="13">'9.ОРЭМ'!$A$3:$AP$36</definedName>
  </definedNames>
  <calcPr calcId="145621"/>
</workbook>
</file>

<file path=xl/calcChain.xml><?xml version="1.0" encoding="utf-8"?>
<calcChain xmlns="http://schemas.openxmlformats.org/spreadsheetml/2006/main">
  <c r="CE34" i="49" l="1"/>
  <c r="CE35" i="49"/>
  <c r="CE36" i="49"/>
  <c r="CE33" i="49"/>
  <c r="CD34" i="49"/>
  <c r="CD35" i="49"/>
  <c r="CD36" i="49"/>
  <c r="CD33" i="49"/>
  <c r="CE29" i="49"/>
  <c r="CE30" i="49"/>
  <c r="CE31" i="49"/>
  <c r="CE28" i="49"/>
  <c r="CD29" i="49"/>
  <c r="CD30" i="49"/>
  <c r="CD31" i="49"/>
  <c r="CD28" i="49"/>
  <c r="CD23" i="49"/>
  <c r="CD24" i="49"/>
  <c r="CD25" i="49"/>
  <c r="CD22" i="49"/>
  <c r="CE17" i="49"/>
  <c r="CE18" i="49"/>
  <c r="CE19" i="49"/>
  <c r="CE16" i="49"/>
  <c r="CD17" i="49"/>
  <c r="CD18" i="49"/>
  <c r="CD19" i="49"/>
  <c r="CD16" i="49"/>
  <c r="CC33" i="49" l="1"/>
  <c r="CC31" i="49"/>
  <c r="CC30" i="49"/>
  <c r="CC29" i="49"/>
  <c r="CC28" i="49" s="1"/>
  <c r="CC22" i="49"/>
  <c r="CC19" i="49"/>
  <c r="CC18" i="49"/>
  <c r="CC17" i="49"/>
  <c r="CC16" i="49" s="1"/>
  <c r="CC13" i="49"/>
  <c r="CC11" i="49"/>
  <c r="CC10" i="49" s="1"/>
  <c r="CC7" i="49"/>
  <c r="CC5" i="49"/>
  <c r="CC4" i="49"/>
  <c r="CI27" i="50" l="1"/>
  <c r="CJ27" i="50" s="1"/>
  <c r="CI26" i="50"/>
  <c r="CJ26" i="50" s="1"/>
  <c r="CI25" i="50"/>
  <c r="CJ25" i="50" s="1"/>
  <c r="CI24" i="50"/>
  <c r="CJ24" i="50" s="1"/>
  <c r="CI23" i="50"/>
  <c r="CJ23" i="50" s="1"/>
  <c r="CI22" i="50"/>
  <c r="CJ22" i="50" s="1"/>
  <c r="CL21" i="50"/>
  <c r="CK21" i="50"/>
  <c r="CJ21" i="50"/>
  <c r="CL20" i="50"/>
  <c r="CK20" i="50"/>
  <c r="CJ20" i="50"/>
  <c r="CI20" i="50"/>
  <c r="CL19" i="50"/>
  <c r="CK19" i="50"/>
  <c r="CJ19" i="50"/>
  <c r="CI19" i="50"/>
  <c r="CG18" i="50"/>
  <c r="CF18" i="50"/>
  <c r="CI13" i="50"/>
  <c r="CJ13" i="50" s="1"/>
  <c r="CI12" i="50"/>
  <c r="CJ12" i="50" s="1"/>
  <c r="CI11" i="50"/>
  <c r="CJ11" i="50" s="1"/>
  <c r="CI10" i="50"/>
  <c r="CJ10" i="50" s="1"/>
  <c r="CI9" i="50"/>
  <c r="CJ9" i="50" s="1"/>
  <c r="CI8" i="50"/>
  <c r="CJ8" i="50" s="1"/>
  <c r="CI7" i="50"/>
  <c r="CJ7" i="50" s="1"/>
  <c r="CI6" i="50"/>
  <c r="CJ6" i="50" s="1"/>
  <c r="CI5" i="50"/>
  <c r="CI18" i="50" s="1"/>
  <c r="CI4" i="50"/>
  <c r="CJ4" i="50" s="1"/>
  <c r="CH4" i="50"/>
  <c r="CH18" i="50" s="1"/>
  <c r="CG4" i="50"/>
  <c r="CF4" i="50"/>
  <c r="CL9" i="50" l="1"/>
  <c r="CK9" i="50"/>
  <c r="CL13" i="50"/>
  <c r="CK13" i="50"/>
  <c r="CL24" i="50"/>
  <c r="CK24" i="50"/>
  <c r="CL6" i="50"/>
  <c r="CK6" i="50"/>
  <c r="CL10" i="50"/>
  <c r="CK10" i="50"/>
  <c r="CL25" i="50"/>
  <c r="CK25" i="50"/>
  <c r="CL7" i="50"/>
  <c r="CK7" i="50"/>
  <c r="CL11" i="50"/>
  <c r="CK11" i="50"/>
  <c r="CL22" i="50"/>
  <c r="CK22" i="50"/>
  <c r="CL26" i="50"/>
  <c r="CK26" i="50"/>
  <c r="CL4" i="50"/>
  <c r="CK4" i="50"/>
  <c r="CL8" i="50"/>
  <c r="CK8" i="50"/>
  <c r="CL12" i="50"/>
  <c r="CK12" i="50"/>
  <c r="CL23" i="50"/>
  <c r="CK23" i="50"/>
  <c r="CL27" i="50"/>
  <c r="CK27" i="50"/>
  <c r="CJ5" i="50"/>
  <c r="CJ18" i="50" l="1"/>
  <c r="CL5" i="50"/>
  <c r="CK5" i="50"/>
  <c r="CK18" i="50" l="1"/>
  <c r="CL18" i="50"/>
  <c r="CA5" i="51" l="1"/>
  <c r="CA6" i="51"/>
  <c r="CA7" i="51"/>
  <c r="CA8" i="51"/>
  <c r="CA9" i="51"/>
  <c r="CA10" i="51"/>
  <c r="CA11" i="51"/>
  <c r="CA12" i="51"/>
  <c r="CA13" i="51"/>
  <c r="CA14" i="51"/>
  <c r="CA15" i="51"/>
  <c r="CA16" i="51"/>
  <c r="CA17" i="51"/>
  <c r="CA18" i="51"/>
  <c r="CA19" i="51"/>
  <c r="CA20" i="51"/>
  <c r="CA21" i="51"/>
  <c r="CA22" i="51"/>
  <c r="CA23" i="51"/>
  <c r="CA24" i="51"/>
  <c r="CA25" i="51"/>
  <c r="CA26" i="51"/>
  <c r="CA27" i="51"/>
  <c r="CA28" i="51"/>
  <c r="CA29" i="51"/>
  <c r="CA30" i="51"/>
  <c r="CA31" i="51"/>
  <c r="CA32" i="51"/>
  <c r="CA33" i="51"/>
  <c r="CA34" i="51"/>
  <c r="CA35" i="51"/>
  <c r="CA36" i="51"/>
  <c r="CA37" i="51"/>
  <c r="CA38" i="51"/>
  <c r="CA39" i="51"/>
  <c r="CA40" i="51"/>
  <c r="CA41" i="51"/>
  <c r="CA42" i="51"/>
  <c r="CA43" i="51"/>
  <c r="CA44" i="51"/>
  <c r="CA45" i="51"/>
  <c r="CA46" i="51"/>
  <c r="CA47" i="51"/>
  <c r="CA48" i="51"/>
  <c r="CA49" i="51"/>
  <c r="CA50" i="51"/>
  <c r="CA51" i="51"/>
  <c r="CA52" i="51"/>
  <c r="CA53" i="51"/>
  <c r="CA54" i="51"/>
  <c r="CA55" i="51"/>
  <c r="CA56" i="51"/>
  <c r="CA57" i="51"/>
  <c r="CA58" i="51"/>
  <c r="CA59" i="51"/>
  <c r="CA60" i="51"/>
  <c r="CA61" i="51"/>
  <c r="CA62" i="51"/>
  <c r="CA63" i="51"/>
  <c r="CA64" i="51"/>
  <c r="CA4" i="51"/>
  <c r="CF12" i="43" l="1"/>
  <c r="CL64" i="43"/>
  <c r="CM64" i="43" s="1"/>
  <c r="CL63" i="43"/>
  <c r="CM63" i="43" s="1"/>
  <c r="CL62" i="43"/>
  <c r="CM62" i="43" s="1"/>
  <c r="CL61" i="43"/>
  <c r="CM61" i="43" s="1"/>
  <c r="CL60" i="43"/>
  <c r="CM60" i="43" s="1"/>
  <c r="CL59" i="43"/>
  <c r="CM59" i="43" s="1"/>
  <c r="CL58" i="43"/>
  <c r="CM58" i="43" s="1"/>
  <c r="CL57" i="43"/>
  <c r="CM57" i="43" s="1"/>
  <c r="CL56" i="43"/>
  <c r="CM56" i="43" s="1"/>
  <c r="CL55" i="43"/>
  <c r="CM55" i="43" s="1"/>
  <c r="CL54" i="43"/>
  <c r="CM54" i="43" s="1"/>
  <c r="CL53" i="43"/>
  <c r="CM53" i="43" s="1"/>
  <c r="CL52" i="43"/>
  <c r="CM52" i="43" s="1"/>
  <c r="CL51" i="43"/>
  <c r="CM51" i="43" s="1"/>
  <c r="CL50" i="43"/>
  <c r="CM50" i="43" s="1"/>
  <c r="CL49" i="43"/>
  <c r="CM49" i="43" s="1"/>
  <c r="CL48" i="43"/>
  <c r="CM48" i="43" s="1"/>
  <c r="CL47" i="43"/>
  <c r="CM47" i="43" s="1"/>
  <c r="CL46" i="43"/>
  <c r="CM46" i="43" s="1"/>
  <c r="CL45" i="43"/>
  <c r="CM45" i="43" s="1"/>
  <c r="CL44" i="43"/>
  <c r="CM44" i="43" s="1"/>
  <c r="CL43" i="43"/>
  <c r="CM43" i="43" s="1"/>
  <c r="CL42" i="43"/>
  <c r="CM42" i="43" s="1"/>
  <c r="CL41" i="43"/>
  <c r="CM41" i="43" s="1"/>
  <c r="CL40" i="43"/>
  <c r="CM40" i="43" s="1"/>
  <c r="CL39" i="43"/>
  <c r="CM39" i="43" s="1"/>
  <c r="CL38" i="43"/>
  <c r="CM38" i="43" s="1"/>
  <c r="CL37" i="43"/>
  <c r="CM37" i="43" s="1"/>
  <c r="CL36" i="43"/>
  <c r="CM36" i="43" s="1"/>
  <c r="CL35" i="43"/>
  <c r="CM35" i="43" s="1"/>
  <c r="CL34" i="43"/>
  <c r="CM34" i="43" s="1"/>
  <c r="CL33" i="43"/>
  <c r="CM33" i="43" s="1"/>
  <c r="CL32" i="43"/>
  <c r="CM32" i="43" s="1"/>
  <c r="CL31" i="43"/>
  <c r="CM31" i="43" s="1"/>
  <c r="CL30" i="43"/>
  <c r="CM30" i="43" s="1"/>
  <c r="CL29" i="43"/>
  <c r="CM29" i="43" s="1"/>
  <c r="CL28" i="43"/>
  <c r="CM28" i="43" s="1"/>
  <c r="CL27" i="43"/>
  <c r="CM27" i="43" s="1"/>
  <c r="CL26" i="43"/>
  <c r="CM26" i="43" s="1"/>
  <c r="CL25" i="43"/>
  <c r="CM25" i="43" s="1"/>
  <c r="CL24" i="43"/>
  <c r="CM24" i="43" s="1"/>
  <c r="CL23" i="43"/>
  <c r="CM23" i="43" s="1"/>
  <c r="CL22" i="43"/>
  <c r="CM22" i="43" s="1"/>
  <c r="CL21" i="43"/>
  <c r="CM21" i="43" s="1"/>
  <c r="CL20" i="43"/>
  <c r="CM20" i="43" s="1"/>
  <c r="CL19" i="43"/>
  <c r="CM19" i="43" s="1"/>
  <c r="CL18" i="43"/>
  <c r="CM18" i="43" s="1"/>
  <c r="CL17" i="43"/>
  <c r="CM17" i="43" s="1"/>
  <c r="CL16" i="43"/>
  <c r="CM16" i="43" s="1"/>
  <c r="CL15" i="43"/>
  <c r="CM15" i="43" s="1"/>
  <c r="CL14" i="43"/>
  <c r="CM14" i="43" s="1"/>
  <c r="CL13" i="43"/>
  <c r="CM13" i="43" s="1"/>
  <c r="CL12" i="43"/>
  <c r="CM12" i="43" s="1"/>
  <c r="CL11" i="43"/>
  <c r="CM11" i="43" s="1"/>
  <c r="CL10" i="43"/>
  <c r="CM10" i="43" s="1"/>
  <c r="CL9" i="43"/>
  <c r="CM9" i="43" s="1"/>
  <c r="CL8" i="43"/>
  <c r="CM8" i="43" s="1"/>
  <c r="CL7" i="43"/>
  <c r="CM7" i="43" s="1"/>
  <c r="CL6" i="43"/>
  <c r="CM6" i="43" s="1"/>
  <c r="CL5" i="43"/>
  <c r="CM5" i="43" s="1"/>
  <c r="CI64" i="43"/>
  <c r="CJ64" i="43" s="1"/>
  <c r="CI63" i="43"/>
  <c r="CJ63" i="43" s="1"/>
  <c r="CI62" i="43"/>
  <c r="CJ62" i="43" s="1"/>
  <c r="CI61" i="43"/>
  <c r="CJ61" i="43" s="1"/>
  <c r="CI60" i="43"/>
  <c r="CJ60" i="43" s="1"/>
  <c r="CI59" i="43"/>
  <c r="CJ59" i="43" s="1"/>
  <c r="CI58" i="43"/>
  <c r="CJ58" i="43" s="1"/>
  <c r="CI57" i="43"/>
  <c r="CJ57" i="43" s="1"/>
  <c r="CI56" i="43"/>
  <c r="CJ56" i="43" s="1"/>
  <c r="CI55" i="43"/>
  <c r="CJ55" i="43" s="1"/>
  <c r="CI54" i="43"/>
  <c r="CJ54" i="43" s="1"/>
  <c r="CI53" i="43"/>
  <c r="CJ53" i="43" s="1"/>
  <c r="CI52" i="43"/>
  <c r="CJ52" i="43" s="1"/>
  <c r="CI51" i="43"/>
  <c r="CJ51" i="43" s="1"/>
  <c r="CI50" i="43"/>
  <c r="CJ50" i="43" s="1"/>
  <c r="CI49" i="43"/>
  <c r="CJ49" i="43" s="1"/>
  <c r="CI48" i="43"/>
  <c r="CJ48" i="43" s="1"/>
  <c r="CI47" i="43"/>
  <c r="CJ47" i="43" s="1"/>
  <c r="CI46" i="43"/>
  <c r="CJ46" i="43" s="1"/>
  <c r="CI45" i="43"/>
  <c r="CJ45" i="43" s="1"/>
  <c r="CI44" i="43"/>
  <c r="CJ44" i="43" s="1"/>
  <c r="CI43" i="43"/>
  <c r="CJ43" i="43" s="1"/>
  <c r="CI42" i="43"/>
  <c r="CJ42" i="43" s="1"/>
  <c r="CI41" i="43"/>
  <c r="CJ41" i="43" s="1"/>
  <c r="CI40" i="43"/>
  <c r="CJ40" i="43" s="1"/>
  <c r="CI39" i="43"/>
  <c r="CJ39" i="43" s="1"/>
  <c r="CI38" i="43"/>
  <c r="CJ38" i="43" s="1"/>
  <c r="CI37" i="43"/>
  <c r="CJ37" i="43" s="1"/>
  <c r="CI36" i="43"/>
  <c r="CJ36" i="43" s="1"/>
  <c r="CI35" i="43"/>
  <c r="CJ35" i="43" s="1"/>
  <c r="CI34" i="43"/>
  <c r="CJ34" i="43" s="1"/>
  <c r="CI33" i="43"/>
  <c r="CJ33" i="43" s="1"/>
  <c r="CI32" i="43"/>
  <c r="CJ32" i="43" s="1"/>
  <c r="CI31" i="43"/>
  <c r="CJ31" i="43" s="1"/>
  <c r="CI30" i="43"/>
  <c r="CJ30" i="43" s="1"/>
  <c r="CI29" i="43"/>
  <c r="CJ29" i="43" s="1"/>
  <c r="CI28" i="43"/>
  <c r="CJ28" i="43" s="1"/>
  <c r="CI27" i="43"/>
  <c r="CJ27" i="43" s="1"/>
  <c r="CI26" i="43"/>
  <c r="CJ26" i="43" s="1"/>
  <c r="CI25" i="43"/>
  <c r="CJ25" i="43" s="1"/>
  <c r="CI24" i="43"/>
  <c r="CJ24" i="43" s="1"/>
  <c r="CI23" i="43"/>
  <c r="CJ23" i="43" s="1"/>
  <c r="CI22" i="43"/>
  <c r="CJ22" i="43" s="1"/>
  <c r="CI21" i="43"/>
  <c r="CJ21" i="43" s="1"/>
  <c r="CI20" i="43"/>
  <c r="CJ20" i="43" s="1"/>
  <c r="CI19" i="43"/>
  <c r="CJ19" i="43" s="1"/>
  <c r="CI18" i="43"/>
  <c r="CJ18" i="43" s="1"/>
  <c r="CI17" i="43"/>
  <c r="CJ17" i="43" s="1"/>
  <c r="CI16" i="43"/>
  <c r="CJ16" i="43" s="1"/>
  <c r="CI15" i="43"/>
  <c r="CJ15" i="43" s="1"/>
  <c r="CI14" i="43"/>
  <c r="CJ14" i="43" s="1"/>
  <c r="CI13" i="43"/>
  <c r="CJ13" i="43" s="1"/>
  <c r="CI12" i="43"/>
  <c r="CJ12" i="43" s="1"/>
  <c r="CI11" i="43"/>
  <c r="CJ11" i="43" s="1"/>
  <c r="CI10" i="43"/>
  <c r="CJ10" i="43" s="1"/>
  <c r="CI9" i="43"/>
  <c r="CJ9" i="43" s="1"/>
  <c r="CI8" i="43"/>
  <c r="CJ8" i="43" s="1"/>
  <c r="CI7" i="43"/>
  <c r="CJ7" i="43" s="1"/>
  <c r="CI6" i="43"/>
  <c r="CJ6" i="43" s="1"/>
  <c r="CI5" i="43"/>
  <c r="CJ5" i="43" s="1"/>
  <c r="CF64" i="43"/>
  <c r="CG64" i="43" s="1"/>
  <c r="CF63" i="43"/>
  <c r="CG63" i="43" s="1"/>
  <c r="CF62" i="43"/>
  <c r="CG62" i="43" s="1"/>
  <c r="CF61" i="43"/>
  <c r="CG61" i="43" s="1"/>
  <c r="CF60" i="43"/>
  <c r="CG60" i="43" s="1"/>
  <c r="CF59" i="43"/>
  <c r="CG59" i="43" s="1"/>
  <c r="CF58" i="43"/>
  <c r="CG58" i="43" s="1"/>
  <c r="CF57" i="43"/>
  <c r="CG57" i="43" s="1"/>
  <c r="CF56" i="43"/>
  <c r="CG56" i="43" s="1"/>
  <c r="CF55" i="43"/>
  <c r="CG55" i="43" s="1"/>
  <c r="CF54" i="43"/>
  <c r="CG54" i="43" s="1"/>
  <c r="CF53" i="43"/>
  <c r="CG53" i="43" s="1"/>
  <c r="CF52" i="43"/>
  <c r="CG52" i="43" s="1"/>
  <c r="CF51" i="43"/>
  <c r="CG51" i="43" s="1"/>
  <c r="CF50" i="43"/>
  <c r="CG50" i="43" s="1"/>
  <c r="CF49" i="43"/>
  <c r="CG49" i="43" s="1"/>
  <c r="CF48" i="43"/>
  <c r="CG48" i="43" s="1"/>
  <c r="CF47" i="43"/>
  <c r="CG47" i="43" s="1"/>
  <c r="CF46" i="43"/>
  <c r="CG46" i="43" s="1"/>
  <c r="CF45" i="43"/>
  <c r="CG45" i="43" s="1"/>
  <c r="CF44" i="43"/>
  <c r="CG44" i="43" s="1"/>
  <c r="CF43" i="43"/>
  <c r="CG43" i="43" s="1"/>
  <c r="CF42" i="43"/>
  <c r="CG42" i="43" s="1"/>
  <c r="CF41" i="43"/>
  <c r="CG41" i="43" s="1"/>
  <c r="CF40" i="43"/>
  <c r="CG40" i="43" s="1"/>
  <c r="CF39" i="43"/>
  <c r="CG39" i="43" s="1"/>
  <c r="CF38" i="43"/>
  <c r="CG38" i="43" s="1"/>
  <c r="CF37" i="43"/>
  <c r="CG37" i="43" s="1"/>
  <c r="CF36" i="43"/>
  <c r="CG36" i="43" s="1"/>
  <c r="CF35" i="43"/>
  <c r="CG35" i="43" s="1"/>
  <c r="CF34" i="43"/>
  <c r="CG34" i="43" s="1"/>
  <c r="CF33" i="43"/>
  <c r="CG33" i="43" s="1"/>
  <c r="CF32" i="43"/>
  <c r="CG32" i="43" s="1"/>
  <c r="CF31" i="43"/>
  <c r="CG31" i="43" s="1"/>
  <c r="CF30" i="43"/>
  <c r="CG30" i="43" s="1"/>
  <c r="CF29" i="43"/>
  <c r="CG29" i="43" s="1"/>
  <c r="CF28" i="43"/>
  <c r="CG28" i="43" s="1"/>
  <c r="CF27" i="43"/>
  <c r="CG27" i="43" s="1"/>
  <c r="CF26" i="43"/>
  <c r="CG26" i="43" s="1"/>
  <c r="CF25" i="43"/>
  <c r="CG25" i="43" s="1"/>
  <c r="CF24" i="43"/>
  <c r="CG24" i="43" s="1"/>
  <c r="CF23" i="43"/>
  <c r="CG23" i="43" s="1"/>
  <c r="CF22" i="43"/>
  <c r="CG22" i="43" s="1"/>
  <c r="CF21" i="43"/>
  <c r="CG21" i="43" s="1"/>
  <c r="CF20" i="43"/>
  <c r="CG20" i="43" s="1"/>
  <c r="CF19" i="43"/>
  <c r="CG19" i="43" s="1"/>
  <c r="CF18" i="43"/>
  <c r="CG18" i="43" s="1"/>
  <c r="CF17" i="43"/>
  <c r="CG17" i="43" s="1"/>
  <c r="CF16" i="43"/>
  <c r="CG16" i="43" s="1"/>
  <c r="CF15" i="43"/>
  <c r="CG15" i="43" s="1"/>
  <c r="CF14" i="43"/>
  <c r="CG14" i="43" s="1"/>
  <c r="CF13" i="43"/>
  <c r="CG13" i="43" s="1"/>
  <c r="CG12" i="43"/>
  <c r="CF11" i="43"/>
  <c r="CG11" i="43" s="1"/>
  <c r="CF10" i="43"/>
  <c r="CG10" i="43" s="1"/>
  <c r="CF9" i="43"/>
  <c r="CG9" i="43" s="1"/>
  <c r="CF8" i="43"/>
  <c r="CG8" i="43" s="1"/>
  <c r="CF7" i="43"/>
  <c r="CG7" i="43" s="1"/>
  <c r="CF6" i="43"/>
  <c r="CG6" i="43" s="1"/>
  <c r="CF5" i="43"/>
  <c r="CG5" i="43" s="1"/>
  <c r="CL4" i="43"/>
  <c r="CM4" i="43" s="1"/>
  <c r="CI4" i="43"/>
  <c r="CJ4" i="43" s="1"/>
  <c r="CF4" i="43"/>
  <c r="CG4" i="43" s="1"/>
  <c r="CL65" i="42"/>
  <c r="CM65" i="42" s="1"/>
  <c r="CL64" i="42"/>
  <c r="CM64" i="42" s="1"/>
  <c r="CL63" i="42"/>
  <c r="CM63" i="42" s="1"/>
  <c r="CL62" i="42"/>
  <c r="CM62" i="42" s="1"/>
  <c r="CL61" i="42"/>
  <c r="CM61" i="42" s="1"/>
  <c r="CL60" i="42"/>
  <c r="CM60" i="42" s="1"/>
  <c r="CL59" i="42"/>
  <c r="CM59" i="42" s="1"/>
  <c r="CL58" i="42"/>
  <c r="CM58" i="42" s="1"/>
  <c r="CL57" i="42"/>
  <c r="CM57" i="42" s="1"/>
  <c r="CL56" i="42"/>
  <c r="CM56" i="42" s="1"/>
  <c r="CL55" i="42"/>
  <c r="CM55" i="42" s="1"/>
  <c r="CL54" i="42"/>
  <c r="CM54" i="42" s="1"/>
  <c r="CL53" i="42"/>
  <c r="CM53" i="42" s="1"/>
  <c r="CL52" i="42"/>
  <c r="CM52" i="42" s="1"/>
  <c r="CL51" i="42"/>
  <c r="CM51" i="42" s="1"/>
  <c r="CL50" i="42"/>
  <c r="CM50" i="42" s="1"/>
  <c r="CL49" i="42"/>
  <c r="CM49" i="42" s="1"/>
  <c r="CL48" i="42"/>
  <c r="CM48" i="42" s="1"/>
  <c r="CL47" i="42"/>
  <c r="CM47" i="42" s="1"/>
  <c r="CL46" i="42"/>
  <c r="CM46" i="42" s="1"/>
  <c r="CL45" i="42"/>
  <c r="CM45" i="42" s="1"/>
  <c r="CL44" i="42"/>
  <c r="CM44" i="42" s="1"/>
  <c r="CL43" i="42"/>
  <c r="CM43" i="42" s="1"/>
  <c r="CL42" i="42"/>
  <c r="CM42" i="42" s="1"/>
  <c r="CL41" i="42"/>
  <c r="CM41" i="42" s="1"/>
  <c r="CL40" i="42"/>
  <c r="CM40" i="42" s="1"/>
  <c r="CL39" i="42"/>
  <c r="CM39" i="42" s="1"/>
  <c r="CL38" i="42"/>
  <c r="CM38" i="42" s="1"/>
  <c r="CL37" i="42"/>
  <c r="CM37" i="42" s="1"/>
  <c r="CL36" i="42"/>
  <c r="CM36" i="42" s="1"/>
  <c r="CL35" i="42"/>
  <c r="CM35" i="42" s="1"/>
  <c r="CL34" i="42"/>
  <c r="CM34" i="42" s="1"/>
  <c r="CL33" i="42"/>
  <c r="CM33" i="42" s="1"/>
  <c r="CL32" i="42"/>
  <c r="CM32" i="42" s="1"/>
  <c r="CL31" i="42"/>
  <c r="CM31" i="42" s="1"/>
  <c r="CL30" i="42"/>
  <c r="CM30" i="42" s="1"/>
  <c r="CL29" i="42"/>
  <c r="CM29" i="42" s="1"/>
  <c r="CL28" i="42"/>
  <c r="CM28" i="42" s="1"/>
  <c r="CL27" i="42"/>
  <c r="CM27" i="42" s="1"/>
  <c r="CL26" i="42"/>
  <c r="CM26" i="42" s="1"/>
  <c r="CL25" i="42"/>
  <c r="CM25" i="42" s="1"/>
  <c r="CL24" i="42"/>
  <c r="CM24" i="42" s="1"/>
  <c r="CL23" i="42"/>
  <c r="CM23" i="42" s="1"/>
  <c r="CL22" i="42"/>
  <c r="CM22" i="42" s="1"/>
  <c r="CL21" i="42"/>
  <c r="CM21" i="42" s="1"/>
  <c r="CL20" i="42"/>
  <c r="CM20" i="42" s="1"/>
  <c r="CL19" i="42"/>
  <c r="CM19" i="42" s="1"/>
  <c r="CL18" i="42"/>
  <c r="CM18" i="42" s="1"/>
  <c r="CL17" i="42"/>
  <c r="CM17" i="42" s="1"/>
  <c r="CL16" i="42"/>
  <c r="CM16" i="42" s="1"/>
  <c r="CL15" i="42"/>
  <c r="CM15" i="42" s="1"/>
  <c r="CL14" i="42"/>
  <c r="CM14" i="42" s="1"/>
  <c r="CL13" i="42"/>
  <c r="CM13" i="42" s="1"/>
  <c r="CL12" i="42"/>
  <c r="CM12" i="42" s="1"/>
  <c r="CL11" i="42"/>
  <c r="CM11" i="42" s="1"/>
  <c r="CL10" i="42"/>
  <c r="CM10" i="42" s="1"/>
  <c r="CL9" i="42"/>
  <c r="CM9" i="42" s="1"/>
  <c r="CL8" i="42"/>
  <c r="CM8" i="42" s="1"/>
  <c r="CL7" i="42"/>
  <c r="CM7" i="42" s="1"/>
  <c r="CL6" i="42"/>
  <c r="CM6" i="42" s="1"/>
  <c r="CL5" i="42"/>
  <c r="CM5" i="42" s="1"/>
  <c r="CI65" i="42"/>
  <c r="CJ65" i="42" s="1"/>
  <c r="CI64" i="42"/>
  <c r="CJ64" i="42" s="1"/>
  <c r="CI63" i="42"/>
  <c r="CJ63" i="42" s="1"/>
  <c r="CI62" i="42"/>
  <c r="CJ62" i="42" s="1"/>
  <c r="CI61" i="42"/>
  <c r="CJ61" i="42" s="1"/>
  <c r="CI60" i="42"/>
  <c r="CJ60" i="42" s="1"/>
  <c r="CI59" i="42"/>
  <c r="CJ59" i="42" s="1"/>
  <c r="CI58" i="42"/>
  <c r="CJ58" i="42" s="1"/>
  <c r="CI57" i="42"/>
  <c r="CJ57" i="42" s="1"/>
  <c r="CI56" i="42"/>
  <c r="CJ56" i="42" s="1"/>
  <c r="CI55" i="42"/>
  <c r="CJ55" i="42" s="1"/>
  <c r="CI54" i="42"/>
  <c r="CJ54" i="42" s="1"/>
  <c r="CI53" i="42"/>
  <c r="CJ53" i="42" s="1"/>
  <c r="CI52" i="42"/>
  <c r="CJ52" i="42" s="1"/>
  <c r="CI51" i="42"/>
  <c r="CJ51" i="42" s="1"/>
  <c r="CI50" i="42"/>
  <c r="CJ50" i="42" s="1"/>
  <c r="CI49" i="42"/>
  <c r="CJ49" i="42" s="1"/>
  <c r="CI48" i="42"/>
  <c r="CJ48" i="42" s="1"/>
  <c r="CI47" i="42"/>
  <c r="CJ47" i="42" s="1"/>
  <c r="CI46" i="42"/>
  <c r="CJ46" i="42" s="1"/>
  <c r="CI45" i="42"/>
  <c r="CJ45" i="42" s="1"/>
  <c r="CI44" i="42"/>
  <c r="CJ44" i="42" s="1"/>
  <c r="CI43" i="42"/>
  <c r="CJ43" i="42" s="1"/>
  <c r="CI42" i="42"/>
  <c r="CJ42" i="42" s="1"/>
  <c r="CI41" i="42"/>
  <c r="CJ41" i="42" s="1"/>
  <c r="CI40" i="42"/>
  <c r="CJ40" i="42" s="1"/>
  <c r="CI39" i="42"/>
  <c r="CJ39" i="42" s="1"/>
  <c r="CI38" i="42"/>
  <c r="CJ38" i="42" s="1"/>
  <c r="CI37" i="42"/>
  <c r="CJ37" i="42" s="1"/>
  <c r="CI36" i="42"/>
  <c r="CJ36" i="42" s="1"/>
  <c r="CI35" i="42"/>
  <c r="CJ35" i="42" s="1"/>
  <c r="CI34" i="42"/>
  <c r="CJ34" i="42" s="1"/>
  <c r="CI33" i="42"/>
  <c r="CJ33" i="42" s="1"/>
  <c r="CI32" i="42"/>
  <c r="CJ32" i="42" s="1"/>
  <c r="CI31" i="42"/>
  <c r="CJ31" i="42" s="1"/>
  <c r="CI30" i="42"/>
  <c r="CJ30" i="42" s="1"/>
  <c r="CI29" i="42"/>
  <c r="CJ29" i="42" s="1"/>
  <c r="CI28" i="42"/>
  <c r="CJ28" i="42" s="1"/>
  <c r="CI27" i="42"/>
  <c r="CJ27" i="42" s="1"/>
  <c r="CI26" i="42"/>
  <c r="CJ26" i="42" s="1"/>
  <c r="CI25" i="42"/>
  <c r="CJ25" i="42" s="1"/>
  <c r="CI24" i="42"/>
  <c r="CJ24" i="42" s="1"/>
  <c r="CI23" i="42"/>
  <c r="CJ23" i="42" s="1"/>
  <c r="CI22" i="42"/>
  <c r="CJ22" i="42" s="1"/>
  <c r="CI21" i="42"/>
  <c r="CJ21" i="42" s="1"/>
  <c r="CI20" i="42"/>
  <c r="CJ20" i="42" s="1"/>
  <c r="CI19" i="42"/>
  <c r="CJ19" i="42" s="1"/>
  <c r="CI18" i="42"/>
  <c r="CJ18" i="42" s="1"/>
  <c r="CI17" i="42"/>
  <c r="CJ17" i="42" s="1"/>
  <c r="CI16" i="42"/>
  <c r="CJ16" i="42" s="1"/>
  <c r="CI15" i="42"/>
  <c r="CJ15" i="42" s="1"/>
  <c r="CI14" i="42"/>
  <c r="CJ14" i="42" s="1"/>
  <c r="CI13" i="42"/>
  <c r="CJ13" i="42" s="1"/>
  <c r="CI12" i="42"/>
  <c r="CJ12" i="42" s="1"/>
  <c r="CI11" i="42"/>
  <c r="CJ11" i="42" s="1"/>
  <c r="CI10" i="42"/>
  <c r="CJ10" i="42" s="1"/>
  <c r="CI9" i="42"/>
  <c r="CJ9" i="42" s="1"/>
  <c r="CI8" i="42"/>
  <c r="CJ8" i="42" s="1"/>
  <c r="CI7" i="42"/>
  <c r="CJ7" i="42" s="1"/>
  <c r="CI6" i="42"/>
  <c r="CJ6" i="42" s="1"/>
  <c r="CI5" i="42"/>
  <c r="CJ5" i="42" s="1"/>
  <c r="CF65" i="42"/>
  <c r="CG65" i="42" s="1"/>
  <c r="CF64" i="42"/>
  <c r="CG64" i="42" s="1"/>
  <c r="CF63" i="42"/>
  <c r="CG63" i="42" s="1"/>
  <c r="CF62" i="42"/>
  <c r="CG62" i="42" s="1"/>
  <c r="CF61" i="42"/>
  <c r="CG61" i="42" s="1"/>
  <c r="CF60" i="42"/>
  <c r="CG60" i="42" s="1"/>
  <c r="CF59" i="42"/>
  <c r="CG59" i="42" s="1"/>
  <c r="CF58" i="42"/>
  <c r="CG58" i="42" s="1"/>
  <c r="CF57" i="42"/>
  <c r="CG57" i="42" s="1"/>
  <c r="CF56" i="42"/>
  <c r="CG56" i="42" s="1"/>
  <c r="CF55" i="42"/>
  <c r="CG55" i="42" s="1"/>
  <c r="CF54" i="42"/>
  <c r="CG54" i="42" s="1"/>
  <c r="CF53" i="42"/>
  <c r="CG53" i="42" s="1"/>
  <c r="CF52" i="42"/>
  <c r="CG52" i="42" s="1"/>
  <c r="CF51" i="42"/>
  <c r="CG51" i="42" s="1"/>
  <c r="CF50" i="42"/>
  <c r="CG50" i="42" s="1"/>
  <c r="CF49" i="42"/>
  <c r="CG49" i="42" s="1"/>
  <c r="CF48" i="42"/>
  <c r="CG48" i="42" s="1"/>
  <c r="CF47" i="42"/>
  <c r="CG47" i="42" s="1"/>
  <c r="CF46" i="42"/>
  <c r="CG46" i="42" s="1"/>
  <c r="CF45" i="42"/>
  <c r="CG45" i="42" s="1"/>
  <c r="CF44" i="42"/>
  <c r="CG44" i="42" s="1"/>
  <c r="CF43" i="42"/>
  <c r="CG43" i="42" s="1"/>
  <c r="CF42" i="42"/>
  <c r="CG42" i="42" s="1"/>
  <c r="CF41" i="42"/>
  <c r="CG41" i="42" s="1"/>
  <c r="CF40" i="42"/>
  <c r="CG40" i="42" s="1"/>
  <c r="CF39" i="42"/>
  <c r="CG39" i="42" s="1"/>
  <c r="CF38" i="42"/>
  <c r="CG38" i="42" s="1"/>
  <c r="CF37" i="42"/>
  <c r="CG37" i="42" s="1"/>
  <c r="CF36" i="42"/>
  <c r="CG36" i="42" s="1"/>
  <c r="CF35" i="42"/>
  <c r="CG35" i="42" s="1"/>
  <c r="CF34" i="42"/>
  <c r="CG34" i="42" s="1"/>
  <c r="CF33" i="42"/>
  <c r="CG33" i="42" s="1"/>
  <c r="CF32" i="42"/>
  <c r="CG32" i="42" s="1"/>
  <c r="CF31" i="42"/>
  <c r="CG31" i="42" s="1"/>
  <c r="CF30" i="42"/>
  <c r="CG30" i="42" s="1"/>
  <c r="CF29" i="42"/>
  <c r="CG29" i="42" s="1"/>
  <c r="CF28" i="42"/>
  <c r="CG28" i="42" s="1"/>
  <c r="CF27" i="42"/>
  <c r="CG27" i="42" s="1"/>
  <c r="CF26" i="42"/>
  <c r="CG26" i="42" s="1"/>
  <c r="CF25" i="42"/>
  <c r="CG25" i="42" s="1"/>
  <c r="CF24" i="42"/>
  <c r="CG24" i="42" s="1"/>
  <c r="CF23" i="42"/>
  <c r="CG23" i="42" s="1"/>
  <c r="CF22" i="42"/>
  <c r="CG22" i="42" s="1"/>
  <c r="CF21" i="42"/>
  <c r="CG21" i="42" s="1"/>
  <c r="CF20" i="42"/>
  <c r="CG20" i="42" s="1"/>
  <c r="CF19" i="42"/>
  <c r="CG19" i="42" s="1"/>
  <c r="CF18" i="42"/>
  <c r="CG18" i="42" s="1"/>
  <c r="CF17" i="42"/>
  <c r="CG17" i="42" s="1"/>
  <c r="CF16" i="42"/>
  <c r="CG16" i="42" s="1"/>
  <c r="CF15" i="42"/>
  <c r="CG15" i="42" s="1"/>
  <c r="CF14" i="42"/>
  <c r="CG14" i="42" s="1"/>
  <c r="CF13" i="42"/>
  <c r="CG13" i="42" s="1"/>
  <c r="CF12" i="42"/>
  <c r="CG12" i="42" s="1"/>
  <c r="CF11" i="42"/>
  <c r="CG11" i="42" s="1"/>
  <c r="CF10" i="42"/>
  <c r="CG10" i="42" s="1"/>
  <c r="CF9" i="42"/>
  <c r="CG9" i="42" s="1"/>
  <c r="CF8" i="42"/>
  <c r="CG8" i="42" s="1"/>
  <c r="CF7" i="42"/>
  <c r="CG7" i="42" s="1"/>
  <c r="CF6" i="42"/>
  <c r="CG6" i="42" s="1"/>
  <c r="CF5" i="42"/>
  <c r="CG5" i="42" s="1"/>
  <c r="CL4" i="42"/>
  <c r="CM4" i="42" s="1"/>
  <c r="CF4" i="42"/>
  <c r="CI4" i="42"/>
  <c r="CJ4" i="42" s="1"/>
  <c r="CG4" i="42"/>
  <c r="CG84" i="45"/>
  <c r="CH84" i="45" s="1"/>
  <c r="CG83" i="45"/>
  <c r="CH83" i="45" s="1"/>
  <c r="CG82" i="45"/>
  <c r="CH82" i="45" s="1"/>
  <c r="CG81" i="45"/>
  <c r="CH81" i="45" s="1"/>
  <c r="CG80" i="45"/>
  <c r="CH80" i="45" s="1"/>
  <c r="CG79" i="45"/>
  <c r="CH79" i="45" s="1"/>
  <c r="CG78" i="45"/>
  <c r="CH78" i="45" s="1"/>
  <c r="CG77" i="45"/>
  <c r="CH77" i="45" s="1"/>
  <c r="CG76" i="45"/>
  <c r="CH76" i="45" s="1"/>
  <c r="CG75" i="45"/>
  <c r="CH75" i="45" s="1"/>
  <c r="CG74" i="45"/>
  <c r="CH74" i="45" s="1"/>
  <c r="CG73" i="45"/>
  <c r="CH73" i="45" s="1"/>
  <c r="CG72" i="45"/>
  <c r="CH72" i="45" s="1"/>
  <c r="CG71" i="45"/>
  <c r="CH71" i="45" s="1"/>
  <c r="CG70" i="45"/>
  <c r="CH70" i="45" s="1"/>
  <c r="CG69" i="45"/>
  <c r="CH69" i="45" s="1"/>
  <c r="CG68" i="45"/>
  <c r="CH68" i="45" s="1"/>
  <c r="CG67" i="45"/>
  <c r="CH67" i="45" s="1"/>
  <c r="CG66" i="45"/>
  <c r="CH66" i="45" s="1"/>
  <c r="CG65" i="45"/>
  <c r="CH65" i="45" s="1"/>
  <c r="CG64" i="45"/>
  <c r="CH64" i="45" s="1"/>
  <c r="CG63" i="45"/>
  <c r="CH63" i="45" s="1"/>
  <c r="CG62" i="45"/>
  <c r="CH62" i="45" s="1"/>
  <c r="CG61" i="45"/>
  <c r="CH61" i="45" s="1"/>
  <c r="CG60" i="45"/>
  <c r="CH60" i="45" s="1"/>
  <c r="CG59" i="45"/>
  <c r="CH59" i="45" s="1"/>
  <c r="CG58" i="45"/>
  <c r="CH58" i="45" s="1"/>
  <c r="CG57" i="45"/>
  <c r="CH57" i="45" s="1"/>
  <c r="CG56" i="45"/>
  <c r="CH56" i="45" s="1"/>
  <c r="CG55" i="45"/>
  <c r="CH55" i="45" s="1"/>
  <c r="CG54" i="45"/>
  <c r="CH54" i="45" s="1"/>
  <c r="CG53" i="45"/>
  <c r="CH53" i="45" s="1"/>
  <c r="CG52" i="45"/>
  <c r="CH52" i="45" s="1"/>
  <c r="CG51" i="45"/>
  <c r="CH51" i="45" s="1"/>
  <c r="CG50" i="45"/>
  <c r="CH50" i="45" s="1"/>
  <c r="CG49" i="45"/>
  <c r="CH49" i="45" s="1"/>
  <c r="CG48" i="45"/>
  <c r="CH48" i="45" s="1"/>
  <c r="CG47" i="45"/>
  <c r="CH47" i="45" s="1"/>
  <c r="CG46" i="45"/>
  <c r="CH46" i="45" s="1"/>
  <c r="CG45" i="45"/>
  <c r="CH45" i="45" s="1"/>
  <c r="CG44" i="45"/>
  <c r="CH44" i="45" s="1"/>
  <c r="CG43" i="45"/>
  <c r="CH43" i="45" s="1"/>
  <c r="CG42" i="45"/>
  <c r="CH42" i="45" s="1"/>
  <c r="CG41" i="45"/>
  <c r="CH41" i="45" s="1"/>
  <c r="CG40" i="45"/>
  <c r="CH40" i="45" s="1"/>
  <c r="CG39" i="45"/>
  <c r="CH39" i="45" s="1"/>
  <c r="CG38" i="45"/>
  <c r="CH38" i="45" s="1"/>
  <c r="CG37" i="45"/>
  <c r="CH37" i="45" s="1"/>
  <c r="CG36" i="45"/>
  <c r="CH36" i="45" s="1"/>
  <c r="CG35" i="45"/>
  <c r="CH35" i="45" s="1"/>
  <c r="CG34" i="45"/>
  <c r="CH34" i="45" s="1"/>
  <c r="CG33" i="45"/>
  <c r="CH33" i="45" s="1"/>
  <c r="CG32" i="45"/>
  <c r="CH32" i="45" s="1"/>
  <c r="CG31" i="45"/>
  <c r="CH31" i="45" s="1"/>
  <c r="CG30" i="45"/>
  <c r="CH30" i="45" s="1"/>
  <c r="CG29" i="45"/>
  <c r="CH29" i="45" s="1"/>
  <c r="CG28" i="45"/>
  <c r="CH28" i="45" s="1"/>
  <c r="CG27" i="45"/>
  <c r="CH27" i="45" s="1"/>
  <c r="CG26" i="45"/>
  <c r="CH26" i="45" s="1"/>
  <c r="CG25" i="45"/>
  <c r="CH25" i="45" s="1"/>
  <c r="CG24" i="45"/>
  <c r="CH24" i="45" s="1"/>
  <c r="CG23" i="45"/>
  <c r="CH23" i="45" s="1"/>
  <c r="CG22" i="45"/>
  <c r="CH22" i="45" s="1"/>
  <c r="CG21" i="45"/>
  <c r="CH21" i="45" s="1"/>
  <c r="CG20" i="45"/>
  <c r="CH20" i="45" s="1"/>
  <c r="CG19" i="45"/>
  <c r="CH19" i="45" s="1"/>
  <c r="CG18" i="45"/>
  <c r="CH18" i="45" s="1"/>
  <c r="CG17" i="45"/>
  <c r="CH17" i="45" s="1"/>
  <c r="CG16" i="45"/>
  <c r="CH16" i="45" s="1"/>
  <c r="CG15" i="45"/>
  <c r="CH15" i="45" s="1"/>
  <c r="CG14" i="45"/>
  <c r="CH14" i="45" s="1"/>
  <c r="CG13" i="45"/>
  <c r="CH13" i="45" s="1"/>
  <c r="CG12" i="45"/>
  <c r="CH12" i="45" s="1"/>
  <c r="CG11" i="45"/>
  <c r="CH11" i="45" s="1"/>
  <c r="CG10" i="45"/>
  <c r="CH10" i="45" s="1"/>
  <c r="CG9" i="45"/>
  <c r="CH9" i="45" s="1"/>
  <c r="CG8" i="45"/>
  <c r="CH8" i="45" s="1"/>
  <c r="CG7" i="45"/>
  <c r="CH7" i="45" s="1"/>
  <c r="CG6" i="45"/>
  <c r="CH6" i="45" s="1"/>
  <c r="CG5" i="45"/>
  <c r="CH5" i="45" s="1"/>
  <c r="CD84" i="45"/>
  <c r="CE84" i="45" s="1"/>
  <c r="CD83" i="45"/>
  <c r="CE83" i="45" s="1"/>
  <c r="CD82" i="45"/>
  <c r="CE82" i="45" s="1"/>
  <c r="CD81" i="45"/>
  <c r="CE81" i="45" s="1"/>
  <c r="CD80" i="45"/>
  <c r="CE80" i="45" s="1"/>
  <c r="CD79" i="45"/>
  <c r="CE79" i="45" s="1"/>
  <c r="CD78" i="45"/>
  <c r="CE78" i="45" s="1"/>
  <c r="CD77" i="45"/>
  <c r="CE77" i="45" s="1"/>
  <c r="CD76" i="45"/>
  <c r="CE76" i="45" s="1"/>
  <c r="CD75" i="45"/>
  <c r="CE75" i="45" s="1"/>
  <c r="CD74" i="45"/>
  <c r="CE74" i="45" s="1"/>
  <c r="CD73" i="45"/>
  <c r="CE73" i="45" s="1"/>
  <c r="CD72" i="45"/>
  <c r="CE72" i="45" s="1"/>
  <c r="CD71" i="45"/>
  <c r="CE71" i="45" s="1"/>
  <c r="CD70" i="45"/>
  <c r="CE70" i="45" s="1"/>
  <c r="CD69" i="45"/>
  <c r="CE69" i="45" s="1"/>
  <c r="CD68" i="45"/>
  <c r="CE68" i="45" s="1"/>
  <c r="CD67" i="45"/>
  <c r="CE67" i="45" s="1"/>
  <c r="CD66" i="45"/>
  <c r="CE66" i="45" s="1"/>
  <c r="CD65" i="45"/>
  <c r="CE65" i="45" s="1"/>
  <c r="CD64" i="45"/>
  <c r="CE64" i="45" s="1"/>
  <c r="CD63" i="45"/>
  <c r="CE63" i="45" s="1"/>
  <c r="CD62" i="45"/>
  <c r="CE62" i="45" s="1"/>
  <c r="CD61" i="45"/>
  <c r="CE61" i="45" s="1"/>
  <c r="CD60" i="45"/>
  <c r="CE60" i="45" s="1"/>
  <c r="CD59" i="45"/>
  <c r="CE59" i="45" s="1"/>
  <c r="CD58" i="45"/>
  <c r="CE58" i="45" s="1"/>
  <c r="CD57" i="45"/>
  <c r="CE57" i="45" s="1"/>
  <c r="CD56" i="45"/>
  <c r="CE56" i="45" s="1"/>
  <c r="CD55" i="45"/>
  <c r="CE55" i="45" s="1"/>
  <c r="CD54" i="45"/>
  <c r="CE54" i="45" s="1"/>
  <c r="CD53" i="45"/>
  <c r="CE53" i="45" s="1"/>
  <c r="CD52" i="45"/>
  <c r="CE52" i="45" s="1"/>
  <c r="CD51" i="45"/>
  <c r="CE51" i="45" s="1"/>
  <c r="CD50" i="45"/>
  <c r="CE50" i="45" s="1"/>
  <c r="CD49" i="45"/>
  <c r="CE49" i="45" s="1"/>
  <c r="CD48" i="45"/>
  <c r="CE48" i="45" s="1"/>
  <c r="CD47" i="45"/>
  <c r="CE47" i="45" s="1"/>
  <c r="CD46" i="45"/>
  <c r="CE46" i="45" s="1"/>
  <c r="CD45" i="45"/>
  <c r="CE45" i="45" s="1"/>
  <c r="CD44" i="45"/>
  <c r="CE44" i="45" s="1"/>
  <c r="CD43" i="45"/>
  <c r="CE43" i="45" s="1"/>
  <c r="CD42" i="45"/>
  <c r="CE42" i="45" s="1"/>
  <c r="CD41" i="45"/>
  <c r="CE41" i="45" s="1"/>
  <c r="CD40" i="45"/>
  <c r="CE40" i="45" s="1"/>
  <c r="CD39" i="45"/>
  <c r="CE39" i="45" s="1"/>
  <c r="CD38" i="45"/>
  <c r="CE38" i="45" s="1"/>
  <c r="CD37" i="45"/>
  <c r="CE37" i="45" s="1"/>
  <c r="CD36" i="45"/>
  <c r="CE36" i="45" s="1"/>
  <c r="CD35" i="45"/>
  <c r="CE35" i="45" s="1"/>
  <c r="CD34" i="45"/>
  <c r="CE34" i="45" s="1"/>
  <c r="CD33" i="45"/>
  <c r="CE33" i="45" s="1"/>
  <c r="CD32" i="45"/>
  <c r="CE32" i="45" s="1"/>
  <c r="CD31" i="45"/>
  <c r="CE31" i="45" s="1"/>
  <c r="CD30" i="45"/>
  <c r="CE30" i="45" s="1"/>
  <c r="CD29" i="45"/>
  <c r="CE29" i="45" s="1"/>
  <c r="CD28" i="45"/>
  <c r="CE28" i="45" s="1"/>
  <c r="CD27" i="45"/>
  <c r="CE27" i="45" s="1"/>
  <c r="CD26" i="45"/>
  <c r="CE26" i="45" s="1"/>
  <c r="CD25" i="45"/>
  <c r="CE25" i="45" s="1"/>
  <c r="CD24" i="45"/>
  <c r="CE24" i="45" s="1"/>
  <c r="CD23" i="45"/>
  <c r="CE23" i="45" s="1"/>
  <c r="CD22" i="45"/>
  <c r="CE22" i="45" s="1"/>
  <c r="CD21" i="45"/>
  <c r="CE21" i="45" s="1"/>
  <c r="CD20" i="45"/>
  <c r="CE20" i="45" s="1"/>
  <c r="CD19" i="45"/>
  <c r="CE19" i="45" s="1"/>
  <c r="CD18" i="45"/>
  <c r="CE18" i="45" s="1"/>
  <c r="CD17" i="45"/>
  <c r="CE17" i="45" s="1"/>
  <c r="CD16" i="45"/>
  <c r="CE16" i="45" s="1"/>
  <c r="CD15" i="45"/>
  <c r="CE15" i="45" s="1"/>
  <c r="CD14" i="45"/>
  <c r="CE14" i="45" s="1"/>
  <c r="CD13" i="45"/>
  <c r="CE13" i="45" s="1"/>
  <c r="CD12" i="45"/>
  <c r="CE12" i="45" s="1"/>
  <c r="CD11" i="45"/>
  <c r="CE11" i="45" s="1"/>
  <c r="CD10" i="45"/>
  <c r="CE10" i="45" s="1"/>
  <c r="CD9" i="45"/>
  <c r="CE9" i="45" s="1"/>
  <c r="CD8" i="45"/>
  <c r="CE8" i="45" s="1"/>
  <c r="CD7" i="45"/>
  <c r="CE7" i="45" s="1"/>
  <c r="CD6" i="45"/>
  <c r="CE6" i="45" s="1"/>
  <c r="CD5" i="45"/>
  <c r="CE5" i="45" s="1"/>
  <c r="CA84" i="45"/>
  <c r="CB84" i="45" s="1"/>
  <c r="CA83" i="45"/>
  <c r="CB83" i="45" s="1"/>
  <c r="CA82" i="45"/>
  <c r="CB82" i="45" s="1"/>
  <c r="CA81" i="45"/>
  <c r="CB81" i="45" s="1"/>
  <c r="CA80" i="45"/>
  <c r="CB80" i="45" s="1"/>
  <c r="CA79" i="45"/>
  <c r="CB79" i="45" s="1"/>
  <c r="CA78" i="45"/>
  <c r="CB78" i="45" s="1"/>
  <c r="CA77" i="45"/>
  <c r="CB77" i="45" s="1"/>
  <c r="CA76" i="45"/>
  <c r="CB76" i="45" s="1"/>
  <c r="CA75" i="45"/>
  <c r="CB75" i="45" s="1"/>
  <c r="CA74" i="45"/>
  <c r="CB74" i="45" s="1"/>
  <c r="CA73" i="45"/>
  <c r="CB73" i="45" s="1"/>
  <c r="CA72" i="45"/>
  <c r="CB72" i="45" s="1"/>
  <c r="CA71" i="45"/>
  <c r="CB71" i="45" s="1"/>
  <c r="CA70" i="45"/>
  <c r="CB70" i="45" s="1"/>
  <c r="CA69" i="45"/>
  <c r="CB69" i="45" s="1"/>
  <c r="CA68" i="45"/>
  <c r="CB68" i="45" s="1"/>
  <c r="CA67" i="45"/>
  <c r="CB67" i="45" s="1"/>
  <c r="CA66" i="45"/>
  <c r="CB66" i="45" s="1"/>
  <c r="CA65" i="45"/>
  <c r="CB65" i="45" s="1"/>
  <c r="CA64" i="45"/>
  <c r="CB64" i="45" s="1"/>
  <c r="CA63" i="45"/>
  <c r="CB63" i="45" s="1"/>
  <c r="CA62" i="45"/>
  <c r="CB62" i="45" s="1"/>
  <c r="CA61" i="45"/>
  <c r="CB61" i="45" s="1"/>
  <c r="CA60" i="45"/>
  <c r="CB60" i="45" s="1"/>
  <c r="CA59" i="45"/>
  <c r="CB59" i="45" s="1"/>
  <c r="CA58" i="45"/>
  <c r="CB58" i="45" s="1"/>
  <c r="CA57" i="45"/>
  <c r="CB57" i="45" s="1"/>
  <c r="CA56" i="45"/>
  <c r="CB56" i="45" s="1"/>
  <c r="CA55" i="45"/>
  <c r="CB55" i="45" s="1"/>
  <c r="CA54" i="45"/>
  <c r="CB54" i="45" s="1"/>
  <c r="CA53" i="45"/>
  <c r="CB53" i="45" s="1"/>
  <c r="CA52" i="45"/>
  <c r="CB52" i="45" s="1"/>
  <c r="CA51" i="45"/>
  <c r="CB51" i="45" s="1"/>
  <c r="CA50" i="45"/>
  <c r="CB50" i="45" s="1"/>
  <c r="CA49" i="45"/>
  <c r="CB49" i="45" s="1"/>
  <c r="CA48" i="45"/>
  <c r="CB48" i="45" s="1"/>
  <c r="CA47" i="45"/>
  <c r="CB47" i="45" s="1"/>
  <c r="CA46" i="45"/>
  <c r="CB46" i="45" s="1"/>
  <c r="CA45" i="45"/>
  <c r="CB45" i="45" s="1"/>
  <c r="CA44" i="45"/>
  <c r="CB44" i="45" s="1"/>
  <c r="CA43" i="45"/>
  <c r="CB43" i="45" s="1"/>
  <c r="CA42" i="45"/>
  <c r="CB42" i="45" s="1"/>
  <c r="CA41" i="45"/>
  <c r="CB41" i="45" s="1"/>
  <c r="CA40" i="45"/>
  <c r="CB40" i="45" s="1"/>
  <c r="CA39" i="45"/>
  <c r="CB39" i="45" s="1"/>
  <c r="CA38" i="45"/>
  <c r="CB38" i="45" s="1"/>
  <c r="CA37" i="45"/>
  <c r="CB37" i="45" s="1"/>
  <c r="CA36" i="45"/>
  <c r="CB36" i="45" s="1"/>
  <c r="CA35" i="45"/>
  <c r="CB35" i="45" s="1"/>
  <c r="CA34" i="45"/>
  <c r="CB34" i="45" s="1"/>
  <c r="CA33" i="45"/>
  <c r="CB33" i="45" s="1"/>
  <c r="CA32" i="45"/>
  <c r="CB32" i="45" s="1"/>
  <c r="CA31" i="45"/>
  <c r="CB31" i="45" s="1"/>
  <c r="CA30" i="45"/>
  <c r="CB30" i="45" s="1"/>
  <c r="CA29" i="45"/>
  <c r="CB29" i="45" s="1"/>
  <c r="CA28" i="45"/>
  <c r="CB28" i="45" s="1"/>
  <c r="CA27" i="45"/>
  <c r="CB27" i="45" s="1"/>
  <c r="CA26" i="45"/>
  <c r="CB26" i="45" s="1"/>
  <c r="CA25" i="45"/>
  <c r="CB25" i="45" s="1"/>
  <c r="CA24" i="45"/>
  <c r="CB24" i="45" s="1"/>
  <c r="CA23" i="45"/>
  <c r="CB23" i="45" s="1"/>
  <c r="CA22" i="45"/>
  <c r="CB22" i="45" s="1"/>
  <c r="CA21" i="45"/>
  <c r="CB21" i="45" s="1"/>
  <c r="CA20" i="45"/>
  <c r="CB20" i="45" s="1"/>
  <c r="CA19" i="45"/>
  <c r="CB19" i="45" s="1"/>
  <c r="CA18" i="45"/>
  <c r="CB18" i="45" s="1"/>
  <c r="CA17" i="45"/>
  <c r="CB17" i="45" s="1"/>
  <c r="CA16" i="45"/>
  <c r="CB16" i="45" s="1"/>
  <c r="CA15" i="45"/>
  <c r="CB15" i="45" s="1"/>
  <c r="CA14" i="45"/>
  <c r="CB14" i="45" s="1"/>
  <c r="CA13" i="45"/>
  <c r="CB13" i="45" s="1"/>
  <c r="CA12" i="45"/>
  <c r="CB12" i="45" s="1"/>
  <c r="CA11" i="45"/>
  <c r="CB11" i="45" s="1"/>
  <c r="CA10" i="45"/>
  <c r="CB10" i="45" s="1"/>
  <c r="CA9" i="45"/>
  <c r="CB9" i="45" s="1"/>
  <c r="CA8" i="45"/>
  <c r="CB8" i="45" s="1"/>
  <c r="CA7" i="45"/>
  <c r="CB7" i="45" s="1"/>
  <c r="CA6" i="45"/>
  <c r="CB6" i="45" s="1"/>
  <c r="CA5" i="45"/>
  <c r="CB5" i="45" s="1"/>
  <c r="CG4" i="45"/>
  <c r="CH4" i="45" s="1"/>
  <c r="CD4" i="45"/>
  <c r="CE4" i="45" s="1"/>
  <c r="CA4" i="45"/>
  <c r="CB4" i="45" s="1"/>
  <c r="CG4" i="41"/>
  <c r="CG84" i="46"/>
  <c r="CH84" i="46" s="1"/>
  <c r="CG83" i="46"/>
  <c r="CH83" i="46" s="1"/>
  <c r="CG82" i="46"/>
  <c r="CH82" i="46" s="1"/>
  <c r="CG81" i="46"/>
  <c r="CH81" i="46" s="1"/>
  <c r="CG80" i="46"/>
  <c r="CH80" i="46" s="1"/>
  <c r="CG79" i="46"/>
  <c r="CH79" i="46" s="1"/>
  <c r="CG78" i="46"/>
  <c r="CH78" i="46" s="1"/>
  <c r="CG77" i="46"/>
  <c r="CH77" i="46" s="1"/>
  <c r="CG76" i="46"/>
  <c r="CH76" i="46" s="1"/>
  <c r="CG75" i="46"/>
  <c r="CH75" i="46" s="1"/>
  <c r="CG74" i="46"/>
  <c r="CH74" i="46" s="1"/>
  <c r="CG73" i="46"/>
  <c r="CH73" i="46" s="1"/>
  <c r="CG72" i="46"/>
  <c r="CH72" i="46" s="1"/>
  <c r="CG71" i="46"/>
  <c r="CH71" i="46" s="1"/>
  <c r="CG70" i="46"/>
  <c r="CH70" i="46" s="1"/>
  <c r="CG69" i="46"/>
  <c r="CH69" i="46" s="1"/>
  <c r="CG68" i="46"/>
  <c r="CH68" i="46" s="1"/>
  <c r="CG67" i="46"/>
  <c r="CH67" i="46" s="1"/>
  <c r="CG66" i="46"/>
  <c r="CH66" i="46" s="1"/>
  <c r="CG65" i="46"/>
  <c r="CH65" i="46" s="1"/>
  <c r="CG64" i="46"/>
  <c r="CH64" i="46" s="1"/>
  <c r="CG63" i="46"/>
  <c r="CH63" i="46" s="1"/>
  <c r="CG62" i="46"/>
  <c r="CH62" i="46" s="1"/>
  <c r="CG61" i="46"/>
  <c r="CH61" i="46" s="1"/>
  <c r="CG60" i="46"/>
  <c r="CH60" i="46" s="1"/>
  <c r="CG59" i="46"/>
  <c r="CH59" i="46" s="1"/>
  <c r="CG58" i="46"/>
  <c r="CH58" i="46" s="1"/>
  <c r="CG57" i="46"/>
  <c r="CH57" i="46" s="1"/>
  <c r="CG56" i="46"/>
  <c r="CH56" i="46" s="1"/>
  <c r="CG55" i="46"/>
  <c r="CH55" i="46" s="1"/>
  <c r="CG54" i="46"/>
  <c r="CH54" i="46" s="1"/>
  <c r="CG53" i="46"/>
  <c r="CH53" i="46" s="1"/>
  <c r="CG52" i="46"/>
  <c r="CH52" i="46" s="1"/>
  <c r="CG51" i="46"/>
  <c r="CH51" i="46" s="1"/>
  <c r="CG50" i="46"/>
  <c r="CH50" i="46" s="1"/>
  <c r="CG49" i="46"/>
  <c r="CH49" i="46" s="1"/>
  <c r="CG48" i="46"/>
  <c r="CH48" i="46" s="1"/>
  <c r="CG47" i="46"/>
  <c r="CH47" i="46" s="1"/>
  <c r="CG46" i="46"/>
  <c r="CH46" i="46" s="1"/>
  <c r="CG45" i="46"/>
  <c r="CH45" i="46" s="1"/>
  <c r="CG44" i="46"/>
  <c r="CH44" i="46" s="1"/>
  <c r="CG43" i="46"/>
  <c r="CH43" i="46" s="1"/>
  <c r="CG42" i="46"/>
  <c r="CH42" i="46" s="1"/>
  <c r="CG41" i="46"/>
  <c r="CH41" i="46" s="1"/>
  <c r="CG40" i="46"/>
  <c r="CH40" i="46" s="1"/>
  <c r="CG39" i="46"/>
  <c r="CH39" i="46" s="1"/>
  <c r="CG38" i="46"/>
  <c r="CH38" i="46" s="1"/>
  <c r="CG37" i="46"/>
  <c r="CH37" i="46" s="1"/>
  <c r="CG36" i="46"/>
  <c r="CH36" i="46" s="1"/>
  <c r="CG35" i="46"/>
  <c r="CH35" i="46" s="1"/>
  <c r="CG34" i="46"/>
  <c r="CH34" i="46" s="1"/>
  <c r="CG33" i="46"/>
  <c r="CH33" i="46" s="1"/>
  <c r="CG32" i="46"/>
  <c r="CH32" i="46" s="1"/>
  <c r="CG31" i="46"/>
  <c r="CH31" i="46" s="1"/>
  <c r="CG30" i="46"/>
  <c r="CH30" i="46" s="1"/>
  <c r="CG29" i="46"/>
  <c r="CH29" i="46" s="1"/>
  <c r="CG28" i="46"/>
  <c r="CH28" i="46" s="1"/>
  <c r="CG27" i="46"/>
  <c r="CH27" i="46" s="1"/>
  <c r="CG26" i="46"/>
  <c r="CH26" i="46" s="1"/>
  <c r="CG25" i="46"/>
  <c r="CH25" i="46" s="1"/>
  <c r="CG24" i="46"/>
  <c r="CH24" i="46" s="1"/>
  <c r="CG23" i="46"/>
  <c r="CH23" i="46" s="1"/>
  <c r="CG22" i="46"/>
  <c r="CH22" i="46" s="1"/>
  <c r="CG21" i="46"/>
  <c r="CH21" i="46" s="1"/>
  <c r="CG20" i="46"/>
  <c r="CH20" i="46" s="1"/>
  <c r="CG19" i="46"/>
  <c r="CH19" i="46" s="1"/>
  <c r="CG18" i="46"/>
  <c r="CH18" i="46" s="1"/>
  <c r="CG17" i="46"/>
  <c r="CH17" i="46" s="1"/>
  <c r="CG16" i="46"/>
  <c r="CH16" i="46" s="1"/>
  <c r="CG15" i="46"/>
  <c r="CH15" i="46" s="1"/>
  <c r="CG14" i="46"/>
  <c r="CH14" i="46" s="1"/>
  <c r="CG13" i="46"/>
  <c r="CH13" i="46" s="1"/>
  <c r="CG12" i="46"/>
  <c r="CH12" i="46" s="1"/>
  <c r="CG11" i="46"/>
  <c r="CH11" i="46" s="1"/>
  <c r="CG10" i="46"/>
  <c r="CH10" i="46" s="1"/>
  <c r="CG9" i="46"/>
  <c r="CH9" i="46" s="1"/>
  <c r="CG8" i="46"/>
  <c r="CH8" i="46" s="1"/>
  <c r="CG7" i="46"/>
  <c r="CH7" i="46" s="1"/>
  <c r="CG6" i="46"/>
  <c r="CH6" i="46" s="1"/>
  <c r="CG5" i="46"/>
  <c r="CH5" i="46" s="1"/>
  <c r="CG4" i="46"/>
  <c r="CH4" i="46" s="1"/>
  <c r="CD84" i="46"/>
  <c r="CE84" i="46" s="1"/>
  <c r="CD83" i="46"/>
  <c r="CE83" i="46" s="1"/>
  <c r="CD82" i="46"/>
  <c r="CE82" i="46" s="1"/>
  <c r="CD81" i="46"/>
  <c r="CE81" i="46" s="1"/>
  <c r="CD80" i="46"/>
  <c r="CE80" i="46" s="1"/>
  <c r="CD79" i="46"/>
  <c r="CE79" i="46" s="1"/>
  <c r="CD78" i="46"/>
  <c r="CE78" i="46" s="1"/>
  <c r="CD77" i="46"/>
  <c r="CE77" i="46" s="1"/>
  <c r="CD76" i="46"/>
  <c r="CE76" i="46" s="1"/>
  <c r="CD75" i="46"/>
  <c r="CE75" i="46" s="1"/>
  <c r="CD74" i="46"/>
  <c r="CE74" i="46" s="1"/>
  <c r="CD73" i="46"/>
  <c r="CE73" i="46" s="1"/>
  <c r="CD72" i="46"/>
  <c r="CE72" i="46" s="1"/>
  <c r="CD71" i="46"/>
  <c r="CE71" i="46" s="1"/>
  <c r="CD70" i="46"/>
  <c r="CE70" i="46" s="1"/>
  <c r="CD69" i="46"/>
  <c r="CE69" i="46" s="1"/>
  <c r="CD68" i="46"/>
  <c r="CE68" i="46" s="1"/>
  <c r="CD67" i="46"/>
  <c r="CE67" i="46" s="1"/>
  <c r="CD66" i="46"/>
  <c r="CE66" i="46" s="1"/>
  <c r="CD65" i="46"/>
  <c r="CE65" i="46" s="1"/>
  <c r="CD64" i="46"/>
  <c r="CE64" i="46" s="1"/>
  <c r="CD63" i="46"/>
  <c r="CE63" i="46" s="1"/>
  <c r="CD62" i="46"/>
  <c r="CE62" i="46" s="1"/>
  <c r="CD61" i="46"/>
  <c r="CE61" i="46" s="1"/>
  <c r="CD60" i="46"/>
  <c r="CE60" i="46" s="1"/>
  <c r="CD59" i="46"/>
  <c r="CE59" i="46" s="1"/>
  <c r="CD58" i="46"/>
  <c r="CE58" i="46" s="1"/>
  <c r="CD57" i="46"/>
  <c r="CE57" i="46" s="1"/>
  <c r="CD56" i="46"/>
  <c r="CE56" i="46" s="1"/>
  <c r="CD55" i="46"/>
  <c r="CE55" i="46" s="1"/>
  <c r="CD54" i="46"/>
  <c r="CE54" i="46" s="1"/>
  <c r="CD53" i="46"/>
  <c r="CE53" i="46" s="1"/>
  <c r="CD52" i="46"/>
  <c r="CE52" i="46" s="1"/>
  <c r="CD51" i="46"/>
  <c r="CE51" i="46" s="1"/>
  <c r="CD50" i="46"/>
  <c r="CE50" i="46" s="1"/>
  <c r="CD49" i="46"/>
  <c r="CE49" i="46" s="1"/>
  <c r="CD48" i="46"/>
  <c r="CE48" i="46" s="1"/>
  <c r="CD47" i="46"/>
  <c r="CE47" i="46" s="1"/>
  <c r="CD46" i="46"/>
  <c r="CE46" i="46" s="1"/>
  <c r="CD45" i="46"/>
  <c r="CE45" i="46" s="1"/>
  <c r="CD44" i="46"/>
  <c r="CE44" i="46" s="1"/>
  <c r="CD43" i="46"/>
  <c r="CE43" i="46" s="1"/>
  <c r="CD42" i="46"/>
  <c r="CE42" i="46" s="1"/>
  <c r="CD41" i="46"/>
  <c r="CE41" i="46" s="1"/>
  <c r="CD40" i="46"/>
  <c r="CE40" i="46" s="1"/>
  <c r="CD39" i="46"/>
  <c r="CE39" i="46" s="1"/>
  <c r="CD38" i="46"/>
  <c r="CE38" i="46" s="1"/>
  <c r="CD37" i="46"/>
  <c r="CE37" i="46" s="1"/>
  <c r="CD36" i="46"/>
  <c r="CE36" i="46" s="1"/>
  <c r="CD35" i="46"/>
  <c r="CE35" i="46" s="1"/>
  <c r="CD34" i="46"/>
  <c r="CE34" i="46" s="1"/>
  <c r="CD33" i="46"/>
  <c r="CE33" i="46" s="1"/>
  <c r="CD32" i="46"/>
  <c r="CE32" i="46" s="1"/>
  <c r="CD31" i="46"/>
  <c r="CE31" i="46" s="1"/>
  <c r="CD30" i="46"/>
  <c r="CE30" i="46" s="1"/>
  <c r="CD29" i="46"/>
  <c r="CE29" i="46" s="1"/>
  <c r="CD28" i="46"/>
  <c r="CE28" i="46" s="1"/>
  <c r="CD27" i="46"/>
  <c r="CE27" i="46" s="1"/>
  <c r="CD26" i="46"/>
  <c r="CE26" i="46" s="1"/>
  <c r="CD25" i="46"/>
  <c r="CE25" i="46" s="1"/>
  <c r="CD24" i="46"/>
  <c r="CE24" i="46" s="1"/>
  <c r="CD23" i="46"/>
  <c r="CE23" i="46" s="1"/>
  <c r="CD22" i="46"/>
  <c r="CE22" i="46" s="1"/>
  <c r="CD21" i="46"/>
  <c r="CE21" i="46" s="1"/>
  <c r="CD20" i="46"/>
  <c r="CE20" i="46" s="1"/>
  <c r="CD19" i="46"/>
  <c r="CE19" i="46" s="1"/>
  <c r="CD18" i="46"/>
  <c r="CE18" i="46" s="1"/>
  <c r="CD17" i="46"/>
  <c r="CE17" i="46" s="1"/>
  <c r="CD16" i="46"/>
  <c r="CE16" i="46" s="1"/>
  <c r="CD15" i="46"/>
  <c r="CE15" i="46" s="1"/>
  <c r="CD14" i="46"/>
  <c r="CE14" i="46" s="1"/>
  <c r="CD13" i="46"/>
  <c r="CE13" i="46" s="1"/>
  <c r="CD12" i="46"/>
  <c r="CE12" i="46" s="1"/>
  <c r="CD11" i="46"/>
  <c r="CE11" i="46" s="1"/>
  <c r="CD10" i="46"/>
  <c r="CE10" i="46" s="1"/>
  <c r="CD9" i="46"/>
  <c r="CE9" i="46" s="1"/>
  <c r="CD8" i="46"/>
  <c r="CE8" i="46" s="1"/>
  <c r="CD7" i="46"/>
  <c r="CE7" i="46" s="1"/>
  <c r="CD6" i="46"/>
  <c r="CE6" i="46" s="1"/>
  <c r="CD5" i="46"/>
  <c r="CE5" i="46" s="1"/>
  <c r="CD4" i="46"/>
  <c r="CE4" i="46" s="1"/>
  <c r="CA84" i="46"/>
  <c r="CB84" i="46" s="1"/>
  <c r="CA83" i="46"/>
  <c r="CB83" i="46" s="1"/>
  <c r="CA82" i="46"/>
  <c r="CB82" i="46" s="1"/>
  <c r="CA81" i="46"/>
  <c r="CB81" i="46" s="1"/>
  <c r="CA80" i="46"/>
  <c r="CB80" i="46" s="1"/>
  <c r="CA79" i="46"/>
  <c r="CB79" i="46" s="1"/>
  <c r="CA78" i="46"/>
  <c r="CB78" i="46" s="1"/>
  <c r="CA77" i="46"/>
  <c r="CB77" i="46" s="1"/>
  <c r="CA76" i="46"/>
  <c r="CB76" i="46" s="1"/>
  <c r="CA75" i="46"/>
  <c r="CB75" i="46" s="1"/>
  <c r="CA74" i="46"/>
  <c r="CB74" i="46" s="1"/>
  <c r="CA73" i="46"/>
  <c r="CB73" i="46" s="1"/>
  <c r="CA72" i="46"/>
  <c r="CB72" i="46" s="1"/>
  <c r="CA71" i="46"/>
  <c r="CB71" i="46" s="1"/>
  <c r="CA70" i="46"/>
  <c r="CB70" i="46" s="1"/>
  <c r="CA69" i="46"/>
  <c r="CB69" i="46" s="1"/>
  <c r="CA68" i="46"/>
  <c r="CB68" i="46" s="1"/>
  <c r="CA67" i="46"/>
  <c r="CB67" i="46" s="1"/>
  <c r="CA66" i="46"/>
  <c r="CB66" i="46" s="1"/>
  <c r="CA65" i="46"/>
  <c r="CB65" i="46" s="1"/>
  <c r="CA64" i="46"/>
  <c r="CB64" i="46" s="1"/>
  <c r="CA63" i="46"/>
  <c r="CB63" i="46" s="1"/>
  <c r="CA62" i="46"/>
  <c r="CB62" i="46" s="1"/>
  <c r="CA61" i="46"/>
  <c r="CB61" i="46" s="1"/>
  <c r="CA60" i="46"/>
  <c r="CB60" i="46" s="1"/>
  <c r="CA59" i="46"/>
  <c r="CB59" i="46" s="1"/>
  <c r="CA58" i="46"/>
  <c r="CB58" i="46" s="1"/>
  <c r="CA57" i="46"/>
  <c r="CB57" i="46" s="1"/>
  <c r="CA56" i="46"/>
  <c r="CB56" i="46" s="1"/>
  <c r="CA55" i="46"/>
  <c r="CB55" i="46" s="1"/>
  <c r="CA54" i="46"/>
  <c r="CB54" i="46" s="1"/>
  <c r="CA53" i="46"/>
  <c r="CB53" i="46" s="1"/>
  <c r="CA52" i="46"/>
  <c r="CB52" i="46" s="1"/>
  <c r="CA51" i="46"/>
  <c r="CB51" i="46" s="1"/>
  <c r="CA50" i="46"/>
  <c r="CB50" i="46" s="1"/>
  <c r="CA49" i="46"/>
  <c r="CB49" i="46" s="1"/>
  <c r="CA48" i="46"/>
  <c r="CB48" i="46" s="1"/>
  <c r="CA47" i="46"/>
  <c r="CB47" i="46" s="1"/>
  <c r="CA46" i="46"/>
  <c r="CB46" i="46" s="1"/>
  <c r="CA45" i="46"/>
  <c r="CB45" i="46" s="1"/>
  <c r="CA44" i="46"/>
  <c r="CB44" i="46" s="1"/>
  <c r="CA43" i="46"/>
  <c r="CB43" i="46" s="1"/>
  <c r="CA42" i="46"/>
  <c r="CB42" i="46" s="1"/>
  <c r="CA41" i="46"/>
  <c r="CB41" i="46" s="1"/>
  <c r="CA40" i="46"/>
  <c r="CB40" i="46" s="1"/>
  <c r="CA39" i="46"/>
  <c r="CB39" i="46" s="1"/>
  <c r="CA38" i="46"/>
  <c r="CB38" i="46" s="1"/>
  <c r="CA37" i="46"/>
  <c r="CB37" i="46" s="1"/>
  <c r="CA36" i="46"/>
  <c r="CB36" i="46" s="1"/>
  <c r="CA35" i="46"/>
  <c r="CB35" i="46" s="1"/>
  <c r="CA34" i="46"/>
  <c r="CB34" i="46" s="1"/>
  <c r="CA33" i="46"/>
  <c r="CB33" i="46" s="1"/>
  <c r="CA32" i="46"/>
  <c r="CB32" i="46" s="1"/>
  <c r="CA31" i="46"/>
  <c r="CB31" i="46" s="1"/>
  <c r="CA30" i="46"/>
  <c r="CB30" i="46" s="1"/>
  <c r="CA29" i="46"/>
  <c r="CB29" i="46" s="1"/>
  <c r="CA28" i="46"/>
  <c r="CB28" i="46" s="1"/>
  <c r="CA27" i="46"/>
  <c r="CB27" i="46" s="1"/>
  <c r="CA26" i="46"/>
  <c r="CB26" i="46" s="1"/>
  <c r="CA25" i="46"/>
  <c r="CB25" i="46" s="1"/>
  <c r="CA24" i="46"/>
  <c r="CB24" i="46" s="1"/>
  <c r="CA23" i="46"/>
  <c r="CB23" i="46" s="1"/>
  <c r="CA22" i="46"/>
  <c r="CB22" i="46" s="1"/>
  <c r="CA21" i="46"/>
  <c r="CB21" i="46" s="1"/>
  <c r="CA20" i="46"/>
  <c r="CB20" i="46" s="1"/>
  <c r="CA19" i="46"/>
  <c r="CB19" i="46" s="1"/>
  <c r="CA18" i="46"/>
  <c r="CB18" i="46" s="1"/>
  <c r="CA17" i="46"/>
  <c r="CB17" i="46" s="1"/>
  <c r="CA16" i="46"/>
  <c r="CB16" i="46" s="1"/>
  <c r="CA15" i="46"/>
  <c r="CB15" i="46" s="1"/>
  <c r="CA14" i="46"/>
  <c r="CB14" i="46" s="1"/>
  <c r="CA13" i="46"/>
  <c r="CB13" i="46" s="1"/>
  <c r="CA12" i="46"/>
  <c r="CB12" i="46" s="1"/>
  <c r="CA11" i="46"/>
  <c r="CB11" i="46" s="1"/>
  <c r="CA10" i="46"/>
  <c r="CB10" i="46" s="1"/>
  <c r="CA9" i="46"/>
  <c r="CB9" i="46" s="1"/>
  <c r="CA8" i="46"/>
  <c r="CB8" i="46" s="1"/>
  <c r="CA7" i="46"/>
  <c r="CB7" i="46" s="1"/>
  <c r="CA6" i="46"/>
  <c r="CB6" i="46" s="1"/>
  <c r="CA5" i="46"/>
  <c r="CB5" i="46" s="1"/>
  <c r="CB4" i="46"/>
  <c r="CA4" i="46"/>
  <c r="CB4" i="41"/>
  <c r="CG84" i="41"/>
  <c r="CH84" i="41" s="1"/>
  <c r="CG83" i="41"/>
  <c r="CH83" i="41" s="1"/>
  <c r="CG82" i="41"/>
  <c r="CH82" i="41" s="1"/>
  <c r="CG81" i="41"/>
  <c r="CH81" i="41" s="1"/>
  <c r="CG80" i="41"/>
  <c r="CH80" i="41" s="1"/>
  <c r="CG79" i="41"/>
  <c r="CH79" i="41" s="1"/>
  <c r="CG78" i="41"/>
  <c r="CH78" i="41" s="1"/>
  <c r="CG77" i="41"/>
  <c r="CH77" i="41" s="1"/>
  <c r="CG76" i="41"/>
  <c r="CH76" i="41" s="1"/>
  <c r="CG75" i="41"/>
  <c r="CH75" i="41" s="1"/>
  <c r="CG74" i="41"/>
  <c r="CH74" i="41" s="1"/>
  <c r="CG73" i="41"/>
  <c r="CH73" i="41" s="1"/>
  <c r="CG72" i="41"/>
  <c r="CH72" i="41" s="1"/>
  <c r="CG71" i="41"/>
  <c r="CH71" i="41" s="1"/>
  <c r="CG70" i="41"/>
  <c r="CH70" i="41" s="1"/>
  <c r="CG69" i="41"/>
  <c r="CH69" i="41" s="1"/>
  <c r="CG68" i="41"/>
  <c r="CH68" i="41" s="1"/>
  <c r="CG67" i="41"/>
  <c r="CH67" i="41" s="1"/>
  <c r="CG66" i="41"/>
  <c r="CH66" i="41" s="1"/>
  <c r="CG65" i="41"/>
  <c r="CH65" i="41" s="1"/>
  <c r="CG64" i="41"/>
  <c r="CH64" i="41" s="1"/>
  <c r="CG63" i="41"/>
  <c r="CH63" i="41" s="1"/>
  <c r="CG62" i="41"/>
  <c r="CH62" i="41" s="1"/>
  <c r="CG61" i="41"/>
  <c r="CH61" i="41" s="1"/>
  <c r="CG60" i="41"/>
  <c r="CH60" i="41" s="1"/>
  <c r="CG59" i="41"/>
  <c r="CH59" i="41" s="1"/>
  <c r="CG58" i="41"/>
  <c r="CH58" i="41" s="1"/>
  <c r="CG57" i="41"/>
  <c r="CH57" i="41" s="1"/>
  <c r="CG56" i="41"/>
  <c r="CH56" i="41" s="1"/>
  <c r="CG55" i="41"/>
  <c r="CH55" i="41" s="1"/>
  <c r="CG54" i="41"/>
  <c r="CH54" i="41" s="1"/>
  <c r="CG53" i="41"/>
  <c r="CH53" i="41" s="1"/>
  <c r="CG52" i="41"/>
  <c r="CH52" i="41" s="1"/>
  <c r="CG51" i="41"/>
  <c r="CH51" i="41" s="1"/>
  <c r="CG50" i="41"/>
  <c r="CH50" i="41" s="1"/>
  <c r="CG49" i="41"/>
  <c r="CH49" i="41" s="1"/>
  <c r="CG48" i="41"/>
  <c r="CH48" i="41" s="1"/>
  <c r="CG47" i="41"/>
  <c r="CH47" i="41" s="1"/>
  <c r="CG46" i="41"/>
  <c r="CH46" i="41" s="1"/>
  <c r="CG45" i="41"/>
  <c r="CH45" i="41" s="1"/>
  <c r="CG44" i="41"/>
  <c r="CH44" i="41" s="1"/>
  <c r="CG43" i="41"/>
  <c r="CH43" i="41" s="1"/>
  <c r="CG42" i="41"/>
  <c r="CH42" i="41" s="1"/>
  <c r="CG41" i="41"/>
  <c r="CH41" i="41" s="1"/>
  <c r="CG40" i="41"/>
  <c r="CH40" i="41" s="1"/>
  <c r="CG39" i="41"/>
  <c r="CH39" i="41" s="1"/>
  <c r="CG38" i="41"/>
  <c r="CH38" i="41" s="1"/>
  <c r="CG37" i="41"/>
  <c r="CH37" i="41" s="1"/>
  <c r="CG36" i="41"/>
  <c r="CH36" i="41" s="1"/>
  <c r="CG35" i="41"/>
  <c r="CH35" i="41" s="1"/>
  <c r="CG34" i="41"/>
  <c r="CH34" i="41" s="1"/>
  <c r="CG33" i="41"/>
  <c r="CH33" i="41" s="1"/>
  <c r="CG32" i="41"/>
  <c r="CH32" i="41" s="1"/>
  <c r="CG31" i="41"/>
  <c r="CH31" i="41" s="1"/>
  <c r="CG30" i="41"/>
  <c r="CH30" i="41" s="1"/>
  <c r="CG29" i="41"/>
  <c r="CH29" i="41" s="1"/>
  <c r="CG28" i="41"/>
  <c r="CH28" i="41" s="1"/>
  <c r="CG27" i="41"/>
  <c r="CH27" i="41" s="1"/>
  <c r="CG26" i="41"/>
  <c r="CH26" i="41" s="1"/>
  <c r="CG25" i="41"/>
  <c r="CH25" i="41" s="1"/>
  <c r="CG24" i="41"/>
  <c r="CH24" i="41" s="1"/>
  <c r="CG23" i="41"/>
  <c r="CH23" i="41" s="1"/>
  <c r="CG22" i="41"/>
  <c r="CH22" i="41" s="1"/>
  <c r="CG21" i="41"/>
  <c r="CH21" i="41" s="1"/>
  <c r="CG20" i="41"/>
  <c r="CH20" i="41" s="1"/>
  <c r="CG19" i="41"/>
  <c r="CH19" i="41" s="1"/>
  <c r="CG18" i="41"/>
  <c r="CH18" i="41" s="1"/>
  <c r="CG17" i="41"/>
  <c r="CH17" i="41" s="1"/>
  <c r="CG16" i="41"/>
  <c r="CH16" i="41" s="1"/>
  <c r="CG15" i="41"/>
  <c r="CH15" i="41" s="1"/>
  <c r="CG14" i="41"/>
  <c r="CH14" i="41" s="1"/>
  <c r="CG13" i="41"/>
  <c r="CH13" i="41" s="1"/>
  <c r="CG12" i="41"/>
  <c r="CH12" i="41" s="1"/>
  <c r="CG11" i="41"/>
  <c r="CH11" i="41" s="1"/>
  <c r="CG10" i="41"/>
  <c r="CH10" i="41" s="1"/>
  <c r="CG9" i="41"/>
  <c r="CH9" i="41" s="1"/>
  <c r="CG8" i="41"/>
  <c r="CH8" i="41" s="1"/>
  <c r="CG7" i="41"/>
  <c r="CH7" i="41" s="1"/>
  <c r="CG6" i="41"/>
  <c r="CH6" i="41" s="1"/>
  <c r="CG5" i="41"/>
  <c r="CH5" i="41" s="1"/>
  <c r="CD84" i="41"/>
  <c r="CE84" i="41" s="1"/>
  <c r="CD83" i="41"/>
  <c r="CE83" i="41" s="1"/>
  <c r="CD82" i="41"/>
  <c r="CE82" i="41" s="1"/>
  <c r="CD81" i="41"/>
  <c r="CE81" i="41" s="1"/>
  <c r="CD80" i="41"/>
  <c r="CE80" i="41" s="1"/>
  <c r="CD79" i="41"/>
  <c r="CE79" i="41" s="1"/>
  <c r="CD78" i="41"/>
  <c r="CE78" i="41" s="1"/>
  <c r="CD77" i="41"/>
  <c r="CE77" i="41" s="1"/>
  <c r="CD76" i="41"/>
  <c r="CE76" i="41" s="1"/>
  <c r="CD75" i="41"/>
  <c r="CE75" i="41" s="1"/>
  <c r="CD74" i="41"/>
  <c r="CE74" i="41" s="1"/>
  <c r="CD73" i="41"/>
  <c r="CE73" i="41" s="1"/>
  <c r="CD72" i="41"/>
  <c r="CE72" i="41" s="1"/>
  <c r="CD71" i="41"/>
  <c r="CE71" i="41" s="1"/>
  <c r="CD70" i="41"/>
  <c r="CE70" i="41" s="1"/>
  <c r="CD69" i="41"/>
  <c r="CE69" i="41" s="1"/>
  <c r="CD68" i="41"/>
  <c r="CE68" i="41" s="1"/>
  <c r="CD67" i="41"/>
  <c r="CE67" i="41" s="1"/>
  <c r="CD66" i="41"/>
  <c r="CE66" i="41" s="1"/>
  <c r="CD65" i="41"/>
  <c r="CE65" i="41" s="1"/>
  <c r="CD64" i="41"/>
  <c r="CE64" i="41" s="1"/>
  <c r="CD63" i="41"/>
  <c r="CE63" i="41" s="1"/>
  <c r="CD62" i="41"/>
  <c r="CE62" i="41" s="1"/>
  <c r="CD61" i="41"/>
  <c r="CE61" i="41" s="1"/>
  <c r="CD60" i="41"/>
  <c r="CE60" i="41" s="1"/>
  <c r="CD59" i="41"/>
  <c r="CE59" i="41" s="1"/>
  <c r="CD58" i="41"/>
  <c r="CE58" i="41" s="1"/>
  <c r="CD57" i="41"/>
  <c r="CE57" i="41" s="1"/>
  <c r="CD56" i="41"/>
  <c r="CE56" i="41" s="1"/>
  <c r="CD55" i="41"/>
  <c r="CE55" i="41" s="1"/>
  <c r="CD54" i="41"/>
  <c r="CE54" i="41" s="1"/>
  <c r="CD53" i="41"/>
  <c r="CE53" i="41" s="1"/>
  <c r="CD52" i="41"/>
  <c r="CE52" i="41" s="1"/>
  <c r="CD51" i="41"/>
  <c r="CE51" i="41" s="1"/>
  <c r="CD50" i="41"/>
  <c r="CE50" i="41" s="1"/>
  <c r="CD49" i="41"/>
  <c r="CE49" i="41" s="1"/>
  <c r="CD48" i="41"/>
  <c r="CE48" i="41" s="1"/>
  <c r="CD47" i="41"/>
  <c r="CE47" i="41" s="1"/>
  <c r="CD46" i="41"/>
  <c r="CE46" i="41" s="1"/>
  <c r="CD45" i="41"/>
  <c r="CE45" i="41" s="1"/>
  <c r="CD44" i="41"/>
  <c r="CE44" i="41" s="1"/>
  <c r="CD43" i="41"/>
  <c r="CE43" i="41" s="1"/>
  <c r="CD42" i="41"/>
  <c r="CE42" i="41" s="1"/>
  <c r="CD41" i="41"/>
  <c r="CE41" i="41" s="1"/>
  <c r="CD40" i="41"/>
  <c r="CE40" i="41" s="1"/>
  <c r="CD39" i="41"/>
  <c r="CE39" i="41" s="1"/>
  <c r="CD38" i="41"/>
  <c r="CE38" i="41" s="1"/>
  <c r="CD37" i="41"/>
  <c r="CE37" i="41" s="1"/>
  <c r="CD36" i="41"/>
  <c r="CE36" i="41" s="1"/>
  <c r="CD35" i="41"/>
  <c r="CE35" i="41" s="1"/>
  <c r="CD34" i="41"/>
  <c r="CE34" i="41" s="1"/>
  <c r="CD33" i="41"/>
  <c r="CE33" i="41" s="1"/>
  <c r="CD32" i="41"/>
  <c r="CE32" i="41" s="1"/>
  <c r="CD31" i="41"/>
  <c r="CE31" i="41" s="1"/>
  <c r="CD30" i="41"/>
  <c r="CE30" i="41" s="1"/>
  <c r="CD29" i="41"/>
  <c r="CE29" i="41" s="1"/>
  <c r="CD28" i="41"/>
  <c r="CE28" i="41" s="1"/>
  <c r="CD27" i="41"/>
  <c r="CE27" i="41" s="1"/>
  <c r="CD26" i="41"/>
  <c r="CE26" i="41" s="1"/>
  <c r="CD25" i="41"/>
  <c r="CE25" i="41" s="1"/>
  <c r="CD24" i="41"/>
  <c r="CE24" i="41" s="1"/>
  <c r="CD23" i="41"/>
  <c r="CE23" i="41" s="1"/>
  <c r="CD22" i="41"/>
  <c r="CE22" i="41" s="1"/>
  <c r="CD21" i="41"/>
  <c r="CE21" i="41" s="1"/>
  <c r="CD20" i="41"/>
  <c r="CE20" i="41" s="1"/>
  <c r="CD19" i="41"/>
  <c r="CE19" i="41" s="1"/>
  <c r="CD18" i="41"/>
  <c r="CE18" i="41" s="1"/>
  <c r="CD17" i="41"/>
  <c r="CE17" i="41" s="1"/>
  <c r="CD16" i="41"/>
  <c r="CE16" i="41" s="1"/>
  <c r="CD15" i="41"/>
  <c r="CE15" i="41" s="1"/>
  <c r="CD14" i="41"/>
  <c r="CE14" i="41" s="1"/>
  <c r="CD13" i="41"/>
  <c r="CE13" i="41" s="1"/>
  <c r="CD12" i="41"/>
  <c r="CE12" i="41" s="1"/>
  <c r="CD11" i="41"/>
  <c r="CE11" i="41" s="1"/>
  <c r="CD10" i="41"/>
  <c r="CE10" i="41" s="1"/>
  <c r="CD9" i="41"/>
  <c r="CE9" i="41" s="1"/>
  <c r="CD8" i="41"/>
  <c r="CE8" i="41" s="1"/>
  <c r="CD7" i="41"/>
  <c r="CE7" i="41" s="1"/>
  <c r="CD6" i="41"/>
  <c r="CE6" i="41" s="1"/>
  <c r="CD5" i="41"/>
  <c r="CE5" i="41" s="1"/>
  <c r="CA84" i="41"/>
  <c r="CB84" i="41" s="1"/>
  <c r="CA83" i="41"/>
  <c r="CB83" i="41" s="1"/>
  <c r="CA82" i="41"/>
  <c r="CB82" i="41" s="1"/>
  <c r="CA81" i="41"/>
  <c r="CB81" i="41" s="1"/>
  <c r="CA80" i="41"/>
  <c r="CB80" i="41" s="1"/>
  <c r="CA79" i="41"/>
  <c r="CB79" i="41" s="1"/>
  <c r="CA78" i="41"/>
  <c r="CB78" i="41" s="1"/>
  <c r="CA77" i="41"/>
  <c r="CB77" i="41" s="1"/>
  <c r="CA76" i="41"/>
  <c r="CB76" i="41" s="1"/>
  <c r="CA75" i="41"/>
  <c r="CB75" i="41" s="1"/>
  <c r="CA74" i="41"/>
  <c r="CB74" i="41" s="1"/>
  <c r="CA73" i="41"/>
  <c r="CB73" i="41" s="1"/>
  <c r="CA72" i="41"/>
  <c r="CB72" i="41" s="1"/>
  <c r="CA71" i="41"/>
  <c r="CB71" i="41" s="1"/>
  <c r="CA70" i="41"/>
  <c r="CB70" i="41" s="1"/>
  <c r="CA69" i="41"/>
  <c r="CB69" i="41" s="1"/>
  <c r="CA68" i="41"/>
  <c r="CB68" i="41" s="1"/>
  <c r="CA67" i="41"/>
  <c r="CB67" i="41" s="1"/>
  <c r="CA66" i="41"/>
  <c r="CB66" i="41" s="1"/>
  <c r="CA65" i="41"/>
  <c r="CB65" i="41" s="1"/>
  <c r="CA64" i="41"/>
  <c r="CB64" i="41" s="1"/>
  <c r="CA63" i="41"/>
  <c r="CB63" i="41" s="1"/>
  <c r="CA62" i="41"/>
  <c r="CB62" i="41" s="1"/>
  <c r="CA61" i="41"/>
  <c r="CB61" i="41" s="1"/>
  <c r="CA60" i="41"/>
  <c r="CB60" i="41" s="1"/>
  <c r="CA59" i="41"/>
  <c r="CB59" i="41" s="1"/>
  <c r="CA58" i="41"/>
  <c r="CB58" i="41" s="1"/>
  <c r="CA57" i="41"/>
  <c r="CB57" i="41" s="1"/>
  <c r="CA56" i="41"/>
  <c r="CB56" i="41" s="1"/>
  <c r="CA55" i="41"/>
  <c r="CB55" i="41" s="1"/>
  <c r="CA54" i="41"/>
  <c r="CB54" i="41" s="1"/>
  <c r="CA53" i="41"/>
  <c r="CB53" i="41" s="1"/>
  <c r="CA52" i="41"/>
  <c r="CB52" i="41" s="1"/>
  <c r="CA51" i="41"/>
  <c r="CB51" i="41" s="1"/>
  <c r="CA50" i="41"/>
  <c r="CB50" i="41" s="1"/>
  <c r="CA49" i="41"/>
  <c r="CB49" i="41" s="1"/>
  <c r="CA48" i="41"/>
  <c r="CB48" i="41" s="1"/>
  <c r="CA47" i="41"/>
  <c r="CB47" i="41" s="1"/>
  <c r="CA46" i="41"/>
  <c r="CB46" i="41" s="1"/>
  <c r="CA45" i="41"/>
  <c r="CB45" i="41" s="1"/>
  <c r="CA44" i="41"/>
  <c r="CB44" i="41" s="1"/>
  <c r="CA43" i="41"/>
  <c r="CB43" i="41" s="1"/>
  <c r="CA42" i="41"/>
  <c r="CB42" i="41" s="1"/>
  <c r="CA41" i="41"/>
  <c r="CB41" i="41" s="1"/>
  <c r="CA40" i="41"/>
  <c r="CB40" i="41" s="1"/>
  <c r="CA39" i="41"/>
  <c r="CB39" i="41" s="1"/>
  <c r="CA38" i="41"/>
  <c r="CB38" i="41" s="1"/>
  <c r="CA37" i="41"/>
  <c r="CB37" i="41" s="1"/>
  <c r="CA36" i="41"/>
  <c r="CB36" i="41" s="1"/>
  <c r="CA35" i="41"/>
  <c r="CB35" i="41" s="1"/>
  <c r="CA34" i="41"/>
  <c r="CB34" i="41" s="1"/>
  <c r="CA33" i="41"/>
  <c r="CB33" i="41" s="1"/>
  <c r="CA32" i="41"/>
  <c r="CB32" i="41" s="1"/>
  <c r="CA31" i="41"/>
  <c r="CB31" i="41" s="1"/>
  <c r="CA30" i="41"/>
  <c r="CB30" i="41" s="1"/>
  <c r="CA29" i="41"/>
  <c r="CB29" i="41" s="1"/>
  <c r="CA28" i="41"/>
  <c r="CB28" i="41" s="1"/>
  <c r="CA27" i="41"/>
  <c r="CB27" i="41" s="1"/>
  <c r="CA26" i="41"/>
  <c r="CB26" i="41" s="1"/>
  <c r="CA25" i="41"/>
  <c r="CB25" i="41" s="1"/>
  <c r="CA24" i="41"/>
  <c r="CB24" i="41" s="1"/>
  <c r="CA23" i="41"/>
  <c r="CB23" i="41" s="1"/>
  <c r="CA22" i="41"/>
  <c r="CB22" i="41" s="1"/>
  <c r="CA21" i="41"/>
  <c r="CB21" i="41" s="1"/>
  <c r="CA20" i="41"/>
  <c r="CB20" i="41" s="1"/>
  <c r="CA19" i="41"/>
  <c r="CB19" i="41" s="1"/>
  <c r="CA18" i="41"/>
  <c r="CB18" i="41" s="1"/>
  <c r="CA17" i="41"/>
  <c r="CB17" i="41" s="1"/>
  <c r="CA16" i="41"/>
  <c r="CB16" i="41" s="1"/>
  <c r="CA15" i="41"/>
  <c r="CB15" i="41" s="1"/>
  <c r="CA14" i="41"/>
  <c r="CB14" i="41" s="1"/>
  <c r="CA13" i="41"/>
  <c r="CB13" i="41" s="1"/>
  <c r="CA12" i="41"/>
  <c r="CB12" i="41" s="1"/>
  <c r="CA11" i="41"/>
  <c r="CB11" i="41" s="1"/>
  <c r="CA10" i="41"/>
  <c r="CB10" i="41" s="1"/>
  <c r="CA9" i="41"/>
  <c r="CB9" i="41" s="1"/>
  <c r="CA8" i="41"/>
  <c r="CB8" i="41" s="1"/>
  <c r="CA7" i="41"/>
  <c r="CB7" i="41" s="1"/>
  <c r="CA6" i="41"/>
  <c r="CB6" i="41" s="1"/>
  <c r="CA5" i="41"/>
  <c r="CB5" i="41" s="1"/>
  <c r="CH4" i="41"/>
  <c r="CA4" i="41"/>
  <c r="CE4" i="41"/>
  <c r="CD4" i="41"/>
  <c r="CA71" i="36"/>
  <c r="CA70" i="36"/>
  <c r="CA69" i="36"/>
  <c r="CA68" i="36"/>
  <c r="CA67" i="36"/>
  <c r="CA66" i="36"/>
  <c r="CA65" i="36"/>
  <c r="CA64" i="36"/>
  <c r="CA63" i="36"/>
  <c r="CA62" i="36"/>
  <c r="CA61" i="36"/>
  <c r="CA60" i="36"/>
  <c r="CA59" i="36"/>
  <c r="CA58" i="36"/>
  <c r="CA57" i="36"/>
  <c r="CA56" i="36"/>
  <c r="CA55" i="36"/>
  <c r="CA54" i="36"/>
  <c r="CA53" i="36"/>
  <c r="CA52" i="36"/>
  <c r="CA51" i="36"/>
  <c r="CA50" i="36"/>
  <c r="CA49" i="36"/>
  <c r="CA48" i="36"/>
  <c r="CA47" i="36"/>
  <c r="CA46" i="36"/>
  <c r="CA45" i="36"/>
  <c r="CA44" i="36"/>
  <c r="CA43" i="36"/>
  <c r="CA42" i="36"/>
  <c r="CA41" i="36"/>
  <c r="CA40" i="36"/>
  <c r="CA39" i="36"/>
  <c r="CA38" i="36"/>
  <c r="CA37" i="36"/>
  <c r="CA36" i="36"/>
  <c r="CA35" i="36"/>
  <c r="CA34" i="36"/>
  <c r="CA33" i="36"/>
  <c r="CA32" i="36"/>
  <c r="CA31" i="36"/>
  <c r="CA30" i="36"/>
  <c r="CA29" i="36"/>
  <c r="CA28" i="36"/>
  <c r="CA27" i="36"/>
  <c r="CA26" i="36"/>
  <c r="CA25" i="36"/>
  <c r="CA24" i="36"/>
  <c r="CA23" i="36"/>
  <c r="CA22" i="36"/>
  <c r="CA21" i="36"/>
  <c r="CA20" i="36"/>
  <c r="CA19" i="36"/>
  <c r="CA18" i="36"/>
  <c r="CA17" i="36"/>
  <c r="CA16" i="36"/>
  <c r="CA15" i="36"/>
  <c r="CA14" i="36"/>
  <c r="CA13" i="36"/>
  <c r="CA12" i="36"/>
  <c r="CA11" i="36"/>
  <c r="CA10" i="36"/>
  <c r="CA9" i="36"/>
  <c r="CA8" i="36"/>
  <c r="CA7" i="36"/>
  <c r="CA6" i="36"/>
  <c r="CA5" i="36"/>
  <c r="BY71" i="36"/>
  <c r="BY70" i="36"/>
  <c r="BY69" i="36"/>
  <c r="BY68" i="36"/>
  <c r="BY67" i="36"/>
  <c r="BY66" i="36"/>
  <c r="BY65" i="36"/>
  <c r="BY64" i="36"/>
  <c r="BY63" i="36"/>
  <c r="BY62" i="36"/>
  <c r="BY61" i="36"/>
  <c r="BY60" i="36"/>
  <c r="BY59" i="36"/>
  <c r="BY58" i="36"/>
  <c r="BY57" i="36"/>
  <c r="BY56" i="36"/>
  <c r="BY55" i="36"/>
  <c r="BY54" i="36"/>
  <c r="BY53" i="36"/>
  <c r="BY52" i="36"/>
  <c r="BY51" i="36"/>
  <c r="BY50" i="36"/>
  <c r="BY49" i="36"/>
  <c r="BY48" i="36"/>
  <c r="BY47" i="36"/>
  <c r="BY46" i="36"/>
  <c r="BY45" i="36"/>
  <c r="BY44" i="36"/>
  <c r="BY43" i="36"/>
  <c r="BY42" i="36"/>
  <c r="BY41" i="36"/>
  <c r="BY40" i="36"/>
  <c r="BY39" i="36"/>
  <c r="BY38" i="36"/>
  <c r="BY37" i="36"/>
  <c r="BY36" i="36"/>
  <c r="BY35" i="36"/>
  <c r="BY34" i="36"/>
  <c r="BY33" i="36"/>
  <c r="BY32" i="36"/>
  <c r="BY31" i="36"/>
  <c r="BY30" i="36"/>
  <c r="BY29" i="36"/>
  <c r="BY28" i="36"/>
  <c r="BY27" i="36"/>
  <c r="BY26" i="36"/>
  <c r="BY25" i="36"/>
  <c r="BY24" i="36"/>
  <c r="BY23" i="36"/>
  <c r="BY22" i="36"/>
  <c r="BY21" i="36"/>
  <c r="BY20" i="36"/>
  <c r="BY19" i="36"/>
  <c r="BY18" i="36"/>
  <c r="BY17" i="36"/>
  <c r="BY16" i="36"/>
  <c r="BY15" i="36"/>
  <c r="BY14" i="36"/>
  <c r="BY13" i="36"/>
  <c r="BY12" i="36"/>
  <c r="BY11" i="36"/>
  <c r="BY10" i="36"/>
  <c r="BY9" i="36"/>
  <c r="BY8" i="36"/>
  <c r="BY7" i="36"/>
  <c r="BY6" i="36"/>
  <c r="BY5" i="36"/>
  <c r="BW71" i="36"/>
  <c r="BW70" i="36"/>
  <c r="BW69" i="36"/>
  <c r="BW68" i="36"/>
  <c r="BW67" i="36"/>
  <c r="BW66" i="36"/>
  <c r="BW65" i="36"/>
  <c r="BW64" i="36"/>
  <c r="BW63" i="36"/>
  <c r="BW62" i="36"/>
  <c r="BW61" i="36"/>
  <c r="BW60" i="36"/>
  <c r="BW59" i="36"/>
  <c r="BW58" i="36"/>
  <c r="BW57" i="36"/>
  <c r="BW56" i="36"/>
  <c r="BW55" i="36"/>
  <c r="BW54" i="36"/>
  <c r="BW53" i="36"/>
  <c r="BW52" i="36"/>
  <c r="BW51" i="36"/>
  <c r="BW50" i="36"/>
  <c r="BW49" i="36"/>
  <c r="BW48" i="36"/>
  <c r="BW47" i="36"/>
  <c r="BW46" i="36"/>
  <c r="BW45" i="36"/>
  <c r="BW44" i="36"/>
  <c r="BW43" i="36"/>
  <c r="BW42" i="36"/>
  <c r="BW41" i="36"/>
  <c r="BW40" i="36"/>
  <c r="BW39" i="36"/>
  <c r="BW38" i="36"/>
  <c r="BW37" i="36"/>
  <c r="BW36" i="36"/>
  <c r="BW35" i="36"/>
  <c r="BW34" i="36"/>
  <c r="BW33" i="36"/>
  <c r="BW32" i="36"/>
  <c r="BW31" i="36"/>
  <c r="BW30" i="36"/>
  <c r="BW29" i="36"/>
  <c r="BW28" i="36"/>
  <c r="BW27" i="36"/>
  <c r="BW26" i="36"/>
  <c r="BW25" i="36"/>
  <c r="BW24" i="36"/>
  <c r="BW23" i="36"/>
  <c r="BW22" i="36"/>
  <c r="BW21" i="36"/>
  <c r="BW20" i="36"/>
  <c r="BW19" i="36"/>
  <c r="BW18" i="36"/>
  <c r="BW17" i="36"/>
  <c r="BW16" i="36"/>
  <c r="BW15" i="36"/>
  <c r="BW14" i="36"/>
  <c r="BW13" i="36"/>
  <c r="BW12" i="36"/>
  <c r="BW11" i="36"/>
  <c r="BW10" i="36"/>
  <c r="BW9" i="36"/>
  <c r="BW8" i="36"/>
  <c r="BW7" i="36"/>
  <c r="BW6" i="36"/>
  <c r="BW5" i="36"/>
  <c r="BY64" i="51"/>
  <c r="BY63" i="51"/>
  <c r="BY62" i="51"/>
  <c r="BY61" i="51"/>
  <c r="BY60" i="51"/>
  <c r="BY59" i="51"/>
  <c r="BY58" i="51"/>
  <c r="BY57" i="51"/>
  <c r="BY56" i="51"/>
  <c r="BY55" i="51"/>
  <c r="BY54" i="51"/>
  <c r="BY53" i="51"/>
  <c r="BY52" i="51"/>
  <c r="BY51" i="51"/>
  <c r="BY50" i="51"/>
  <c r="BY49" i="51"/>
  <c r="BY48" i="51"/>
  <c r="BY47" i="51"/>
  <c r="BY46" i="51"/>
  <c r="BY45" i="51"/>
  <c r="BY44" i="51"/>
  <c r="BY43" i="51"/>
  <c r="BY42" i="51"/>
  <c r="BY41" i="51"/>
  <c r="BY40" i="51"/>
  <c r="BY39" i="51"/>
  <c r="BY38" i="51"/>
  <c r="BY37" i="51"/>
  <c r="BY36" i="51"/>
  <c r="BY35" i="51"/>
  <c r="BY34" i="51"/>
  <c r="BY33" i="51"/>
  <c r="BY32" i="51"/>
  <c r="BY31" i="51"/>
  <c r="BY30" i="51"/>
  <c r="BY29" i="51"/>
  <c r="BY28" i="51"/>
  <c r="BY27" i="51"/>
  <c r="BY26" i="51"/>
  <c r="BY25" i="51"/>
  <c r="BY24" i="51"/>
  <c r="BY23" i="51"/>
  <c r="BY22" i="51"/>
  <c r="BY21" i="51"/>
  <c r="BY20" i="51"/>
  <c r="BY19" i="51"/>
  <c r="BY18" i="51"/>
  <c r="BY17" i="51"/>
  <c r="BY16" i="51"/>
  <c r="BY15" i="51"/>
  <c r="BY14" i="51"/>
  <c r="BY13" i="51"/>
  <c r="BY12" i="51"/>
  <c r="BY11" i="51"/>
  <c r="BY10" i="51"/>
  <c r="BY9" i="51"/>
  <c r="BY8" i="51"/>
  <c r="BY7" i="51"/>
  <c r="BY6" i="51"/>
  <c r="BY5" i="51"/>
  <c r="BW64" i="51"/>
  <c r="BW63" i="51"/>
  <c r="BW62" i="51"/>
  <c r="BW61" i="51"/>
  <c r="BW60" i="51"/>
  <c r="BW59" i="51"/>
  <c r="BW58" i="51"/>
  <c r="BW57" i="51"/>
  <c r="BW56" i="51"/>
  <c r="BW55" i="51"/>
  <c r="BW54" i="51"/>
  <c r="BW53" i="51"/>
  <c r="BW52" i="51"/>
  <c r="BW51" i="51"/>
  <c r="BW50" i="51"/>
  <c r="BW49" i="51"/>
  <c r="BW48" i="51"/>
  <c r="BW47" i="51"/>
  <c r="BW46" i="51"/>
  <c r="BW45" i="51"/>
  <c r="BW44" i="51"/>
  <c r="BW43" i="51"/>
  <c r="BW42" i="51"/>
  <c r="BW41" i="51"/>
  <c r="BW40" i="51"/>
  <c r="BW39" i="51"/>
  <c r="BW38" i="51"/>
  <c r="BW37" i="51"/>
  <c r="BW36" i="51"/>
  <c r="BW35" i="51"/>
  <c r="BW34" i="51"/>
  <c r="BW33" i="51"/>
  <c r="BW32" i="51"/>
  <c r="BW31" i="51"/>
  <c r="BW30" i="51"/>
  <c r="BW29" i="51"/>
  <c r="BW28" i="51"/>
  <c r="BW27" i="51"/>
  <c r="BW26" i="51"/>
  <c r="BW25" i="51"/>
  <c r="BW24" i="51"/>
  <c r="BW23" i="51"/>
  <c r="BW22" i="51"/>
  <c r="BW21" i="51"/>
  <c r="BW20" i="51"/>
  <c r="BW19" i="51"/>
  <c r="BW18" i="51"/>
  <c r="BW17" i="51"/>
  <c r="BW16" i="51"/>
  <c r="BW15" i="51"/>
  <c r="BW14" i="51"/>
  <c r="BW13" i="51"/>
  <c r="BW12" i="51"/>
  <c r="BW11" i="51"/>
  <c r="BW10" i="51"/>
  <c r="BW9" i="51"/>
  <c r="BW8" i="51"/>
  <c r="BW7" i="51"/>
  <c r="BW6" i="51"/>
  <c r="BW5" i="51"/>
  <c r="CG69" i="1" l="1"/>
  <c r="CH69" i="1" s="1"/>
  <c r="CG68" i="1"/>
  <c r="CH68" i="1" s="1"/>
  <c r="CG67" i="1"/>
  <c r="CH67" i="1" s="1"/>
  <c r="CG66" i="1"/>
  <c r="CH66" i="1" s="1"/>
  <c r="CG65" i="1"/>
  <c r="CH65" i="1" s="1"/>
  <c r="CG64" i="1"/>
  <c r="CH64" i="1" s="1"/>
  <c r="CG63" i="1"/>
  <c r="CH63" i="1" s="1"/>
  <c r="CG62" i="1"/>
  <c r="CH62" i="1" s="1"/>
  <c r="CG61" i="1"/>
  <c r="CH61" i="1" s="1"/>
  <c r="CG60" i="1"/>
  <c r="CH60" i="1" s="1"/>
  <c r="CG59" i="1"/>
  <c r="CH59" i="1" s="1"/>
  <c r="CG58" i="1"/>
  <c r="CH58" i="1" s="1"/>
  <c r="CG57" i="1"/>
  <c r="CH57" i="1" s="1"/>
  <c r="CG56" i="1"/>
  <c r="CH56" i="1" s="1"/>
  <c r="CG55" i="1"/>
  <c r="CH55" i="1" s="1"/>
  <c r="CG54" i="1"/>
  <c r="CH54" i="1" s="1"/>
  <c r="CG53" i="1"/>
  <c r="CH53" i="1" s="1"/>
  <c r="CG52" i="1"/>
  <c r="CH52" i="1" s="1"/>
  <c r="CG51" i="1"/>
  <c r="CH51" i="1" s="1"/>
  <c r="CG50" i="1"/>
  <c r="CH50" i="1" s="1"/>
  <c r="CG49" i="1"/>
  <c r="CH49" i="1" s="1"/>
  <c r="CG48" i="1"/>
  <c r="CH48" i="1" s="1"/>
  <c r="CG47" i="1"/>
  <c r="CH47" i="1" s="1"/>
  <c r="CG46" i="1"/>
  <c r="CH46" i="1" s="1"/>
  <c r="CG45" i="1"/>
  <c r="CH45" i="1" s="1"/>
  <c r="CG44" i="1"/>
  <c r="CH44" i="1" s="1"/>
  <c r="CG43" i="1"/>
  <c r="CH43" i="1" s="1"/>
  <c r="CG42" i="1"/>
  <c r="CH42" i="1" s="1"/>
  <c r="CG41" i="1"/>
  <c r="CH41" i="1" s="1"/>
  <c r="CG40" i="1"/>
  <c r="CH40" i="1" s="1"/>
  <c r="CG39" i="1"/>
  <c r="CH39" i="1" s="1"/>
  <c r="CG38" i="1"/>
  <c r="CH38" i="1" s="1"/>
  <c r="CG37" i="1"/>
  <c r="CH37" i="1" s="1"/>
  <c r="CG36" i="1"/>
  <c r="CH36" i="1" s="1"/>
  <c r="CG35" i="1"/>
  <c r="CH35" i="1" s="1"/>
  <c r="CG34" i="1"/>
  <c r="CH34" i="1" s="1"/>
  <c r="CG33" i="1"/>
  <c r="CH33" i="1" s="1"/>
  <c r="CG32" i="1"/>
  <c r="CH32" i="1" s="1"/>
  <c r="CG31" i="1"/>
  <c r="CH31" i="1" s="1"/>
  <c r="CG30" i="1"/>
  <c r="CH30" i="1" s="1"/>
  <c r="CG29" i="1"/>
  <c r="CH29" i="1" s="1"/>
  <c r="CG28" i="1"/>
  <c r="CH28" i="1" s="1"/>
  <c r="CG27" i="1"/>
  <c r="CH27" i="1" s="1"/>
  <c r="CG26" i="1"/>
  <c r="CH26" i="1" s="1"/>
  <c r="CG25" i="1"/>
  <c r="CH25" i="1" s="1"/>
  <c r="CG24" i="1"/>
  <c r="CH24" i="1" s="1"/>
  <c r="CG23" i="1"/>
  <c r="CH23" i="1" s="1"/>
  <c r="CG22" i="1"/>
  <c r="CH22" i="1" s="1"/>
  <c r="CG21" i="1"/>
  <c r="CH21" i="1" s="1"/>
  <c r="CG20" i="1"/>
  <c r="CH20" i="1" s="1"/>
  <c r="CG19" i="1"/>
  <c r="CH19" i="1" s="1"/>
  <c r="CG18" i="1"/>
  <c r="CH18" i="1" s="1"/>
  <c r="CG17" i="1"/>
  <c r="CH17" i="1" s="1"/>
  <c r="CG16" i="1"/>
  <c r="CH16" i="1" s="1"/>
  <c r="CG15" i="1"/>
  <c r="CH15" i="1" s="1"/>
  <c r="CG14" i="1"/>
  <c r="CH14" i="1" s="1"/>
  <c r="CG13" i="1"/>
  <c r="CH13" i="1" s="1"/>
  <c r="CG12" i="1"/>
  <c r="CH12" i="1" s="1"/>
  <c r="CG11" i="1"/>
  <c r="CH11" i="1" s="1"/>
  <c r="CG10" i="1"/>
  <c r="CH10" i="1" s="1"/>
  <c r="CG9" i="1"/>
  <c r="CH9" i="1" s="1"/>
  <c r="CG8" i="1"/>
  <c r="CH8" i="1" s="1"/>
  <c r="CG7" i="1"/>
  <c r="CH7" i="1" s="1"/>
  <c r="CG6" i="1"/>
  <c r="CH6" i="1" s="1"/>
  <c r="CG5" i="1"/>
  <c r="CH5" i="1" s="1"/>
  <c r="CG4" i="1"/>
  <c r="CH4" i="1" s="1"/>
  <c r="CD69" i="1"/>
  <c r="CE69" i="1" s="1"/>
  <c r="CD68" i="1"/>
  <c r="CE68" i="1" s="1"/>
  <c r="CD67" i="1"/>
  <c r="CE67" i="1" s="1"/>
  <c r="CD66" i="1"/>
  <c r="CE66" i="1" s="1"/>
  <c r="CD65" i="1"/>
  <c r="CE65" i="1" s="1"/>
  <c r="CD64" i="1"/>
  <c r="CE64" i="1" s="1"/>
  <c r="CD63" i="1"/>
  <c r="CE63" i="1" s="1"/>
  <c r="CD62" i="1"/>
  <c r="CE62" i="1" s="1"/>
  <c r="CD61" i="1"/>
  <c r="CE61" i="1" s="1"/>
  <c r="CD60" i="1"/>
  <c r="CE60" i="1" s="1"/>
  <c r="CD59" i="1"/>
  <c r="CE59" i="1" s="1"/>
  <c r="CD58" i="1"/>
  <c r="CE58" i="1" s="1"/>
  <c r="CD57" i="1"/>
  <c r="CE57" i="1" s="1"/>
  <c r="CD56" i="1"/>
  <c r="CE56" i="1" s="1"/>
  <c r="CD55" i="1"/>
  <c r="CE55" i="1" s="1"/>
  <c r="CD54" i="1"/>
  <c r="CE54" i="1" s="1"/>
  <c r="CD53" i="1"/>
  <c r="CE53" i="1" s="1"/>
  <c r="CD52" i="1"/>
  <c r="CE52" i="1" s="1"/>
  <c r="CD51" i="1"/>
  <c r="CE51" i="1" s="1"/>
  <c r="CD50" i="1"/>
  <c r="CE50" i="1" s="1"/>
  <c r="CD49" i="1"/>
  <c r="CE49" i="1" s="1"/>
  <c r="CD48" i="1"/>
  <c r="CE48" i="1" s="1"/>
  <c r="CD47" i="1"/>
  <c r="CE47" i="1" s="1"/>
  <c r="CD46" i="1"/>
  <c r="CE46" i="1" s="1"/>
  <c r="CD45" i="1"/>
  <c r="CE45" i="1" s="1"/>
  <c r="CD44" i="1"/>
  <c r="CE44" i="1" s="1"/>
  <c r="CD43" i="1"/>
  <c r="CE43" i="1" s="1"/>
  <c r="CD42" i="1"/>
  <c r="CE42" i="1" s="1"/>
  <c r="CD41" i="1"/>
  <c r="CE41" i="1" s="1"/>
  <c r="CD40" i="1"/>
  <c r="CE40" i="1" s="1"/>
  <c r="CD39" i="1"/>
  <c r="CE39" i="1" s="1"/>
  <c r="CD38" i="1"/>
  <c r="CE38" i="1" s="1"/>
  <c r="CD37" i="1"/>
  <c r="CE37" i="1" s="1"/>
  <c r="CD36" i="1"/>
  <c r="CE36" i="1" s="1"/>
  <c r="CD35" i="1"/>
  <c r="CE35" i="1" s="1"/>
  <c r="CD34" i="1"/>
  <c r="CE34" i="1" s="1"/>
  <c r="CD33" i="1"/>
  <c r="CE33" i="1" s="1"/>
  <c r="CD32" i="1"/>
  <c r="CE32" i="1" s="1"/>
  <c r="CD31" i="1"/>
  <c r="CE31" i="1" s="1"/>
  <c r="CD30" i="1"/>
  <c r="CE30" i="1" s="1"/>
  <c r="CD29" i="1"/>
  <c r="CE29" i="1" s="1"/>
  <c r="CD28" i="1"/>
  <c r="CE28" i="1" s="1"/>
  <c r="CD27" i="1"/>
  <c r="CE27" i="1" s="1"/>
  <c r="CD26" i="1"/>
  <c r="CE26" i="1" s="1"/>
  <c r="CD25" i="1"/>
  <c r="CE25" i="1" s="1"/>
  <c r="CD24" i="1"/>
  <c r="CE24" i="1" s="1"/>
  <c r="CD23" i="1"/>
  <c r="CE23" i="1" s="1"/>
  <c r="CD22" i="1"/>
  <c r="CE22" i="1" s="1"/>
  <c r="CD21" i="1"/>
  <c r="CE21" i="1" s="1"/>
  <c r="CD20" i="1"/>
  <c r="CE20" i="1" s="1"/>
  <c r="CD19" i="1"/>
  <c r="CE19" i="1" s="1"/>
  <c r="CD18" i="1"/>
  <c r="CE18" i="1" s="1"/>
  <c r="CD17" i="1"/>
  <c r="CE17" i="1" s="1"/>
  <c r="CD16" i="1"/>
  <c r="CE16" i="1" s="1"/>
  <c r="CD15" i="1"/>
  <c r="CE15" i="1" s="1"/>
  <c r="CD14" i="1"/>
  <c r="CE14" i="1" s="1"/>
  <c r="CD13" i="1"/>
  <c r="CE13" i="1" s="1"/>
  <c r="CD12" i="1"/>
  <c r="CE12" i="1" s="1"/>
  <c r="CD11" i="1"/>
  <c r="CE11" i="1" s="1"/>
  <c r="CD10" i="1"/>
  <c r="CE10" i="1" s="1"/>
  <c r="CD9" i="1"/>
  <c r="CE9" i="1" s="1"/>
  <c r="CD8" i="1"/>
  <c r="CE8" i="1" s="1"/>
  <c r="CD7" i="1"/>
  <c r="CE7" i="1" s="1"/>
  <c r="CD6" i="1"/>
  <c r="CE6" i="1" s="1"/>
  <c r="CD5" i="1"/>
  <c r="CE5" i="1" s="1"/>
  <c r="CE4" i="1"/>
  <c r="CD4" i="1"/>
  <c r="CJ69" i="1"/>
  <c r="CK69" i="1" s="1"/>
  <c r="CJ68" i="1"/>
  <c r="CK68" i="1" s="1"/>
  <c r="CJ67" i="1"/>
  <c r="CK67" i="1" s="1"/>
  <c r="CJ66" i="1"/>
  <c r="CK66" i="1" s="1"/>
  <c r="CJ65" i="1"/>
  <c r="CK65" i="1" s="1"/>
  <c r="CJ64" i="1"/>
  <c r="CK64" i="1" s="1"/>
  <c r="CJ63" i="1"/>
  <c r="CK63" i="1" s="1"/>
  <c r="CJ62" i="1"/>
  <c r="CK62" i="1" s="1"/>
  <c r="CJ61" i="1"/>
  <c r="CK61" i="1" s="1"/>
  <c r="CJ60" i="1"/>
  <c r="CK60" i="1" s="1"/>
  <c r="CJ59" i="1"/>
  <c r="CK59" i="1" s="1"/>
  <c r="CJ58" i="1"/>
  <c r="CK58" i="1" s="1"/>
  <c r="CJ57" i="1"/>
  <c r="CK57" i="1" s="1"/>
  <c r="CJ56" i="1"/>
  <c r="CK56" i="1" s="1"/>
  <c r="CJ55" i="1"/>
  <c r="CK55" i="1" s="1"/>
  <c r="CJ54" i="1"/>
  <c r="CK54" i="1" s="1"/>
  <c r="CJ53" i="1"/>
  <c r="CK53" i="1" s="1"/>
  <c r="CJ52" i="1"/>
  <c r="CK52" i="1" s="1"/>
  <c r="CJ51" i="1"/>
  <c r="CK51" i="1" s="1"/>
  <c r="CJ50" i="1"/>
  <c r="CK50" i="1" s="1"/>
  <c r="CJ49" i="1"/>
  <c r="CK49" i="1" s="1"/>
  <c r="CJ48" i="1"/>
  <c r="CK48" i="1" s="1"/>
  <c r="CJ47" i="1"/>
  <c r="CK47" i="1" s="1"/>
  <c r="CJ46" i="1"/>
  <c r="CK46" i="1" s="1"/>
  <c r="CJ45" i="1"/>
  <c r="CK45" i="1" s="1"/>
  <c r="CJ44" i="1"/>
  <c r="CK44" i="1" s="1"/>
  <c r="CJ43" i="1"/>
  <c r="CK43" i="1" s="1"/>
  <c r="CJ42" i="1"/>
  <c r="CK42" i="1" s="1"/>
  <c r="CJ41" i="1"/>
  <c r="CK41" i="1" s="1"/>
  <c r="CJ40" i="1"/>
  <c r="CK40" i="1" s="1"/>
  <c r="CJ39" i="1"/>
  <c r="CK39" i="1" s="1"/>
  <c r="CJ38" i="1"/>
  <c r="CK38" i="1" s="1"/>
  <c r="CJ37" i="1"/>
  <c r="CK37" i="1" s="1"/>
  <c r="CJ36" i="1"/>
  <c r="CK36" i="1" s="1"/>
  <c r="CJ35" i="1"/>
  <c r="CK35" i="1" s="1"/>
  <c r="CJ34" i="1"/>
  <c r="CK34" i="1" s="1"/>
  <c r="CJ33" i="1"/>
  <c r="CK33" i="1" s="1"/>
  <c r="CJ32" i="1"/>
  <c r="CK32" i="1" s="1"/>
  <c r="CJ31" i="1"/>
  <c r="CK31" i="1" s="1"/>
  <c r="CJ30" i="1"/>
  <c r="CK30" i="1" s="1"/>
  <c r="CJ29" i="1"/>
  <c r="CK29" i="1" s="1"/>
  <c r="CJ28" i="1"/>
  <c r="CK28" i="1" s="1"/>
  <c r="CJ27" i="1"/>
  <c r="CK27" i="1" s="1"/>
  <c r="CJ26" i="1"/>
  <c r="CK26" i="1" s="1"/>
  <c r="CJ25" i="1"/>
  <c r="CK25" i="1" s="1"/>
  <c r="CJ24" i="1"/>
  <c r="CK24" i="1" s="1"/>
  <c r="CJ23" i="1"/>
  <c r="CK23" i="1" s="1"/>
  <c r="CJ22" i="1"/>
  <c r="CK22" i="1" s="1"/>
  <c r="CJ21" i="1"/>
  <c r="CK21" i="1" s="1"/>
  <c r="CJ20" i="1"/>
  <c r="CK20" i="1" s="1"/>
  <c r="CJ19" i="1"/>
  <c r="CK19" i="1" s="1"/>
  <c r="CJ18" i="1"/>
  <c r="CK18" i="1" s="1"/>
  <c r="CJ17" i="1"/>
  <c r="CK17" i="1" s="1"/>
  <c r="CJ16" i="1"/>
  <c r="CK16" i="1" s="1"/>
  <c r="CJ15" i="1"/>
  <c r="CK15" i="1" s="1"/>
  <c r="CJ14" i="1"/>
  <c r="CK14" i="1" s="1"/>
  <c r="CJ13" i="1"/>
  <c r="CK13" i="1" s="1"/>
  <c r="CJ12" i="1"/>
  <c r="CK12" i="1" s="1"/>
  <c r="CJ11" i="1"/>
  <c r="CK11" i="1" s="1"/>
  <c r="CJ10" i="1"/>
  <c r="CK10" i="1" s="1"/>
  <c r="CJ9" i="1"/>
  <c r="CK9" i="1" s="1"/>
  <c r="CJ8" i="1"/>
  <c r="CK8" i="1" s="1"/>
  <c r="CJ7" i="1"/>
  <c r="CK7" i="1" s="1"/>
  <c r="CJ6" i="1"/>
  <c r="CK6" i="1" s="1"/>
  <c r="CJ5" i="1"/>
  <c r="CK5" i="1" s="1"/>
  <c r="CJ4" i="1"/>
  <c r="CK4" i="1" s="1"/>
  <c r="CN65" i="22" l="1"/>
  <c r="CO65" i="22" s="1"/>
  <c r="CN64" i="22"/>
  <c r="CO64" i="22" s="1"/>
  <c r="CN63" i="22"/>
  <c r="CO63" i="22" s="1"/>
  <c r="CN62" i="22"/>
  <c r="CO62" i="22" s="1"/>
  <c r="CN61" i="22"/>
  <c r="CO61" i="22" s="1"/>
  <c r="CN60" i="22"/>
  <c r="CO60" i="22" s="1"/>
  <c r="CN59" i="22"/>
  <c r="CO59" i="22" s="1"/>
  <c r="CN58" i="22"/>
  <c r="CO58" i="22" s="1"/>
  <c r="CN57" i="22"/>
  <c r="CO57" i="22" s="1"/>
  <c r="CN56" i="22"/>
  <c r="CO56" i="22" s="1"/>
  <c r="CN55" i="22"/>
  <c r="CO55" i="22" s="1"/>
  <c r="CN54" i="22"/>
  <c r="CO54" i="22" s="1"/>
  <c r="CN53" i="22"/>
  <c r="CO53" i="22" s="1"/>
  <c r="CN52" i="22"/>
  <c r="CO52" i="22" s="1"/>
  <c r="CN51" i="22"/>
  <c r="CO51" i="22" s="1"/>
  <c r="CN50" i="22"/>
  <c r="CO50" i="22" s="1"/>
  <c r="CN49" i="22"/>
  <c r="CO49" i="22" s="1"/>
  <c r="CN48" i="22"/>
  <c r="CO48" i="22" s="1"/>
  <c r="CN47" i="22"/>
  <c r="CO47" i="22" s="1"/>
  <c r="CN46" i="22"/>
  <c r="CO46" i="22" s="1"/>
  <c r="CN45" i="22"/>
  <c r="CO45" i="22" s="1"/>
  <c r="CN44" i="22"/>
  <c r="CO44" i="22" s="1"/>
  <c r="CN43" i="22"/>
  <c r="CO43" i="22" s="1"/>
  <c r="CN42" i="22"/>
  <c r="CO42" i="22" s="1"/>
  <c r="CN41" i="22"/>
  <c r="CO41" i="22" s="1"/>
  <c r="CN40" i="22"/>
  <c r="CO40" i="22" s="1"/>
  <c r="CN39" i="22"/>
  <c r="CO39" i="22" s="1"/>
  <c r="CN38" i="22"/>
  <c r="CO38" i="22" s="1"/>
  <c r="CN37" i="22"/>
  <c r="CO37" i="22" s="1"/>
  <c r="CN36" i="22"/>
  <c r="CO36" i="22" s="1"/>
  <c r="CN35" i="22"/>
  <c r="CO35" i="22" s="1"/>
  <c r="CN34" i="22"/>
  <c r="CO34" i="22" s="1"/>
  <c r="CN33" i="22"/>
  <c r="CO33" i="22" s="1"/>
  <c r="CN32" i="22"/>
  <c r="CO32" i="22" s="1"/>
  <c r="CN31" i="22"/>
  <c r="CO31" i="22" s="1"/>
  <c r="CN30" i="22"/>
  <c r="CO30" i="22" s="1"/>
  <c r="CN29" i="22"/>
  <c r="CO29" i="22" s="1"/>
  <c r="CN28" i="22"/>
  <c r="CO28" i="22" s="1"/>
  <c r="CN27" i="22"/>
  <c r="CO27" i="22" s="1"/>
  <c r="CN26" i="22"/>
  <c r="CO26" i="22" s="1"/>
  <c r="CN25" i="22"/>
  <c r="CO25" i="22" s="1"/>
  <c r="CN24" i="22"/>
  <c r="CO24" i="22" s="1"/>
  <c r="CN23" i="22"/>
  <c r="CO23" i="22" s="1"/>
  <c r="CN22" i="22"/>
  <c r="CO22" i="22" s="1"/>
  <c r="CN21" i="22"/>
  <c r="CO21" i="22" s="1"/>
  <c r="CN20" i="22"/>
  <c r="CO20" i="22" s="1"/>
  <c r="CN19" i="22"/>
  <c r="CO19" i="22" s="1"/>
  <c r="CN18" i="22"/>
  <c r="CO18" i="22" s="1"/>
  <c r="CN17" i="22"/>
  <c r="CO17" i="22" s="1"/>
  <c r="CN16" i="22"/>
  <c r="CO16" i="22" s="1"/>
  <c r="CN15" i="22"/>
  <c r="CO15" i="22" s="1"/>
  <c r="CN14" i="22"/>
  <c r="CO14" i="22" s="1"/>
  <c r="CN13" i="22"/>
  <c r="CO13" i="22" s="1"/>
  <c r="CN12" i="22"/>
  <c r="CO12" i="22" s="1"/>
  <c r="CN11" i="22"/>
  <c r="CO11" i="22" s="1"/>
  <c r="CN10" i="22"/>
  <c r="CO10" i="22" s="1"/>
  <c r="CN9" i="22"/>
  <c r="CO9" i="22" s="1"/>
  <c r="CN8" i="22"/>
  <c r="CO8" i="22" s="1"/>
  <c r="CN7" i="22"/>
  <c r="CO7" i="22" s="1"/>
  <c r="CN6" i="22"/>
  <c r="CO6" i="22" s="1"/>
  <c r="CN5" i="22"/>
  <c r="CO5" i="22" s="1"/>
  <c r="CK65" i="22"/>
  <c r="CL65" i="22" s="1"/>
  <c r="CK64" i="22"/>
  <c r="CL64" i="22" s="1"/>
  <c r="CK63" i="22"/>
  <c r="CL63" i="22" s="1"/>
  <c r="CK62" i="22"/>
  <c r="CL62" i="22" s="1"/>
  <c r="CK61" i="22"/>
  <c r="CL61" i="22" s="1"/>
  <c r="CK60" i="22"/>
  <c r="CL60" i="22" s="1"/>
  <c r="CK59" i="22"/>
  <c r="CL59" i="22" s="1"/>
  <c r="CK58" i="22"/>
  <c r="CL58" i="22" s="1"/>
  <c r="CK57" i="22"/>
  <c r="CL57" i="22" s="1"/>
  <c r="CK56" i="22"/>
  <c r="CL56" i="22" s="1"/>
  <c r="CK55" i="22"/>
  <c r="CL55" i="22" s="1"/>
  <c r="CK54" i="22"/>
  <c r="CL54" i="22" s="1"/>
  <c r="CK53" i="22"/>
  <c r="CL53" i="22" s="1"/>
  <c r="CK52" i="22"/>
  <c r="CL52" i="22" s="1"/>
  <c r="CK51" i="22"/>
  <c r="CL51" i="22" s="1"/>
  <c r="CK50" i="22"/>
  <c r="CL50" i="22" s="1"/>
  <c r="CK49" i="22"/>
  <c r="CL49" i="22" s="1"/>
  <c r="CK48" i="22"/>
  <c r="CL48" i="22" s="1"/>
  <c r="CK47" i="22"/>
  <c r="CL47" i="22" s="1"/>
  <c r="CK46" i="22"/>
  <c r="CL46" i="22" s="1"/>
  <c r="CK45" i="22"/>
  <c r="CL45" i="22" s="1"/>
  <c r="CK44" i="22"/>
  <c r="CL44" i="22" s="1"/>
  <c r="CK43" i="22"/>
  <c r="CL43" i="22" s="1"/>
  <c r="CK42" i="22"/>
  <c r="CL42" i="22" s="1"/>
  <c r="CK41" i="22"/>
  <c r="CL41" i="22" s="1"/>
  <c r="CK40" i="22"/>
  <c r="CL40" i="22" s="1"/>
  <c r="CK39" i="22"/>
  <c r="CL39" i="22" s="1"/>
  <c r="CK38" i="22"/>
  <c r="CL38" i="22" s="1"/>
  <c r="CK37" i="22"/>
  <c r="CL37" i="22" s="1"/>
  <c r="CK36" i="22"/>
  <c r="CL36" i="22" s="1"/>
  <c r="CK35" i="22"/>
  <c r="CL35" i="22" s="1"/>
  <c r="CK34" i="22"/>
  <c r="CL34" i="22" s="1"/>
  <c r="CK33" i="22"/>
  <c r="CL33" i="22" s="1"/>
  <c r="CK32" i="22"/>
  <c r="CL32" i="22" s="1"/>
  <c r="CK31" i="22"/>
  <c r="CL31" i="22" s="1"/>
  <c r="CK30" i="22"/>
  <c r="CL30" i="22" s="1"/>
  <c r="CK29" i="22"/>
  <c r="CL29" i="22" s="1"/>
  <c r="CK28" i="22"/>
  <c r="CL28" i="22" s="1"/>
  <c r="CK27" i="22"/>
  <c r="CL27" i="22" s="1"/>
  <c r="CK26" i="22"/>
  <c r="CL26" i="22" s="1"/>
  <c r="CK25" i="22"/>
  <c r="CL25" i="22" s="1"/>
  <c r="CK24" i="22"/>
  <c r="CL24" i="22" s="1"/>
  <c r="CK23" i="22"/>
  <c r="CL23" i="22" s="1"/>
  <c r="CK22" i="22"/>
  <c r="CL22" i="22" s="1"/>
  <c r="CK21" i="22"/>
  <c r="CL21" i="22" s="1"/>
  <c r="CK20" i="22"/>
  <c r="CL20" i="22" s="1"/>
  <c r="CK19" i="22"/>
  <c r="CL19" i="22" s="1"/>
  <c r="CK18" i="22"/>
  <c r="CL18" i="22" s="1"/>
  <c r="CK17" i="22"/>
  <c r="CL17" i="22" s="1"/>
  <c r="CK16" i="22"/>
  <c r="CL16" i="22" s="1"/>
  <c r="CK15" i="22"/>
  <c r="CL15" i="22" s="1"/>
  <c r="CK14" i="22"/>
  <c r="CL14" i="22" s="1"/>
  <c r="CK13" i="22"/>
  <c r="CL13" i="22" s="1"/>
  <c r="CK12" i="22"/>
  <c r="CL12" i="22" s="1"/>
  <c r="CK11" i="22"/>
  <c r="CL11" i="22" s="1"/>
  <c r="CK10" i="22"/>
  <c r="CL10" i="22" s="1"/>
  <c r="CK9" i="22"/>
  <c r="CL9" i="22" s="1"/>
  <c r="CK8" i="22"/>
  <c r="CL8" i="22" s="1"/>
  <c r="CK7" i="22"/>
  <c r="CL7" i="22" s="1"/>
  <c r="CK6" i="22"/>
  <c r="CL6" i="22" s="1"/>
  <c r="CK5" i="22"/>
  <c r="CL5" i="22" s="1"/>
  <c r="CH65" i="22"/>
  <c r="CI65" i="22" s="1"/>
  <c r="CH64" i="22"/>
  <c r="CI64" i="22" s="1"/>
  <c r="CH63" i="22"/>
  <c r="CI63" i="22" s="1"/>
  <c r="CH62" i="22"/>
  <c r="CI62" i="22" s="1"/>
  <c r="CH61" i="22"/>
  <c r="CI61" i="22" s="1"/>
  <c r="CH60" i="22"/>
  <c r="CI60" i="22" s="1"/>
  <c r="CH59" i="22"/>
  <c r="CI59" i="22" s="1"/>
  <c r="CH58" i="22"/>
  <c r="CI58" i="22" s="1"/>
  <c r="CH57" i="22"/>
  <c r="CI57" i="22" s="1"/>
  <c r="CH56" i="22"/>
  <c r="CI56" i="22" s="1"/>
  <c r="CH55" i="22"/>
  <c r="CI55" i="22" s="1"/>
  <c r="CH54" i="22"/>
  <c r="CI54" i="22" s="1"/>
  <c r="CH53" i="22"/>
  <c r="CI53" i="22" s="1"/>
  <c r="CH52" i="22"/>
  <c r="CI52" i="22" s="1"/>
  <c r="CH51" i="22"/>
  <c r="CI51" i="22" s="1"/>
  <c r="CH50" i="22"/>
  <c r="CI50" i="22" s="1"/>
  <c r="CH49" i="22"/>
  <c r="CI49" i="22" s="1"/>
  <c r="CH48" i="22"/>
  <c r="CI48" i="22" s="1"/>
  <c r="CH47" i="22"/>
  <c r="CI47" i="22" s="1"/>
  <c r="CH46" i="22"/>
  <c r="CI46" i="22" s="1"/>
  <c r="CH45" i="22"/>
  <c r="CI45" i="22" s="1"/>
  <c r="CH44" i="22"/>
  <c r="CI44" i="22" s="1"/>
  <c r="CH43" i="22"/>
  <c r="CI43" i="22" s="1"/>
  <c r="CH42" i="22"/>
  <c r="CI42" i="22" s="1"/>
  <c r="CH41" i="22"/>
  <c r="CI41" i="22" s="1"/>
  <c r="CH40" i="22"/>
  <c r="CI40" i="22" s="1"/>
  <c r="CH39" i="22"/>
  <c r="CI39" i="22" s="1"/>
  <c r="CH38" i="22"/>
  <c r="CI38" i="22" s="1"/>
  <c r="CH37" i="22"/>
  <c r="CI37" i="22" s="1"/>
  <c r="CH36" i="22"/>
  <c r="CI36" i="22" s="1"/>
  <c r="CH35" i="22"/>
  <c r="CI35" i="22" s="1"/>
  <c r="CH34" i="22"/>
  <c r="CI34" i="22" s="1"/>
  <c r="CH33" i="22"/>
  <c r="CI33" i="22" s="1"/>
  <c r="CH32" i="22"/>
  <c r="CI32" i="22" s="1"/>
  <c r="CH31" i="22"/>
  <c r="CI31" i="22" s="1"/>
  <c r="CH30" i="22"/>
  <c r="CI30" i="22" s="1"/>
  <c r="CH29" i="22"/>
  <c r="CI29" i="22" s="1"/>
  <c r="CH28" i="22"/>
  <c r="CI28" i="22" s="1"/>
  <c r="CH27" i="22"/>
  <c r="CI27" i="22" s="1"/>
  <c r="CH26" i="22"/>
  <c r="CI26" i="22" s="1"/>
  <c r="CH25" i="22"/>
  <c r="CI25" i="22" s="1"/>
  <c r="CH24" i="22"/>
  <c r="CI24" i="22" s="1"/>
  <c r="CH23" i="22"/>
  <c r="CI23" i="22" s="1"/>
  <c r="CH22" i="22"/>
  <c r="CI22" i="22" s="1"/>
  <c r="CH21" i="22"/>
  <c r="CI21" i="22" s="1"/>
  <c r="CH20" i="22"/>
  <c r="CI20" i="22" s="1"/>
  <c r="CH19" i="22"/>
  <c r="CI19" i="22" s="1"/>
  <c r="CH18" i="22"/>
  <c r="CI18" i="22" s="1"/>
  <c r="CH17" i="22"/>
  <c r="CI17" i="22" s="1"/>
  <c r="CH16" i="22"/>
  <c r="CI16" i="22" s="1"/>
  <c r="CH15" i="22"/>
  <c r="CI15" i="22" s="1"/>
  <c r="CH14" i="22"/>
  <c r="CI14" i="22" s="1"/>
  <c r="CH13" i="22"/>
  <c r="CI13" i="22" s="1"/>
  <c r="CH12" i="22"/>
  <c r="CI12" i="22" s="1"/>
  <c r="CH11" i="22"/>
  <c r="CI11" i="22" s="1"/>
  <c r="CH10" i="22"/>
  <c r="CI10" i="22" s="1"/>
  <c r="CH9" i="22"/>
  <c r="CI9" i="22" s="1"/>
  <c r="CH8" i="22"/>
  <c r="CI8" i="22" s="1"/>
  <c r="CH7" i="22"/>
  <c r="CI7" i="22" s="1"/>
  <c r="CH6" i="22"/>
  <c r="CI6" i="22" s="1"/>
  <c r="CH5" i="22"/>
  <c r="CI5" i="22" s="1"/>
  <c r="CN65" i="47"/>
  <c r="CO65" i="47" s="1"/>
  <c r="CN64" i="47"/>
  <c r="CO64" i="47" s="1"/>
  <c r="CN63" i="47"/>
  <c r="CO63" i="47" s="1"/>
  <c r="CN62" i="47"/>
  <c r="CO62" i="47" s="1"/>
  <c r="CN61" i="47"/>
  <c r="CO61" i="47" s="1"/>
  <c r="CN60" i="47"/>
  <c r="CO60" i="47" s="1"/>
  <c r="CN59" i="47"/>
  <c r="CO59" i="47" s="1"/>
  <c r="CN58" i="47"/>
  <c r="CO58" i="47" s="1"/>
  <c r="CN57" i="47"/>
  <c r="CO57" i="47" s="1"/>
  <c r="CN56" i="47"/>
  <c r="CO56" i="47" s="1"/>
  <c r="CN55" i="47"/>
  <c r="CO55" i="47" s="1"/>
  <c r="CN54" i="47"/>
  <c r="CO54" i="47" s="1"/>
  <c r="CN53" i="47"/>
  <c r="CO53" i="47" s="1"/>
  <c r="CN52" i="47"/>
  <c r="CO52" i="47" s="1"/>
  <c r="CN51" i="47"/>
  <c r="CO51" i="47" s="1"/>
  <c r="CN50" i="47"/>
  <c r="CO50" i="47" s="1"/>
  <c r="CN49" i="47"/>
  <c r="CO49" i="47" s="1"/>
  <c r="CN48" i="47"/>
  <c r="CO48" i="47" s="1"/>
  <c r="CN47" i="47"/>
  <c r="CO47" i="47" s="1"/>
  <c r="CN46" i="47"/>
  <c r="CO46" i="47" s="1"/>
  <c r="CN45" i="47"/>
  <c r="CO45" i="47" s="1"/>
  <c r="CN44" i="47"/>
  <c r="CO44" i="47" s="1"/>
  <c r="CN43" i="47"/>
  <c r="CO43" i="47" s="1"/>
  <c r="CN42" i="47"/>
  <c r="CO42" i="47" s="1"/>
  <c r="CN41" i="47"/>
  <c r="CO41" i="47" s="1"/>
  <c r="CN40" i="47"/>
  <c r="CO40" i="47" s="1"/>
  <c r="CN39" i="47"/>
  <c r="CO39" i="47" s="1"/>
  <c r="CN38" i="47"/>
  <c r="CO38" i="47" s="1"/>
  <c r="CN37" i="47"/>
  <c r="CO37" i="47" s="1"/>
  <c r="CN36" i="47"/>
  <c r="CO36" i="47" s="1"/>
  <c r="CN35" i="47"/>
  <c r="CO35" i="47" s="1"/>
  <c r="CN34" i="47"/>
  <c r="CO34" i="47" s="1"/>
  <c r="CN33" i="47"/>
  <c r="CO33" i="47" s="1"/>
  <c r="CN32" i="47"/>
  <c r="CO32" i="47" s="1"/>
  <c r="CN31" i="47"/>
  <c r="CO31" i="47" s="1"/>
  <c r="CN30" i="47"/>
  <c r="CO30" i="47" s="1"/>
  <c r="CN29" i="47"/>
  <c r="CO29" i="47" s="1"/>
  <c r="CN28" i="47"/>
  <c r="CO28" i="47" s="1"/>
  <c r="CN27" i="47"/>
  <c r="CO27" i="47" s="1"/>
  <c r="CN26" i="47"/>
  <c r="CO26" i="47" s="1"/>
  <c r="CN25" i="47"/>
  <c r="CO25" i="47" s="1"/>
  <c r="CN24" i="47"/>
  <c r="CO24" i="47" s="1"/>
  <c r="CN23" i="47"/>
  <c r="CO23" i="47" s="1"/>
  <c r="CN22" i="47"/>
  <c r="CO22" i="47" s="1"/>
  <c r="CN21" i="47"/>
  <c r="CO21" i="47" s="1"/>
  <c r="CN20" i="47"/>
  <c r="CO20" i="47" s="1"/>
  <c r="CN19" i="47"/>
  <c r="CO19" i="47" s="1"/>
  <c r="CN18" i="47"/>
  <c r="CO18" i="47" s="1"/>
  <c r="CN17" i="47"/>
  <c r="CO17" i="47" s="1"/>
  <c r="CN16" i="47"/>
  <c r="CO16" i="47" s="1"/>
  <c r="CN15" i="47"/>
  <c r="CO15" i="47" s="1"/>
  <c r="CN14" i="47"/>
  <c r="CO14" i="47" s="1"/>
  <c r="CN13" i="47"/>
  <c r="CO13" i="47" s="1"/>
  <c r="CN12" i="47"/>
  <c r="CO12" i="47" s="1"/>
  <c r="CN11" i="47"/>
  <c r="CO11" i="47" s="1"/>
  <c r="CN10" i="47"/>
  <c r="CO10" i="47" s="1"/>
  <c r="CN9" i="47"/>
  <c r="CO9" i="47" s="1"/>
  <c r="CN8" i="47"/>
  <c r="CO8" i="47" s="1"/>
  <c r="CN7" i="47"/>
  <c r="CO7" i="47" s="1"/>
  <c r="CN6" i="47"/>
  <c r="CO6" i="47" s="1"/>
  <c r="CN5" i="47"/>
  <c r="CO5" i="47" s="1"/>
  <c r="CK65" i="47"/>
  <c r="CL65" i="47" s="1"/>
  <c r="CK64" i="47"/>
  <c r="CL64" i="47" s="1"/>
  <c r="CK63" i="47"/>
  <c r="CL63" i="47" s="1"/>
  <c r="CK62" i="47"/>
  <c r="CL62" i="47" s="1"/>
  <c r="CK61" i="47"/>
  <c r="CL61" i="47" s="1"/>
  <c r="CK60" i="47"/>
  <c r="CL60" i="47" s="1"/>
  <c r="CK59" i="47"/>
  <c r="CL59" i="47" s="1"/>
  <c r="CK58" i="47"/>
  <c r="CL58" i="47" s="1"/>
  <c r="CK57" i="47"/>
  <c r="CL57" i="47" s="1"/>
  <c r="CK56" i="47"/>
  <c r="CL56" i="47" s="1"/>
  <c r="CK55" i="47"/>
  <c r="CL55" i="47" s="1"/>
  <c r="CK54" i="47"/>
  <c r="CL54" i="47" s="1"/>
  <c r="CK53" i="47"/>
  <c r="CL53" i="47" s="1"/>
  <c r="CK52" i="47"/>
  <c r="CL52" i="47" s="1"/>
  <c r="CK51" i="47"/>
  <c r="CL51" i="47" s="1"/>
  <c r="CK50" i="47"/>
  <c r="CL50" i="47" s="1"/>
  <c r="CK49" i="47"/>
  <c r="CL49" i="47" s="1"/>
  <c r="CK48" i="47"/>
  <c r="CL48" i="47" s="1"/>
  <c r="CK47" i="47"/>
  <c r="CL47" i="47" s="1"/>
  <c r="CK46" i="47"/>
  <c r="CL46" i="47" s="1"/>
  <c r="CK45" i="47"/>
  <c r="CL45" i="47" s="1"/>
  <c r="CK44" i="47"/>
  <c r="CL44" i="47" s="1"/>
  <c r="CK43" i="47"/>
  <c r="CL43" i="47" s="1"/>
  <c r="CK42" i="47"/>
  <c r="CL42" i="47" s="1"/>
  <c r="CK41" i="47"/>
  <c r="CL41" i="47" s="1"/>
  <c r="CK40" i="47"/>
  <c r="CL40" i="47" s="1"/>
  <c r="CK39" i="47"/>
  <c r="CL39" i="47" s="1"/>
  <c r="CK38" i="47"/>
  <c r="CL38" i="47" s="1"/>
  <c r="CK37" i="47"/>
  <c r="CL37" i="47" s="1"/>
  <c r="CK36" i="47"/>
  <c r="CL36" i="47" s="1"/>
  <c r="CK35" i="47"/>
  <c r="CL35" i="47" s="1"/>
  <c r="CK34" i="47"/>
  <c r="CL34" i="47" s="1"/>
  <c r="CK33" i="47"/>
  <c r="CL33" i="47" s="1"/>
  <c r="CK32" i="47"/>
  <c r="CL32" i="47" s="1"/>
  <c r="CK31" i="47"/>
  <c r="CL31" i="47" s="1"/>
  <c r="CK30" i="47"/>
  <c r="CL30" i="47" s="1"/>
  <c r="CK29" i="47"/>
  <c r="CL29" i="47" s="1"/>
  <c r="CK28" i="47"/>
  <c r="CL28" i="47" s="1"/>
  <c r="CK27" i="47"/>
  <c r="CL27" i="47" s="1"/>
  <c r="CK26" i="47"/>
  <c r="CL26" i="47" s="1"/>
  <c r="CK25" i="47"/>
  <c r="CL25" i="47" s="1"/>
  <c r="CK24" i="47"/>
  <c r="CL24" i="47" s="1"/>
  <c r="CK23" i="47"/>
  <c r="CL23" i="47" s="1"/>
  <c r="CK22" i="47"/>
  <c r="CL22" i="47" s="1"/>
  <c r="CK21" i="47"/>
  <c r="CL21" i="47" s="1"/>
  <c r="CK20" i="47"/>
  <c r="CL20" i="47" s="1"/>
  <c r="CK19" i="47"/>
  <c r="CL19" i="47" s="1"/>
  <c r="CK18" i="47"/>
  <c r="CL18" i="47" s="1"/>
  <c r="CK17" i="47"/>
  <c r="CL17" i="47" s="1"/>
  <c r="CK16" i="47"/>
  <c r="CL16" i="47" s="1"/>
  <c r="CK15" i="47"/>
  <c r="CL15" i="47" s="1"/>
  <c r="CK14" i="47"/>
  <c r="CL14" i="47" s="1"/>
  <c r="CK13" i="47"/>
  <c r="CL13" i="47" s="1"/>
  <c r="CK12" i="47"/>
  <c r="CL12" i="47" s="1"/>
  <c r="CK11" i="47"/>
  <c r="CL11" i="47" s="1"/>
  <c r="CK10" i="47"/>
  <c r="CL10" i="47" s="1"/>
  <c r="CK9" i="47"/>
  <c r="CL9" i="47" s="1"/>
  <c r="CK8" i="47"/>
  <c r="CL8" i="47" s="1"/>
  <c r="CK7" i="47"/>
  <c r="CL7" i="47" s="1"/>
  <c r="CK6" i="47"/>
  <c r="CL6" i="47" s="1"/>
  <c r="CK5" i="47"/>
  <c r="CL5" i="47" s="1"/>
  <c r="CH65" i="47"/>
  <c r="CI65" i="47" s="1"/>
  <c r="CH64" i="47"/>
  <c r="CI64" i="47" s="1"/>
  <c r="CH63" i="47"/>
  <c r="CI63" i="47" s="1"/>
  <c r="CH62" i="47"/>
  <c r="CI62" i="47" s="1"/>
  <c r="CH61" i="47"/>
  <c r="CI61" i="47" s="1"/>
  <c r="CH60" i="47"/>
  <c r="CI60" i="47" s="1"/>
  <c r="CH59" i="47"/>
  <c r="CI59" i="47" s="1"/>
  <c r="CH58" i="47"/>
  <c r="CI58" i="47" s="1"/>
  <c r="CH57" i="47"/>
  <c r="CI57" i="47" s="1"/>
  <c r="CH56" i="47"/>
  <c r="CI56" i="47" s="1"/>
  <c r="CH55" i="47"/>
  <c r="CI55" i="47" s="1"/>
  <c r="CH54" i="47"/>
  <c r="CI54" i="47" s="1"/>
  <c r="CH53" i="47"/>
  <c r="CI53" i="47" s="1"/>
  <c r="CH52" i="47"/>
  <c r="CI52" i="47" s="1"/>
  <c r="CH51" i="47"/>
  <c r="CI51" i="47" s="1"/>
  <c r="CH50" i="47"/>
  <c r="CI50" i="47" s="1"/>
  <c r="CH49" i="47"/>
  <c r="CI49" i="47" s="1"/>
  <c r="CH48" i="47"/>
  <c r="CI48" i="47" s="1"/>
  <c r="CH47" i="47"/>
  <c r="CI47" i="47" s="1"/>
  <c r="CH46" i="47"/>
  <c r="CI46" i="47" s="1"/>
  <c r="CH45" i="47"/>
  <c r="CI45" i="47" s="1"/>
  <c r="CH44" i="47"/>
  <c r="CI44" i="47" s="1"/>
  <c r="CH43" i="47"/>
  <c r="CI43" i="47" s="1"/>
  <c r="CH42" i="47"/>
  <c r="CI42" i="47" s="1"/>
  <c r="CH41" i="47"/>
  <c r="CI41" i="47" s="1"/>
  <c r="CH40" i="47"/>
  <c r="CI40" i="47" s="1"/>
  <c r="CH39" i="47"/>
  <c r="CI39" i="47" s="1"/>
  <c r="CH38" i="47"/>
  <c r="CI38" i="47" s="1"/>
  <c r="CH37" i="47"/>
  <c r="CI37" i="47" s="1"/>
  <c r="CH36" i="47"/>
  <c r="CI36" i="47" s="1"/>
  <c r="CH35" i="47"/>
  <c r="CI35" i="47" s="1"/>
  <c r="CH34" i="47"/>
  <c r="CI34" i="47" s="1"/>
  <c r="CH33" i="47"/>
  <c r="CI33" i="47" s="1"/>
  <c r="CH32" i="47"/>
  <c r="CI32" i="47" s="1"/>
  <c r="CH31" i="47"/>
  <c r="CI31" i="47" s="1"/>
  <c r="CH30" i="47"/>
  <c r="CI30" i="47" s="1"/>
  <c r="CH29" i="47"/>
  <c r="CI29" i="47" s="1"/>
  <c r="CH28" i="47"/>
  <c r="CI28" i="47" s="1"/>
  <c r="CH27" i="47"/>
  <c r="CI27" i="47" s="1"/>
  <c r="CH26" i="47"/>
  <c r="CI26" i="47" s="1"/>
  <c r="CH25" i="47"/>
  <c r="CI25" i="47" s="1"/>
  <c r="CH24" i="47"/>
  <c r="CI24" i="47" s="1"/>
  <c r="CH23" i="47"/>
  <c r="CI23" i="47" s="1"/>
  <c r="CH22" i="47"/>
  <c r="CI22" i="47" s="1"/>
  <c r="CH21" i="47"/>
  <c r="CI21" i="47" s="1"/>
  <c r="CH20" i="47"/>
  <c r="CI20" i="47" s="1"/>
  <c r="CH19" i="47"/>
  <c r="CI19" i="47" s="1"/>
  <c r="CH18" i="47"/>
  <c r="CI18" i="47" s="1"/>
  <c r="CH17" i="47"/>
  <c r="CI17" i="47" s="1"/>
  <c r="CH16" i="47"/>
  <c r="CI16" i="47" s="1"/>
  <c r="CH15" i="47"/>
  <c r="CI15" i="47" s="1"/>
  <c r="CH14" i="47"/>
  <c r="CI14" i="47" s="1"/>
  <c r="CH13" i="47"/>
  <c r="CI13" i="47" s="1"/>
  <c r="CH12" i="47"/>
  <c r="CI12" i="47" s="1"/>
  <c r="CH11" i="47"/>
  <c r="CI11" i="47" s="1"/>
  <c r="CH10" i="47"/>
  <c r="CI10" i="47" s="1"/>
  <c r="CH9" i="47"/>
  <c r="CI9" i="47" s="1"/>
  <c r="CH8" i="47"/>
  <c r="CI8" i="47" s="1"/>
  <c r="CH7" i="47"/>
  <c r="CI7" i="47" s="1"/>
  <c r="CH6" i="47"/>
  <c r="CI6" i="47" s="1"/>
  <c r="CH5" i="47"/>
  <c r="CI5" i="47" s="1"/>
  <c r="CA4" i="36" l="1"/>
  <c r="BY4" i="36"/>
  <c r="BW4" i="36"/>
  <c r="BY4" i="51"/>
  <c r="BW4" i="51"/>
  <c r="CN4" i="22"/>
  <c r="CO4" i="22" s="1"/>
  <c r="CK4" i="22"/>
  <c r="CL4" i="22" s="1"/>
  <c r="CH4" i="22"/>
  <c r="CI4" i="22" s="1"/>
  <c r="CK4" i="47"/>
  <c r="CL4" i="47" s="1"/>
  <c r="CN4" i="47"/>
  <c r="CO4" i="47" s="1"/>
  <c r="CH4" i="47"/>
  <c r="CI4" i="47" s="1"/>
  <c r="B7" i="32" l="1"/>
  <c r="C7" i="32"/>
  <c r="E7" i="32"/>
  <c r="G7" i="32"/>
  <c r="H7" i="32"/>
  <c r="I7" i="32"/>
  <c r="J7" i="32"/>
  <c r="B8" i="32"/>
  <c r="C8" i="32"/>
  <c r="E8" i="32"/>
  <c r="G8" i="32"/>
  <c r="H8" i="32"/>
  <c r="I8" i="32"/>
  <c r="J8" i="32"/>
  <c r="B9" i="32"/>
  <c r="C9" i="32"/>
  <c r="E9" i="32"/>
  <c r="G9" i="32"/>
  <c r="H9" i="32"/>
  <c r="I9" i="32"/>
  <c r="J9" i="32"/>
  <c r="B10" i="32"/>
  <c r="C10" i="32"/>
  <c r="E10" i="32"/>
  <c r="G10" i="32"/>
  <c r="H10" i="32"/>
  <c r="I10" i="32"/>
  <c r="J10" i="32"/>
</calcChain>
</file>

<file path=xl/sharedStrings.xml><?xml version="1.0" encoding="utf-8"?>
<sst xmlns="http://schemas.openxmlformats.org/spreadsheetml/2006/main" count="3129" uniqueCount="339">
  <si>
    <t>янв</t>
  </si>
  <si>
    <t>фев</t>
  </si>
  <si>
    <t>март</t>
  </si>
  <si>
    <t>1 кв</t>
  </si>
  <si>
    <t>апр</t>
  </si>
  <si>
    <t xml:space="preserve">май </t>
  </si>
  <si>
    <t>2 кв</t>
  </si>
  <si>
    <t>РАО ЭС Востока</t>
  </si>
  <si>
    <t>июнь</t>
  </si>
  <si>
    <t>Нерюнгринская ГРЭС</t>
  </si>
  <si>
    <t>Чульманская ТЭЦ</t>
  </si>
  <si>
    <t>Благовещенская ТЭЦ</t>
  </si>
  <si>
    <t>Райчихинская ГРЭС</t>
  </si>
  <si>
    <t>Хабаровская ТЭЦ-1</t>
  </si>
  <si>
    <t>Хабаровская ТЭЦ-3</t>
  </si>
  <si>
    <t>Комсомольские ТЭЦ-1,2</t>
  </si>
  <si>
    <t>Комсомольская ТЭЦ-3</t>
  </si>
  <si>
    <t>Амурская ТЭЦ-1</t>
  </si>
  <si>
    <t>Майская ГРЭС</t>
  </si>
  <si>
    <t>Николаевская ТЭЦ</t>
  </si>
  <si>
    <t>Приморская ГРЭС</t>
  </si>
  <si>
    <t>Владивостокская ТЭЦ-2</t>
  </si>
  <si>
    <t>Артемовская ТЭЦ</t>
  </si>
  <si>
    <t>Партизанская ГРЭС</t>
  </si>
  <si>
    <t>МГТЭС на пл. ВТЭЦ-1</t>
  </si>
  <si>
    <t>ОАО "ДГК"</t>
  </si>
  <si>
    <t>Южно-Якутский энергорайон</t>
  </si>
  <si>
    <t>Амурская энергосистема</t>
  </si>
  <si>
    <t>Хабаровская энергосистема</t>
  </si>
  <si>
    <t>Приморская энергосистема</t>
  </si>
  <si>
    <t>Изолированные АО-энерго</t>
  </si>
  <si>
    <t>ОАО "Камчатскэнерго"</t>
  </si>
  <si>
    <t>ТЭЦ-1</t>
  </si>
  <si>
    <t>ТЭЦ-2</t>
  </si>
  <si>
    <t>ДЭС ЦЭС</t>
  </si>
  <si>
    <t>ОАО "ЮЭСК"</t>
  </si>
  <si>
    <t>ОАО "Магаданэнерго"</t>
  </si>
  <si>
    <t>Аркагалинская ГРЭС</t>
  </si>
  <si>
    <t>Магаданская ТЭЦ</t>
  </si>
  <si>
    <t>ОАО "Чукотэнерго"</t>
  </si>
  <si>
    <t>Анадырская ТЭЦ</t>
  </si>
  <si>
    <t>Анадырская ГМТЭЦ</t>
  </si>
  <si>
    <t>Чаунская ТЭЦ</t>
  </si>
  <si>
    <t>Эгвекинотская ГРЭС</t>
  </si>
  <si>
    <t>ОАО "Сахалинэнерго"</t>
  </si>
  <si>
    <t>Сахалинская ГРЭС</t>
  </si>
  <si>
    <t>Южно-Сахалинская ТЭЦ-1</t>
  </si>
  <si>
    <t>ОАО "Новиковская ДЭС"</t>
  </si>
  <si>
    <t>ОАО "Якутскэнерго"</t>
  </si>
  <si>
    <t>ЯГРЭС</t>
  </si>
  <si>
    <t>ЯТЭЦ</t>
  </si>
  <si>
    <t>ВИЛЮЙСКИЕ ГЭС</t>
  </si>
  <si>
    <t>ДЭС ЗЭС</t>
  </si>
  <si>
    <t>ОАО "Сахаэнерго"</t>
  </si>
  <si>
    <t>ОАО "Передвижная энергетика"</t>
  </si>
  <si>
    <t>котельные</t>
  </si>
  <si>
    <t>дземги</t>
  </si>
  <si>
    <t>Хабаровская ТСК</t>
  </si>
  <si>
    <t xml:space="preserve">       Хабаровская ТЭЦ-2</t>
  </si>
  <si>
    <t xml:space="preserve">       Биробиджанская ТЭЦ</t>
  </si>
  <si>
    <t xml:space="preserve">       Ургальская котельная</t>
  </si>
  <si>
    <t>Приморские ТС</t>
  </si>
  <si>
    <t>филиал Коммунальная энергетика</t>
  </si>
  <si>
    <t>Предприятие ТС</t>
  </si>
  <si>
    <t>эл. бойлеры</t>
  </si>
  <si>
    <t>Котельная ЦЭС</t>
  </si>
  <si>
    <t>кот ЯТЭЦ (кот., э/б)</t>
  </si>
  <si>
    <t>ВИЛЮЙСКИЕ ГЭС (э/б)</t>
  </si>
  <si>
    <t>ЦЭС (кот., э/б)</t>
  </si>
  <si>
    <t>ЗЭС (э/б)</t>
  </si>
  <si>
    <t>ОАО "Теплоэнергосервис"</t>
  </si>
  <si>
    <t xml:space="preserve">   ВТЭЦ-1</t>
  </si>
  <si>
    <t xml:space="preserve">   Котельный цех-2 </t>
  </si>
  <si>
    <t xml:space="preserve">   Котельный цех-3 </t>
  </si>
  <si>
    <t>ОАО "ДРСК"</t>
  </si>
  <si>
    <t xml:space="preserve">           ОАО "Сахаэнерго"</t>
  </si>
  <si>
    <t>Камчатская энергосистема</t>
  </si>
  <si>
    <t>Магаданская энергосистема</t>
  </si>
  <si>
    <t xml:space="preserve">  ОАО "Чукотэнерго"</t>
  </si>
  <si>
    <t>Энергосистема Чукотского АО</t>
  </si>
  <si>
    <t>Сахалинская энергосистема</t>
  </si>
  <si>
    <t>Якутская энергосистема</t>
  </si>
  <si>
    <t xml:space="preserve">   Котельная 2Р</t>
  </si>
  <si>
    <t xml:space="preserve">   Котельная Северная</t>
  </si>
  <si>
    <t xml:space="preserve">    ОАО "Новиковская ДЭС"</t>
  </si>
  <si>
    <t xml:space="preserve">    ОАО "Теплоэнергосервис"</t>
  </si>
  <si>
    <t>Передвижная электростанция "Казым"</t>
  </si>
  <si>
    <t>Передвижная электростанция "Уренгой"</t>
  </si>
  <si>
    <t>Передвижная электростанция "Лабытнанги"</t>
  </si>
  <si>
    <t xml:space="preserve">       Котельная 2Р</t>
  </si>
  <si>
    <t xml:space="preserve">       Котельная Северная</t>
  </si>
  <si>
    <t>Дземги</t>
  </si>
  <si>
    <t>МГТЭС</t>
  </si>
  <si>
    <t xml:space="preserve">                     ДЭС ЦЭС</t>
  </si>
  <si>
    <t xml:space="preserve">                     ДЭС ЗЭС</t>
  </si>
  <si>
    <t>кот ЯТЭЦ (кот.)</t>
  </si>
  <si>
    <t>ЦЭС (кот.)</t>
  </si>
  <si>
    <t>кот ЯТЭЦ (э/б)</t>
  </si>
  <si>
    <t xml:space="preserve">    Депутатская ТЭЦ</t>
  </si>
  <si>
    <t>Мирнинская ГРЭС</t>
  </si>
  <si>
    <t>июль</t>
  </si>
  <si>
    <t>август</t>
  </si>
  <si>
    <t>сентябрь</t>
  </si>
  <si>
    <t>3 кв</t>
  </si>
  <si>
    <t>октябрь</t>
  </si>
  <si>
    <t>ноябрь</t>
  </si>
  <si>
    <t>декабрь</t>
  </si>
  <si>
    <t>4 кв</t>
  </si>
  <si>
    <t>1 полуг</t>
  </si>
  <si>
    <t>9 мес</t>
  </si>
  <si>
    <t>год</t>
  </si>
  <si>
    <t>5 энергоблок Южно-Сахалинской ТЭЦ-1</t>
  </si>
  <si>
    <t>паротурбинное оборудование</t>
  </si>
  <si>
    <t>Южно-Сахалинская ТЭЦ-1, в т. ч.</t>
  </si>
  <si>
    <t>ЭК пос. Сероглазка г. Петропавловска-Камчатского</t>
  </si>
  <si>
    <t xml:space="preserve">    в т.ч. Депутатская ТЭЦ</t>
  </si>
  <si>
    <t xml:space="preserve">РАО ЭС Востока </t>
  </si>
  <si>
    <t>РАО ЭС Востока 2012/2013, потери тепловой энергии в сети (в % к отпуску в сеть)</t>
  </si>
  <si>
    <t>РАО ЭС Востока 2012/2013, отпуск тепловой энергии в сеть (тыс. Гкал)</t>
  </si>
  <si>
    <t>РАО ЭС Востока 2012/2013, потери электроэнергии в сетях энергосистемы (в % к отпуску в сеть)</t>
  </si>
  <si>
    <t>ЦЭС (э/б)</t>
  </si>
  <si>
    <t>%</t>
  </si>
  <si>
    <t>Мвт</t>
  </si>
  <si>
    <t>млн. кВтч</t>
  </si>
  <si>
    <t>тыс. Гкал</t>
  </si>
  <si>
    <t>авг</t>
  </si>
  <si>
    <t>сент</t>
  </si>
  <si>
    <t>окт</t>
  </si>
  <si>
    <t>дек</t>
  </si>
  <si>
    <t>4 кв.</t>
  </si>
  <si>
    <t>Год  2011</t>
  </si>
  <si>
    <t>1кв.</t>
  </si>
  <si>
    <t>ДЭК</t>
  </si>
  <si>
    <t>в т.ч. Якутскэнерго</t>
  </si>
  <si>
    <t>ИнтерРАО</t>
  </si>
  <si>
    <t>Изменение</t>
  </si>
  <si>
    <t>Изменение к 1 кв. 2012 г.</t>
  </si>
  <si>
    <t>1 пг 11</t>
  </si>
  <si>
    <t>9 мес.</t>
  </si>
  <si>
    <t>12 мес.</t>
  </si>
  <si>
    <t>1 пг 12</t>
  </si>
  <si>
    <t>млн. кВт-ч</t>
  </si>
  <si>
    <t>Якутскэнерго</t>
  </si>
  <si>
    <r>
      <t>Сахаэнерго</t>
    </r>
    <r>
      <rPr>
        <sz val="11"/>
        <color rgb="FFFF0000"/>
        <rFont val="Calibri"/>
        <family val="2"/>
        <charset val="204"/>
        <scheme val="minor"/>
      </rPr>
      <t>**</t>
    </r>
  </si>
  <si>
    <t>Камчатскэнерго</t>
  </si>
  <si>
    <t>ЮЭСК</t>
  </si>
  <si>
    <t>Магаданэнерго</t>
  </si>
  <si>
    <t>Чукотэнерго</t>
  </si>
  <si>
    <t>Сахалинэнерго</t>
  </si>
  <si>
    <t>Передвижная энергетика</t>
  </si>
  <si>
    <r>
      <t>РАО ЭС Востока 2011/2012, цена продажи электроэнергии конечному потребителю  (руб./кВт-ч)</t>
    </r>
    <r>
      <rPr>
        <b/>
        <sz val="15"/>
        <color rgb="FFFF0000"/>
        <rFont val="Calibri"/>
        <family val="2"/>
        <charset val="204"/>
        <scheme val="minor"/>
      </rPr>
      <t>***</t>
    </r>
  </si>
  <si>
    <t>руб. кВт-ч</t>
  </si>
  <si>
    <t>Сахаэнерго</t>
  </si>
  <si>
    <t>Примечания:</t>
  </si>
  <si>
    <r>
      <t xml:space="preserve">*   </t>
    </r>
    <r>
      <rPr>
        <sz val="12"/>
        <rFont val="Calibri"/>
        <family val="2"/>
        <charset val="204"/>
        <scheme val="minor"/>
      </rPr>
      <t>данные в таблицах представлены только по конечным поребителям,  без  учета сетевых организаций, покупающих электроэнергию в целях компенсации потерь;</t>
    </r>
  </si>
  <si>
    <r>
      <t xml:space="preserve">**  </t>
    </r>
    <r>
      <rPr>
        <sz val="12"/>
        <rFont val="Calibri"/>
        <family val="2"/>
        <charset val="204"/>
        <scheme val="minor"/>
      </rPr>
      <t>основной объем электроэнергии продает ОАО АК "Якутскэнерго";</t>
    </r>
  </si>
  <si>
    <r>
      <rPr>
        <sz val="11"/>
        <color rgb="FFFF0000"/>
        <rFont val="Calibri"/>
        <family val="2"/>
        <charset val="204"/>
        <scheme val="minor"/>
      </rPr>
      <t>***</t>
    </r>
    <r>
      <rPr>
        <sz val="11"/>
        <color theme="1"/>
        <rFont val="Calibri"/>
        <family val="2"/>
        <charset val="204"/>
        <scheme val="minor"/>
      </rPr>
      <t xml:space="preserve">  цена продажи определена расчетным путем.</t>
    </r>
  </si>
  <si>
    <r>
      <t xml:space="preserve">**** </t>
    </r>
    <r>
      <rPr>
        <sz val="11"/>
        <rFont val="Calibri"/>
        <family val="2"/>
        <charset val="204"/>
        <scheme val="minor"/>
      </rPr>
      <t>С 2013г. Филиалы  ПЭС "Казым"ОАО "Передвижная энергетика" и ПЭС "Уренгой"ОАО Передвижная энергетика вышли на оптовый рынок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</si>
  <si>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1 П</t>
  </si>
  <si>
    <t>2 П</t>
  </si>
  <si>
    <t>ДГК</t>
  </si>
  <si>
    <t>Филиал НГРЭС (Якутия)</t>
  </si>
  <si>
    <t>Якутская ГРЭС</t>
  </si>
  <si>
    <t>-</t>
  </si>
  <si>
    <t>Якутская ГРЭС-2</t>
  </si>
  <si>
    <t>Якутская ТЭЦ</t>
  </si>
  <si>
    <t>ТЭЦ в п. Хандыга</t>
  </si>
  <si>
    <t>Филиал Амурская генерация</t>
  </si>
  <si>
    <t>Благовещенская ТЭЦ (2-я очередь)</t>
  </si>
  <si>
    <t>Филиал Хабаровская генерация</t>
  </si>
  <si>
    <t>Совгаванская ТЭЦ</t>
  </si>
  <si>
    <t>Филиал ЛуТЭК</t>
  </si>
  <si>
    <t>Филиал Приморская генерация</t>
  </si>
  <si>
    <t>ВТЭЦ-2 (2х(ГТУ+КУ))</t>
  </si>
  <si>
    <t>ЦПВБ (3х(ГТУ+КУ))</t>
  </si>
  <si>
    <t>Уссурийская ТЭЦ</t>
  </si>
  <si>
    <t>Филиал ХТСК</t>
  </si>
  <si>
    <t>Хабаровская ТЭЦ-2</t>
  </si>
  <si>
    <t>Биробиджанская ТЭЦ</t>
  </si>
  <si>
    <t>Ургальская котельная</t>
  </si>
  <si>
    <t>Филиал ПТС</t>
  </si>
  <si>
    <t>Владивостокская ТЭЦ-1</t>
  </si>
  <si>
    <t>РАО ЭС Востока 2011/2012, среднеотпускной тариф на электроэнергию (руб./МВт-ч)</t>
  </si>
  <si>
    <t xml:space="preserve">Тариф на эл. энергию (руб./МВт.ч) </t>
  </si>
  <si>
    <t>Тарифная ставка на установленную мощность (руб./МВт) в мес.</t>
  </si>
  <si>
    <t>Среднеотпускной тариф на электроэнергию, (руб./МВт.ч.)</t>
  </si>
  <si>
    <t>Тариф на эл. энергию (руб/Мвт.ч)</t>
  </si>
  <si>
    <t>Тарифная ставка на установленную мощность (руб/МВт) в мес</t>
  </si>
  <si>
    <t xml:space="preserve">Среднеотпускной тариф на электроэнергию, (руб./МВт.ч.)
</t>
  </si>
  <si>
    <t>с 01.01. по 30.06.</t>
  </si>
  <si>
    <t>с 01.07. по 31.12.</t>
  </si>
  <si>
    <t>РАО ЭС Востока 2011/2012, среднеотпускной тариф на теплоэнергию (руб./Гкал)</t>
  </si>
  <si>
    <t>2П</t>
  </si>
  <si>
    <t>Филиал Хабаровская генерация + ХТСК</t>
  </si>
  <si>
    <t>Филиал Приморская генерация + филиал ПТС</t>
  </si>
  <si>
    <t>Параметры RAB ДРСК</t>
  </si>
  <si>
    <t>Необходимая валовая выручка (тыс. руб)</t>
  </si>
  <si>
    <t>ДРСК</t>
  </si>
  <si>
    <t>Приморские ЭС</t>
  </si>
  <si>
    <t>Хабаровские ЭС</t>
  </si>
  <si>
    <t>Амурские ЭС</t>
  </si>
  <si>
    <t>ЭС ЕАО</t>
  </si>
  <si>
    <t>Базовый уровень операционных расходов (млн. руб.)</t>
  </si>
  <si>
    <t>Размер инвестированного капитала (млн. руб.)</t>
  </si>
  <si>
    <t>Чистый оборотный капитал (млн. руб.)</t>
  </si>
  <si>
    <t>Норма доходности на старый капитал, учтенная в периоде долгосрочного регулирования 2012-2017 (%)</t>
  </si>
  <si>
    <t>Норма доходности на новый капитал, учтенная в периоде долгосрочного регулирования 2012-2017 (%)</t>
  </si>
  <si>
    <t>Долгосрочные тарифы</t>
  </si>
  <si>
    <t>с 01.01</t>
  </si>
  <si>
    <t>с 01.07.</t>
  </si>
  <si>
    <t xml:space="preserve">Одноставочный тариф руб./МВтч </t>
  </si>
  <si>
    <t>Южно-Якутские ЭС</t>
  </si>
  <si>
    <t>т.у.т.</t>
  </si>
  <si>
    <t>Изменение к 2012 г.</t>
  </si>
  <si>
    <t>г/кВтч</t>
  </si>
  <si>
    <t>кг/Гкал</t>
  </si>
  <si>
    <t>дек.</t>
  </si>
  <si>
    <t>4кв.</t>
  </si>
  <si>
    <t>Год 2012</t>
  </si>
  <si>
    <t>РАО ЭС Востока 2011/2012, покупка электроэнергии на ОРЭМ (млн. кВт-ч)</t>
  </si>
  <si>
    <t>РАО ЭС Востока 2011/2012, покупка электроэнергии на ОРЭМ (руб./кВт-ч.)</t>
  </si>
  <si>
    <t>РАО ЭС Востока 2011/2012, покупка мощности на ОРЭМ (МВт в мес.)</t>
  </si>
  <si>
    <t>РАО ЭС Востока 2011/2012, покупка мощности на ОРЭМ (руб./МВт в мес.)</t>
  </si>
  <si>
    <t>РАО ЭС Востока 2011/2012, продажа электроэнергии на ОРЭМ (млн. кВт-ч)</t>
  </si>
  <si>
    <t>РАО ЭС Востока 2011/2012, продажа электроэнергии на ОРЭМ (руб./кВт-ч)</t>
  </si>
  <si>
    <t>РАО ЭС Востока 2011/2012, продажа мощности на ОРЭМ (МВт)</t>
  </si>
  <si>
    <t xml:space="preserve"> </t>
  </si>
  <si>
    <t>РАО ЭС Востока 2011/2012, продажа мощности на ОРЭМ (руб./МВт в мес.)</t>
  </si>
  <si>
    <t>200557.23</t>
  </si>
  <si>
    <t>п.п.</t>
  </si>
  <si>
    <t xml:space="preserve">Изменение </t>
  </si>
  <si>
    <t xml:space="preserve">ВГР ЗЭС </t>
  </si>
  <si>
    <t>май</t>
  </si>
  <si>
    <t>Изменение 1 пг</t>
  </si>
  <si>
    <t>1 пг 13</t>
  </si>
  <si>
    <t xml:space="preserve">изм. </t>
  </si>
  <si>
    <t>изм.</t>
  </si>
  <si>
    <t>2кв.</t>
  </si>
  <si>
    <t>Покупка мощности на ОРЭМ (руб./МВт в мес.)</t>
  </si>
  <si>
    <t>Продажа электроэнергии на ОРЭМ (млн. кВт-ч)</t>
  </si>
  <si>
    <t>Продажа электроэнергии на ОРЭМ (руб./кВт-ч)</t>
  </si>
  <si>
    <t>Продажа мощности на ОРЭМ (МВт)</t>
  </si>
  <si>
    <t>Продажа мощности на ОРЭМ (руб./МВт в мес.)</t>
  </si>
  <si>
    <t>РАО ЭС Востока отпуск электроэнергии в сеть (млн. кВт.ч)</t>
  </si>
  <si>
    <t>Покупка мощности на ОРЭМ (МВт в мес.)</t>
  </si>
  <si>
    <t>Покупка электроэнергии на ОРЭМ (руб./кВт-ч.)</t>
  </si>
  <si>
    <t>Покупка электроэнергии на ОРЭМ (млн. кВт-ч)</t>
  </si>
  <si>
    <t>изм</t>
  </si>
  <si>
    <t>4 энергоблок Южно-Сахалинской ТЭЦ-1</t>
  </si>
  <si>
    <t>руб.</t>
  </si>
  <si>
    <t>Отпуск электроэнергии с шин электростанций (млн. кВт-ч)</t>
  </si>
  <si>
    <t>Выработка электроэнергии (млн. кВт-ч)</t>
  </si>
  <si>
    <t>Отпуск тепловой энергии (тыс. Гкал)</t>
  </si>
  <si>
    <t>Коэффициент использования установленной  электрической мощности (%)</t>
  </si>
  <si>
    <t>Коэффициент использования установленной  тепловой мощности (%)</t>
  </si>
  <si>
    <t>Установленная электрическая мощность (МВт)</t>
  </si>
  <si>
    <t>Располагаемая электрическая мощность (МВт)</t>
  </si>
  <si>
    <t>Установленная тепловая мощность (Гкал/ч)</t>
  </si>
  <si>
    <t>Расход топлива (т.у.т.)</t>
  </si>
  <si>
    <t>Расход топлива на отпуск Э (т.у.т.)</t>
  </si>
  <si>
    <t>Расход топлива на отпуск Т(т.у.т.)</t>
  </si>
  <si>
    <t>УРУТ на отпуск электроэнергии (г/кВт.ч)</t>
  </si>
  <si>
    <t>УРУТ на отпуск тепловой энергии (кг/Гкал)</t>
  </si>
  <si>
    <r>
      <t>Объем продажи электроэнергии конечному потребителю  (млн. кВт-ч)</t>
    </r>
    <r>
      <rPr>
        <b/>
        <sz val="15"/>
        <color rgb="FFFF0000"/>
        <rFont val="Calibri"/>
        <family val="2"/>
        <charset val="204"/>
        <scheme val="minor"/>
      </rPr>
      <t>*</t>
    </r>
  </si>
  <si>
    <t>Изменение к  4 кв 2012</t>
  </si>
  <si>
    <t>Изменение к  2012 г.</t>
  </si>
  <si>
    <t>Изменение к 2012г.</t>
  </si>
  <si>
    <t xml:space="preserve">Изменение к 4 кв. 2012 </t>
  </si>
  <si>
    <t>Изменение к 4 кв.. 2012 г.</t>
  </si>
  <si>
    <t>Изменение 12 мес.. 2012 г.</t>
  </si>
  <si>
    <t>Изменение к 12 мес.. 2012 г.</t>
  </si>
  <si>
    <t>руб</t>
  </si>
  <si>
    <r>
      <t>2.37</t>
    </r>
    <r>
      <rPr>
        <sz val="11"/>
        <color rgb="FFFF0000"/>
        <rFont val="Calibri"/>
        <family val="2"/>
        <charset val="204"/>
        <scheme val="minor"/>
      </rPr>
      <t>*****</t>
    </r>
  </si>
  <si>
    <r>
      <t>*****</t>
    </r>
    <r>
      <rPr>
        <sz val="11"/>
        <color theme="1"/>
        <rFont val="Calibri"/>
        <family val="2"/>
        <charset val="204"/>
        <scheme val="minor"/>
      </rPr>
      <t xml:space="preserve">  В октябре 2013 года ОАО "Камчатскэнерго" произведён расчет   за электрическую энергию и мощность по 3-х ставочному тарифу  для предприятиий, максимальная мощность энергопринимающих устройств которых в границах балансовой принадлежности составляет не менее 670 кВт, что привело к увеличению тарифа.</t>
    </r>
  </si>
  <si>
    <r>
      <t xml:space="preserve"> </t>
    </r>
    <r>
      <rPr>
        <sz val="11"/>
        <color theme="1"/>
        <rFont val="Calibri"/>
        <family val="2"/>
        <charset val="204"/>
        <scheme val="minor"/>
      </rPr>
      <t xml:space="preserve">В ноябре 2013 ОАО "Камчатскэнерго" произведен перерасчет данной группы потребителей. </t>
    </r>
  </si>
  <si>
    <t>среднеотпускной тариф на электроэнергию (руб./кВт-ч)</t>
  </si>
  <si>
    <t>Изменение к  2013 г.</t>
  </si>
  <si>
    <t>Изменение к 2013 г.</t>
  </si>
  <si>
    <t>Теплоэнергосервис</t>
  </si>
  <si>
    <t>ВГР ЗЭС (эб)</t>
  </si>
  <si>
    <t xml:space="preserve">электрокотельная </t>
  </si>
  <si>
    <t>январь</t>
  </si>
  <si>
    <t>февраль</t>
  </si>
  <si>
    <t>ДГК по двусторонним договорам</t>
  </si>
  <si>
    <t>Изменение к 1 кв.. 2013 г.</t>
  </si>
  <si>
    <t>Изменение к 1 пг 13г.</t>
  </si>
  <si>
    <t>Изменение к 4 кв.. 2013 г.</t>
  </si>
  <si>
    <t>Изменение 12 мес.. 2013 г.</t>
  </si>
  <si>
    <t>1 пг 14</t>
  </si>
  <si>
    <t>Изменение к 1 пг 13 г.</t>
  </si>
  <si>
    <r>
      <t>6.25</t>
    </r>
    <r>
      <rPr>
        <sz val="11"/>
        <color rgb="FFFF0000"/>
        <rFont val="Calibri"/>
        <family val="2"/>
        <charset val="204"/>
        <scheme val="minor"/>
      </rPr>
      <t>*****</t>
    </r>
  </si>
  <si>
    <r>
      <rPr>
        <sz val="11"/>
        <color theme="1"/>
        <rFont val="Calibri"/>
        <family val="2"/>
        <charset val="204"/>
        <scheme val="minor"/>
      </rPr>
      <t>6.97</t>
    </r>
    <r>
      <rPr>
        <sz val="11"/>
        <color rgb="FFFF0000"/>
        <rFont val="Calibri"/>
        <family val="2"/>
        <charset val="204"/>
        <scheme val="minor"/>
      </rPr>
      <t>******</t>
    </r>
  </si>
  <si>
    <r>
      <rPr>
        <sz val="11"/>
        <color rgb="FFFF0000"/>
        <rFont val="Calibri"/>
        <family val="2"/>
        <charset val="204"/>
        <scheme val="minor"/>
      </rPr>
      <t>******</t>
    </r>
    <r>
      <rPr>
        <sz val="11"/>
        <color theme="1"/>
        <rFont val="Calibri"/>
        <family val="2"/>
        <charset val="204"/>
        <scheme val="minor"/>
      </rPr>
      <t xml:space="preserve"> На снижение тарифа ОАО "Чукотэнерго"  в феврале 2014 года повлияли расчеты по 3-х ставочному тарифу   промышленных потребителей и оптовых предприятий перепродавцов </t>
    </r>
  </si>
  <si>
    <t>01.2011</t>
  </si>
  <si>
    <t>02.2011</t>
  </si>
  <si>
    <t>03.2011</t>
  </si>
  <si>
    <t>04.2011</t>
  </si>
  <si>
    <t>05.2011</t>
  </si>
  <si>
    <t>06.2011</t>
  </si>
  <si>
    <t>07.2011</t>
  </si>
  <si>
    <t>08.2011</t>
  </si>
  <si>
    <t>09.2011</t>
  </si>
  <si>
    <t>10.2011</t>
  </si>
  <si>
    <t>11.2011</t>
  </si>
  <si>
    <t>12.2011</t>
  </si>
  <si>
    <t>01.2012</t>
  </si>
  <si>
    <t>02.2012</t>
  </si>
  <si>
    <t>03.2012</t>
  </si>
  <si>
    <t>04.2012</t>
  </si>
  <si>
    <t>05.2012</t>
  </si>
  <si>
    <t>06.2012</t>
  </si>
  <si>
    <t>07.2012</t>
  </si>
  <si>
    <t>08.2012</t>
  </si>
  <si>
    <t>09.2012</t>
  </si>
  <si>
    <t>10.2012</t>
  </si>
  <si>
    <t>11.2012</t>
  </si>
  <si>
    <t>12.2012</t>
  </si>
  <si>
    <t>01.2013</t>
  </si>
  <si>
    <t>02.2013</t>
  </si>
  <si>
    <t>03.2013</t>
  </si>
  <si>
    <t>04.2013</t>
  </si>
  <si>
    <t>05.2013</t>
  </si>
  <si>
    <t>06.2013</t>
  </si>
  <si>
    <t>07.2013</t>
  </si>
  <si>
    <t>08.2013</t>
  </si>
  <si>
    <t>09.2013</t>
  </si>
  <si>
    <t>10.2013</t>
  </si>
  <si>
    <t>11.2013</t>
  </si>
  <si>
    <t>12.2013</t>
  </si>
  <si>
    <t>01.2014</t>
  </si>
  <si>
    <t>02.2014</t>
  </si>
  <si>
    <t>03.2014</t>
  </si>
  <si>
    <t>04.2014</t>
  </si>
  <si>
    <t>05.2014</t>
  </si>
  <si>
    <t>06.2014</t>
  </si>
  <si>
    <t>07.2014</t>
  </si>
  <si>
    <t>08.2014</t>
  </si>
  <si>
    <t>09.2014</t>
  </si>
  <si>
    <t>Изменение к 9 мес.2014г.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</si>
</sst>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.000"/>
    <numFmt numFmtId="165" formatCode="0.0"/>
    <numFmt numFmtId="166" formatCode="#,##0.0"/>
    <numFmt numFmtId="167" formatCode="0.000"/>
    <numFmt numFmtId="168" formatCode="0.0%"/>
    <numFmt numFmtId="169" formatCode="0.0000"/>
    <numFmt numFmtId="170" formatCode="_(* #,##0_);_(* \(#,##0\);_(* &quot;-&quot;??_);_(@_)"/>
    <numFmt numFmtId="171" formatCode="0.0000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00FF"/>
      <name val="Calibri"/>
      <family val="2"/>
      <charset val="204"/>
      <scheme val="minor"/>
    </font>
    <font>
      <i/>
      <sz val="9"/>
      <name val="Times New Roman Cyr"/>
      <charset val="204"/>
    </font>
    <font>
      <b/>
      <sz val="9"/>
      <name val="Times New Roman Cyr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5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5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0" tint="-4.9989318521683403E-2"/>
      <name val="Calibri"/>
      <family val="2"/>
      <charset val="204"/>
      <scheme val="minor"/>
    </font>
    <font>
      <sz val="11"/>
      <color theme="0" tint="-4.9989318521683403E-2"/>
      <name val="Times New Roman"/>
      <family val="1"/>
      <charset val="204"/>
    </font>
    <font>
      <i/>
      <sz val="11"/>
      <color theme="1"/>
      <name val="Arial"/>
      <family val="2"/>
      <charset val="204"/>
    </font>
    <font>
      <sz val="10"/>
      <name val="Helv"/>
    </font>
    <font>
      <strike/>
      <sz val="11"/>
      <color theme="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2" applyNumberFormat="0" applyFill="0" applyAlignment="0" applyProtection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0" fillId="0" borderId="0"/>
    <xf numFmtId="0" fontId="38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1009">
    <xf numFmtId="0" fontId="0" fillId="0" borderId="0" xfId="0"/>
    <xf numFmtId="3" fontId="0" fillId="0" borderId="0" xfId="0" applyNumberFormat="1"/>
    <xf numFmtId="0" fontId="6" fillId="0" borderId="0" xfId="0" applyFont="1"/>
    <xf numFmtId="0" fontId="3" fillId="3" borderId="0" xfId="2" applyBorder="1" applyAlignment="1">
      <alignment horizontal="center" vertical="center"/>
    </xf>
    <xf numFmtId="0" fontId="5" fillId="2" borderId="0" xfId="1" applyFont="1" applyBorder="1"/>
    <xf numFmtId="0" fontId="9" fillId="0" borderId="0" xfId="6" applyNumberFormat="1" applyFont="1" applyFill="1" applyBorder="1" applyAlignment="1">
      <alignment horizontal="left" indent="1"/>
    </xf>
    <xf numFmtId="0" fontId="10" fillId="0" borderId="0" xfId="6" applyNumberFormat="1" applyFont="1" applyFill="1" applyBorder="1" applyAlignment="1">
      <alignment horizontal="left" indent="3"/>
    </xf>
    <xf numFmtId="0" fontId="9" fillId="0" borderId="0" xfId="0" applyFont="1" applyFill="1" applyBorder="1" applyAlignment="1">
      <alignment horizontal="left" indent="1"/>
    </xf>
    <xf numFmtId="0" fontId="9" fillId="0" borderId="0" xfId="6" applyNumberFormat="1" applyFont="1" applyFill="1" applyAlignment="1">
      <alignment horizontal="left" indent="3"/>
    </xf>
    <xf numFmtId="0" fontId="10" fillId="0" borderId="0" xfId="6" applyNumberFormat="1" applyFont="1" applyFill="1" applyAlignment="1">
      <alignment horizontal="left" indent="5"/>
    </xf>
    <xf numFmtId="0" fontId="9" fillId="0" borderId="0" xfId="6" applyNumberFormat="1" applyFont="1" applyFill="1" applyBorder="1" applyAlignment="1">
      <alignment horizontal="left" indent="3"/>
    </xf>
    <xf numFmtId="0" fontId="10" fillId="0" borderId="0" xfId="6" applyNumberFormat="1" applyFont="1" applyFill="1" applyBorder="1" applyAlignment="1"/>
    <xf numFmtId="0" fontId="9" fillId="0" borderId="0" xfId="6" applyNumberFormat="1" applyFont="1" applyFill="1" applyBorder="1" applyAlignment="1"/>
    <xf numFmtId="0" fontId="9" fillId="5" borderId="0" xfId="0" applyFont="1" applyFill="1" applyBorder="1" applyAlignment="1">
      <alignment horizontal="left" indent="1"/>
    </xf>
    <xf numFmtId="9" fontId="0" fillId="4" borderId="1" xfId="5" applyFont="1" applyFill="1" applyBorder="1"/>
    <xf numFmtId="0" fontId="10" fillId="0" borderId="0" xfId="6" applyNumberFormat="1" applyFont="1" applyFill="1" applyBorder="1" applyAlignment="1">
      <alignment horizontal="left" indent="1"/>
    </xf>
    <xf numFmtId="0" fontId="5" fillId="4" borderId="0" xfId="1" applyFont="1" applyFill="1" applyBorder="1"/>
    <xf numFmtId="165" fontId="11" fillId="5" borderId="0" xfId="0" applyNumberFormat="1" applyFont="1" applyFill="1"/>
    <xf numFmtId="165" fontId="11" fillId="5" borderId="1" xfId="0" applyNumberFormat="1" applyFont="1" applyFill="1" applyBorder="1"/>
    <xf numFmtId="165" fontId="12" fillId="5" borderId="3" xfId="0" applyNumberFormat="1" applyFont="1" applyFill="1" applyBorder="1"/>
    <xf numFmtId="165" fontId="12" fillId="5" borderId="0" xfId="0" applyNumberFormat="1" applyFont="1" applyFill="1" applyBorder="1"/>
    <xf numFmtId="165" fontId="11" fillId="0" borderId="0" xfId="0" applyNumberFormat="1" applyFont="1"/>
    <xf numFmtId="165" fontId="5" fillId="5" borderId="1" xfId="0" applyNumberFormat="1" applyFont="1" applyFill="1" applyBorder="1"/>
    <xf numFmtId="10" fontId="0" fillId="0" borderId="0" xfId="0" applyNumberFormat="1" applyFont="1"/>
    <xf numFmtId="10" fontId="0" fillId="0" borderId="0" xfId="0" applyNumberFormat="1"/>
    <xf numFmtId="168" fontId="5" fillId="0" borderId="1" xfId="0" applyNumberFormat="1" applyFont="1" applyBorder="1"/>
    <xf numFmtId="168" fontId="5" fillId="0" borderId="0" xfId="0" applyNumberFormat="1" applyFont="1" applyBorder="1"/>
    <xf numFmtId="168" fontId="0" fillId="0" borderId="1" xfId="0" applyNumberFormat="1" applyBorder="1"/>
    <xf numFmtId="165" fontId="0" fillId="0" borderId="1" xfId="0" applyNumberFormat="1" applyBorder="1"/>
    <xf numFmtId="165" fontId="5" fillId="0" borderId="3" xfId="0" applyNumberFormat="1" applyFont="1" applyBorder="1"/>
    <xf numFmtId="0" fontId="9" fillId="5" borderId="0" xfId="1" applyFont="1" applyFill="1" applyBorder="1" applyAlignment="1">
      <alignment horizontal="left" indent="1"/>
    </xf>
    <xf numFmtId="168" fontId="5" fillId="4" borderId="0" xfId="1" applyNumberFormat="1" applyFont="1" applyFill="1" applyBorder="1" applyAlignment="1">
      <alignment horizontal="right"/>
    </xf>
    <xf numFmtId="0" fontId="9" fillId="4" borderId="0" xfId="1" applyFont="1" applyFill="1" applyBorder="1" applyAlignment="1">
      <alignment horizontal="left" indent="1"/>
    </xf>
    <xf numFmtId="165" fontId="5" fillId="4" borderId="0" xfId="0" applyNumberFormat="1" applyFont="1" applyFill="1"/>
    <xf numFmtId="165" fontId="5" fillId="4" borderId="1" xfId="0" applyNumberFormat="1" applyFont="1" applyFill="1" applyBorder="1"/>
    <xf numFmtId="165" fontId="5" fillId="4" borderId="3" xfId="0" applyNumberFormat="1" applyFont="1" applyFill="1" applyBorder="1"/>
    <xf numFmtId="0" fontId="9" fillId="4" borderId="0" xfId="0" applyFont="1" applyFill="1" applyBorder="1" applyAlignment="1">
      <alignment horizontal="left" indent="1"/>
    </xf>
    <xf numFmtId="165" fontId="11" fillId="5" borderId="0" xfId="0" applyNumberFormat="1" applyFont="1" applyFill="1" applyBorder="1"/>
    <xf numFmtId="165" fontId="0" fillId="0" borderId="0" xfId="0" applyNumberFormat="1" applyFill="1" applyBorder="1"/>
    <xf numFmtId="167" fontId="5" fillId="0" borderId="0" xfId="0" applyNumberFormat="1" applyFont="1"/>
    <xf numFmtId="165" fontId="16" fillId="0" borderId="0" xfId="0" applyNumberFormat="1" applyFont="1"/>
    <xf numFmtId="167" fontId="5" fillId="0" borderId="1" xfId="0" applyNumberFormat="1" applyFont="1" applyBorder="1"/>
    <xf numFmtId="167" fontId="5" fillId="0" borderId="3" xfId="0" applyNumberFormat="1" applyFont="1" applyBorder="1"/>
    <xf numFmtId="165" fontId="12" fillId="6" borderId="3" xfId="0" applyNumberFormat="1" applyFont="1" applyFill="1" applyBorder="1"/>
    <xf numFmtId="169" fontId="0" fillId="6" borderId="0" xfId="0" applyNumberFormat="1" applyFont="1" applyFill="1"/>
    <xf numFmtId="1" fontId="0" fillId="0" borderId="1" xfId="5" applyNumberFormat="1" applyFont="1" applyFill="1" applyBorder="1"/>
    <xf numFmtId="166" fontId="17" fillId="0" borderId="4" xfId="4" applyNumberFormat="1" applyFont="1" applyFill="1" applyBorder="1" applyAlignment="1" applyProtection="1">
      <alignment vertical="center"/>
    </xf>
    <xf numFmtId="166" fontId="18" fillId="0" borderId="4" xfId="4" applyNumberFormat="1" applyFont="1" applyFill="1" applyBorder="1" applyAlignment="1" applyProtection="1">
      <alignment vertical="center"/>
    </xf>
    <xf numFmtId="164" fontId="0" fillId="0" borderId="0" xfId="0" applyNumberFormat="1"/>
    <xf numFmtId="166" fontId="0" fillId="0" borderId="0" xfId="0" applyNumberFormat="1"/>
    <xf numFmtId="1" fontId="0" fillId="0" borderId="0" xfId="5" applyNumberFormat="1" applyFont="1" applyFill="1" applyBorder="1"/>
    <xf numFmtId="165" fontId="0" fillId="4" borderId="0" xfId="0" applyNumberFormat="1" applyFill="1" applyBorder="1"/>
    <xf numFmtId="165" fontId="9" fillId="0" borderId="0" xfId="6" applyNumberFormat="1" applyFont="1" applyFill="1" applyBorder="1" applyAlignment="1">
      <alignment horizontal="left" indent="1"/>
    </xf>
    <xf numFmtId="0" fontId="20" fillId="0" borderId="0" xfId="6" applyNumberFormat="1" applyFont="1" applyFill="1" applyBorder="1" applyAlignment="1">
      <alignment horizontal="left" indent="3"/>
    </xf>
    <xf numFmtId="165" fontId="3" fillId="3" borderId="0" xfId="2" applyNumberFormat="1" applyFont="1" applyBorder="1"/>
    <xf numFmtId="165" fontId="3" fillId="3" borderId="0" xfId="2" applyNumberFormat="1" applyBorder="1" applyAlignment="1">
      <alignment horizontal="center" vertical="center"/>
    </xf>
    <xf numFmtId="167" fontId="0" fillId="6" borderId="0" xfId="0" applyNumberFormat="1" applyFont="1" applyFill="1" applyBorder="1"/>
    <xf numFmtId="9" fontId="0" fillId="0" borderId="1" xfId="5" applyFont="1" applyBorder="1"/>
    <xf numFmtId="0" fontId="10" fillId="0" borderId="0" xfId="6" applyNumberFormat="1" applyFont="1" applyFill="1" applyBorder="1" applyAlignment="1">
      <alignment horizontal="left" indent="5"/>
    </xf>
    <xf numFmtId="0" fontId="10" fillId="0" borderId="0" xfId="6" applyNumberFormat="1" applyFont="1" applyFill="1" applyBorder="1" applyAlignment="1">
      <alignment horizontal="left" indent="7"/>
    </xf>
    <xf numFmtId="165" fontId="12" fillId="0" borderId="0" xfId="0" applyNumberFormat="1" applyFont="1" applyFill="1" applyBorder="1"/>
    <xf numFmtId="2" fontId="12" fillId="0" borderId="0" xfId="0" applyNumberFormat="1" applyFont="1"/>
    <xf numFmtId="9" fontId="0" fillId="6" borderId="0" xfId="5" applyFont="1" applyFill="1" applyBorder="1"/>
    <xf numFmtId="0" fontId="12" fillId="0" borderId="0" xfId="0" applyFont="1"/>
    <xf numFmtId="165" fontId="3" fillId="3" borderId="1" xfId="2" applyNumberFormat="1" applyFont="1" applyBorder="1" applyAlignment="1">
      <alignment horizontal="center" vertical="center"/>
    </xf>
    <xf numFmtId="165" fontId="3" fillId="3" borderId="3" xfId="2" applyNumberFormat="1" applyFont="1" applyBorder="1" applyAlignment="1">
      <alignment horizontal="center" vertical="center"/>
    </xf>
    <xf numFmtId="165" fontId="5" fillId="4" borderId="0" xfId="1" applyNumberFormat="1" applyFont="1" applyFill="1" applyBorder="1"/>
    <xf numFmtId="165" fontId="9" fillId="4" borderId="0" xfId="1" applyNumberFormat="1" applyFont="1" applyFill="1" applyBorder="1" applyAlignment="1">
      <alignment horizontal="left" indent="1"/>
    </xf>
    <xf numFmtId="165" fontId="9" fillId="0" borderId="0" xfId="6" applyNumberFormat="1" applyFont="1" applyFill="1" applyAlignment="1">
      <alignment horizontal="left" indent="3"/>
    </xf>
    <xf numFmtId="165" fontId="10" fillId="0" borderId="0" xfId="6" applyNumberFormat="1" applyFont="1" applyFill="1" applyAlignment="1">
      <alignment horizontal="left" indent="5"/>
    </xf>
    <xf numFmtId="165" fontId="9" fillId="0" borderId="0" xfId="6" applyNumberFormat="1" applyFont="1" applyFill="1" applyBorder="1" applyAlignment="1">
      <alignment horizontal="left" indent="3"/>
    </xf>
    <xf numFmtId="165" fontId="10" fillId="0" borderId="0" xfId="6" applyNumberFormat="1" applyFont="1" applyFill="1" applyBorder="1" applyAlignment="1">
      <alignment horizontal="left" indent="5"/>
    </xf>
    <xf numFmtId="165" fontId="10" fillId="0" borderId="0" xfId="6" applyNumberFormat="1" applyFont="1" applyFill="1" applyBorder="1" applyAlignment="1">
      <alignment horizontal="left" indent="7"/>
    </xf>
    <xf numFmtId="165" fontId="9" fillId="4" borderId="0" xfId="0" applyNumberFormat="1" applyFont="1" applyFill="1" applyBorder="1" applyAlignment="1">
      <alignment horizontal="left" indent="1"/>
    </xf>
    <xf numFmtId="1" fontId="3" fillId="3" borderId="0" xfId="2" applyNumberFormat="1" applyBorder="1" applyAlignment="1">
      <alignment horizontal="center" vertical="center"/>
    </xf>
    <xf numFmtId="1" fontId="3" fillId="3" borderId="0" xfId="2" applyNumberFormat="1" applyFont="1" applyBorder="1"/>
    <xf numFmtId="1" fontId="3" fillId="3" borderId="0" xfId="2" applyNumberFormat="1" applyFont="1" applyBorder="1" applyAlignment="1">
      <alignment horizontal="center" vertical="center"/>
    </xf>
    <xf numFmtId="1" fontId="5" fillId="4" borderId="0" xfId="1" applyNumberFormat="1" applyFont="1" applyFill="1" applyBorder="1"/>
    <xf numFmtId="1" fontId="5" fillId="4" borderId="0" xfId="1" applyNumberFormat="1" applyFont="1" applyFill="1" applyBorder="1" applyAlignment="1">
      <alignment horizontal="right"/>
    </xf>
    <xf numFmtId="1" fontId="9" fillId="4" borderId="0" xfId="1" applyNumberFormat="1" applyFont="1" applyFill="1" applyBorder="1" applyAlignment="1">
      <alignment horizontal="left" indent="1"/>
    </xf>
    <xf numFmtId="1" fontId="5" fillId="4" borderId="0" xfId="0" applyNumberFormat="1" applyFont="1" applyFill="1"/>
    <xf numFmtId="1" fontId="9" fillId="0" borderId="0" xfId="6" applyNumberFormat="1" applyFont="1" applyFill="1" applyAlignment="1">
      <alignment horizontal="left" indent="3"/>
    </xf>
    <xf numFmtId="1" fontId="10" fillId="0" borderId="0" xfId="6" applyNumberFormat="1" applyFont="1" applyFill="1" applyAlignment="1">
      <alignment horizontal="left" indent="5"/>
    </xf>
    <xf numFmtId="1" fontId="8" fillId="0" borderId="0" xfId="0" applyNumberFormat="1" applyFont="1"/>
    <xf numFmtId="1" fontId="9" fillId="0" borderId="0" xfId="6" applyNumberFormat="1" applyFont="1" applyFill="1" applyBorder="1" applyAlignment="1">
      <alignment horizontal="left" indent="3"/>
    </xf>
    <xf numFmtId="1" fontId="5" fillId="0" borderId="0" xfId="0" applyNumberFormat="1" applyFont="1"/>
    <xf numFmtId="1" fontId="10" fillId="0" borderId="0" xfId="6" applyNumberFormat="1" applyFont="1" applyFill="1" applyBorder="1" applyAlignment="1">
      <alignment horizontal="left" indent="5"/>
    </xf>
    <xf numFmtId="1" fontId="10" fillId="0" borderId="0" xfId="6" applyNumberFormat="1" applyFont="1" applyFill="1" applyBorder="1" applyAlignment="1">
      <alignment horizontal="left" indent="7"/>
    </xf>
    <xf numFmtId="1" fontId="0" fillId="7" borderId="0" xfId="0" applyNumberFormat="1" applyFill="1"/>
    <xf numFmtId="1" fontId="0" fillId="0" borderId="0" xfId="0" applyNumberFormat="1" applyAlignment="1">
      <alignment horizontal="left"/>
    </xf>
    <xf numFmtId="1" fontId="9" fillId="4" borderId="0" xfId="0" applyNumberFormat="1" applyFont="1" applyFill="1" applyBorder="1" applyAlignment="1">
      <alignment horizontal="left" indent="1"/>
    </xf>
    <xf numFmtId="165" fontId="5" fillId="2" borderId="0" xfId="1" applyNumberFormat="1" applyFont="1" applyBorder="1"/>
    <xf numFmtId="165" fontId="5" fillId="2" borderId="0" xfId="1" applyNumberFormat="1" applyFont="1" applyBorder="1" applyAlignment="1">
      <alignment horizontal="right"/>
    </xf>
    <xf numFmtId="165" fontId="9" fillId="5" borderId="0" xfId="1" applyNumberFormat="1" applyFont="1" applyFill="1" applyBorder="1" applyAlignment="1">
      <alignment horizontal="left" indent="1"/>
    </xf>
    <xf numFmtId="165" fontId="16" fillId="0" borderId="3" xfId="0" applyNumberFormat="1" applyFont="1" applyBorder="1"/>
    <xf numFmtId="165" fontId="16" fillId="0" borderId="0" xfId="0" applyNumberFormat="1" applyFont="1" applyBorder="1"/>
    <xf numFmtId="165" fontId="0" fillId="4" borderId="1" xfId="0" applyNumberFormat="1" applyFill="1" applyBorder="1"/>
    <xf numFmtId="165" fontId="0" fillId="4" borderId="0" xfId="0" applyNumberFormat="1" applyFont="1" applyFill="1" applyBorder="1"/>
    <xf numFmtId="165" fontId="10" fillId="0" borderId="0" xfId="6" applyNumberFormat="1" applyFont="1" applyFill="1" applyBorder="1" applyAlignment="1">
      <alignment horizontal="left" indent="3"/>
    </xf>
    <xf numFmtId="165" fontId="20" fillId="0" borderId="0" xfId="6" applyNumberFormat="1" applyFont="1" applyFill="1" applyBorder="1" applyAlignment="1">
      <alignment horizontal="left" indent="3"/>
    </xf>
    <xf numFmtId="165" fontId="9" fillId="0" borderId="0" xfId="6" applyNumberFormat="1" applyFont="1" applyFill="1" applyBorder="1" applyAlignment="1"/>
    <xf numFmtId="0" fontId="12" fillId="3" borderId="0" xfId="2" applyFont="1" applyBorder="1" applyAlignment="1">
      <alignment horizontal="center" vertical="center"/>
    </xf>
    <xf numFmtId="0" fontId="12" fillId="3" borderId="0" xfId="2" applyFont="1" applyBorder="1"/>
    <xf numFmtId="0" fontId="11" fillId="2" borderId="0" xfId="1" applyFont="1" applyBorder="1"/>
    <xf numFmtId="2" fontId="24" fillId="5" borderId="0" xfId="1" applyNumberFormat="1" applyFont="1" applyFill="1" applyBorder="1" applyAlignment="1">
      <alignment horizontal="left" indent="1"/>
    </xf>
    <xf numFmtId="2" fontId="24" fillId="0" borderId="0" xfId="6" applyNumberFormat="1" applyFont="1" applyFill="1" applyBorder="1" applyAlignment="1">
      <alignment horizontal="left" indent="1"/>
    </xf>
    <xf numFmtId="2" fontId="20" fillId="0" borderId="0" xfId="6" applyNumberFormat="1" applyFont="1" applyFill="1" applyBorder="1" applyAlignment="1">
      <alignment horizontal="left" indent="3"/>
    </xf>
    <xf numFmtId="2" fontId="24" fillId="6" borderId="0" xfId="6" applyNumberFormat="1" applyFont="1" applyFill="1" applyBorder="1" applyAlignment="1">
      <alignment horizontal="left" indent="1"/>
    </xf>
    <xf numFmtId="2" fontId="20" fillId="6" borderId="0" xfId="6" applyNumberFormat="1" applyFont="1" applyFill="1" applyBorder="1" applyAlignment="1">
      <alignment horizontal="left" indent="3"/>
    </xf>
    <xf numFmtId="0" fontId="24" fillId="5" borderId="0" xfId="1" applyFont="1" applyFill="1" applyBorder="1" applyAlignment="1">
      <alignment horizontal="left" indent="1"/>
    </xf>
    <xf numFmtId="0" fontId="24" fillId="0" borderId="0" xfId="6" applyNumberFormat="1" applyFont="1" applyFill="1" applyBorder="1" applyAlignment="1">
      <alignment horizontal="left" indent="1"/>
    </xf>
    <xf numFmtId="0" fontId="20" fillId="0" borderId="0" xfId="6" applyNumberFormat="1" applyFont="1" applyFill="1" applyBorder="1" applyAlignment="1">
      <alignment horizontal="left" indent="5"/>
    </xf>
    <xf numFmtId="0" fontId="24" fillId="0" borderId="0" xfId="6" applyNumberFormat="1" applyFont="1" applyFill="1" applyBorder="1" applyAlignment="1"/>
    <xf numFmtId="0" fontId="24" fillId="5" borderId="0" xfId="0" applyFont="1" applyFill="1" applyBorder="1" applyAlignment="1">
      <alignment horizontal="left" indent="1"/>
    </xf>
    <xf numFmtId="165" fontId="5" fillId="2" borderId="3" xfId="1" applyNumberFormat="1" applyFont="1" applyBorder="1" applyAlignment="1">
      <alignment horizontal="right"/>
    </xf>
    <xf numFmtId="165" fontId="5" fillId="2" borderId="1" xfId="1" applyNumberFormat="1" applyFont="1" applyBorder="1" applyAlignment="1">
      <alignment horizontal="right"/>
    </xf>
    <xf numFmtId="165" fontId="0" fillId="6" borderId="3" xfId="0" applyNumberFormat="1" applyFont="1" applyFill="1" applyBorder="1"/>
    <xf numFmtId="165" fontId="0" fillId="0" borderId="1" xfId="0" applyNumberFormat="1" applyFont="1" applyFill="1" applyBorder="1"/>
    <xf numFmtId="165" fontId="0" fillId="6" borderId="3" xfId="0" applyNumberFormat="1" applyFill="1" applyBorder="1"/>
    <xf numFmtId="165" fontId="0" fillId="0" borderId="1" xfId="0" applyNumberFormat="1" applyFill="1" applyBorder="1"/>
    <xf numFmtId="165" fontId="8" fillId="0" borderId="0" xfId="0" applyNumberFormat="1" applyFont="1" applyBorder="1"/>
    <xf numFmtId="165" fontId="5" fillId="2" borderId="5" xfId="1" applyNumberFormat="1" applyFont="1" applyBorder="1" applyAlignment="1">
      <alignment horizontal="right"/>
    </xf>
    <xf numFmtId="165" fontId="5" fillId="5" borderId="5" xfId="0" applyNumberFormat="1" applyFont="1" applyFill="1" applyBorder="1"/>
    <xf numFmtId="165" fontId="5" fillId="0" borderId="5" xfId="0" applyNumberFormat="1" applyFont="1" applyBorder="1"/>
    <xf numFmtId="165" fontId="0" fillId="0" borderId="5" xfId="0" applyNumberFormat="1" applyBorder="1"/>
    <xf numFmtId="165" fontId="0" fillId="0" borderId="5" xfId="0" applyNumberFormat="1" applyFont="1" applyBorder="1"/>
    <xf numFmtId="165" fontId="5" fillId="4" borderId="5" xfId="0" applyNumberFormat="1" applyFont="1" applyFill="1" applyBorder="1"/>
    <xf numFmtId="165" fontId="16" fillId="0" borderId="5" xfId="0" applyNumberFormat="1" applyFont="1" applyBorder="1"/>
    <xf numFmtId="165" fontId="3" fillId="3" borderId="5" xfId="2" applyNumberFormat="1" applyFont="1" applyBorder="1" applyAlignment="1">
      <alignment horizontal="center" vertical="center"/>
    </xf>
    <xf numFmtId="165" fontId="5" fillId="4" borderId="3" xfId="1" applyNumberFormat="1" applyFont="1" applyFill="1" applyBorder="1" applyAlignment="1">
      <alignment horizontal="right"/>
    </xf>
    <xf numFmtId="165" fontId="5" fillId="4" borderId="1" xfId="1" applyNumberFormat="1" applyFont="1" applyFill="1" applyBorder="1" applyAlignment="1">
      <alignment horizontal="right"/>
    </xf>
    <xf numFmtId="165" fontId="5" fillId="4" borderId="5" xfId="1" applyNumberFormat="1" applyFont="1" applyFill="1" applyBorder="1" applyAlignment="1">
      <alignment horizontal="right"/>
    </xf>
    <xf numFmtId="165" fontId="0" fillId="4" borderId="5" xfId="0" applyNumberFormat="1" applyFill="1" applyBorder="1"/>
    <xf numFmtId="165" fontId="0" fillId="4" borderId="3" xfId="0" applyNumberFormat="1" applyFill="1" applyBorder="1"/>
    <xf numFmtId="9" fontId="0" fillId="4" borderId="3" xfId="5" applyFont="1" applyFill="1" applyBorder="1"/>
    <xf numFmtId="9" fontId="0" fillId="6" borderId="3" xfId="5" applyFont="1" applyFill="1" applyBorder="1"/>
    <xf numFmtId="9" fontId="0" fillId="0" borderId="3" xfId="5" applyFont="1" applyBorder="1"/>
    <xf numFmtId="0" fontId="3" fillId="3" borderId="5" xfId="2" applyFont="1" applyBorder="1" applyAlignment="1">
      <alignment horizontal="center" vertical="center"/>
    </xf>
    <xf numFmtId="9" fontId="0" fillId="4" borderId="5" xfId="5" applyFont="1" applyFill="1" applyBorder="1"/>
    <xf numFmtId="9" fontId="0" fillId="0" borderId="5" xfId="5" applyFont="1" applyBorder="1"/>
    <xf numFmtId="9" fontId="0" fillId="6" borderId="5" xfId="5" applyFont="1" applyFill="1" applyBorder="1"/>
    <xf numFmtId="165" fontId="12" fillId="6" borderId="5" xfId="0" applyNumberFormat="1" applyFont="1" applyFill="1" applyBorder="1"/>
    <xf numFmtId="0" fontId="3" fillId="0" borderId="0" xfId="0" applyFont="1"/>
    <xf numFmtId="165" fontId="11" fillId="5" borderId="3" xfId="0" applyNumberFormat="1" applyFont="1" applyFill="1" applyBorder="1"/>
    <xf numFmtId="165" fontId="11" fillId="5" borderId="5" xfId="0" applyNumberFormat="1" applyFont="1" applyFill="1" applyBorder="1"/>
    <xf numFmtId="165" fontId="11" fillId="0" borderId="5" xfId="0" applyNumberFormat="1" applyFont="1" applyBorder="1"/>
    <xf numFmtId="165" fontId="12" fillId="5" borderId="1" xfId="0" applyNumberFormat="1" applyFont="1" applyFill="1" applyBorder="1"/>
    <xf numFmtId="165" fontId="12" fillId="0" borderId="3" xfId="0" applyNumberFormat="1" applyFont="1" applyFill="1" applyBorder="1"/>
    <xf numFmtId="165" fontId="13" fillId="0" borderId="0" xfId="0" applyNumberFormat="1" applyFont="1" applyBorder="1"/>
    <xf numFmtId="165" fontId="23" fillId="3" borderId="0" xfId="2" applyNumberFormat="1" applyFont="1" applyBorder="1" applyAlignment="1">
      <alignment horizontal="center" vertical="center"/>
    </xf>
    <xf numFmtId="165" fontId="11" fillId="4" borderId="0" xfId="1" applyNumberFormat="1" applyFont="1" applyFill="1" applyBorder="1"/>
    <xf numFmtId="165" fontId="24" fillId="4" borderId="0" xfId="1" applyNumberFormat="1" applyFont="1" applyFill="1" applyBorder="1" applyAlignment="1">
      <alignment horizontal="left" indent="1"/>
    </xf>
    <xf numFmtId="165" fontId="11" fillId="4" borderId="1" xfId="0" applyNumberFormat="1" applyFont="1" applyFill="1" applyBorder="1"/>
    <xf numFmtId="165" fontId="12" fillId="4" borderId="3" xfId="0" applyNumberFormat="1" applyFont="1" applyFill="1" applyBorder="1"/>
    <xf numFmtId="165" fontId="12" fillId="4" borderId="0" xfId="0" applyNumberFormat="1" applyFont="1" applyFill="1" applyBorder="1"/>
    <xf numFmtId="165" fontId="11" fillId="4" borderId="0" xfId="0" applyNumberFormat="1" applyFont="1" applyFill="1" applyBorder="1"/>
    <xf numFmtId="165" fontId="11" fillId="4" borderId="3" xfId="0" applyNumberFormat="1" applyFont="1" applyFill="1" applyBorder="1"/>
    <xf numFmtId="165" fontId="24" fillId="0" borderId="0" xfId="6" applyNumberFormat="1" applyFont="1" applyFill="1" applyBorder="1" applyAlignment="1">
      <alignment horizontal="left" indent="1"/>
    </xf>
    <xf numFmtId="165" fontId="20" fillId="0" borderId="0" xfId="6" applyNumberFormat="1" applyFont="1" applyFill="1" applyBorder="1" applyAlignment="1">
      <alignment horizontal="left" indent="5"/>
    </xf>
    <xf numFmtId="165" fontId="11" fillId="6" borderId="0" xfId="0" applyNumberFormat="1" applyFont="1" applyFill="1"/>
    <xf numFmtId="165" fontId="11" fillId="6" borderId="1" xfId="0" applyNumberFormat="1" applyFont="1" applyFill="1" applyBorder="1"/>
    <xf numFmtId="165" fontId="11" fillId="6" borderId="0" xfId="0" applyNumberFormat="1" applyFont="1" applyFill="1" applyBorder="1"/>
    <xf numFmtId="165" fontId="24" fillId="0" borderId="0" xfId="6" applyNumberFormat="1" applyFont="1" applyFill="1" applyBorder="1" applyAlignment="1"/>
    <xf numFmtId="165" fontId="24" fillId="4" borderId="0" xfId="0" applyNumberFormat="1" applyFont="1" applyFill="1" applyBorder="1" applyAlignment="1">
      <alignment horizontal="left" indent="1"/>
    </xf>
    <xf numFmtId="165" fontId="3" fillId="0" borderId="0" xfId="0" applyNumberFormat="1" applyFont="1"/>
    <xf numFmtId="165" fontId="5" fillId="2" borderId="5" xfId="1" applyNumberFormat="1" applyFont="1" applyBorder="1"/>
    <xf numFmtId="165" fontId="5" fillId="2" borderId="3" xfId="1" applyNumberFormat="1" applyFont="1" applyBorder="1"/>
    <xf numFmtId="165" fontId="5" fillId="2" borderId="1" xfId="1" applyNumberFormat="1" applyFont="1" applyBorder="1"/>
    <xf numFmtId="1" fontId="3" fillId="0" borderId="0" xfId="0" applyNumberFormat="1" applyFont="1"/>
    <xf numFmtId="165" fontId="11" fillId="2" borderId="3" xfId="1" applyNumberFormat="1" applyFont="1" applyBorder="1"/>
    <xf numFmtId="165" fontId="11" fillId="2" borderId="0" xfId="1" applyNumberFormat="1" applyFont="1" applyBorder="1"/>
    <xf numFmtId="165" fontId="11" fillId="2" borderId="1" xfId="1" applyNumberFormat="1" applyFont="1" applyBorder="1"/>
    <xf numFmtId="165" fontId="11" fillId="2" borderId="5" xfId="1" applyNumberFormat="1" applyFont="1" applyBorder="1"/>
    <xf numFmtId="165" fontId="11" fillId="2" borderId="3" xfId="1" applyNumberFormat="1" applyFont="1" applyBorder="1" applyAlignment="1">
      <alignment horizontal="right"/>
    </xf>
    <xf numFmtId="165" fontId="11" fillId="2" borderId="0" xfId="1" applyNumberFormat="1" applyFont="1" applyBorder="1" applyAlignment="1">
      <alignment horizontal="right"/>
    </xf>
    <xf numFmtId="165" fontId="11" fillId="2" borderId="1" xfId="1" applyNumberFormat="1" applyFont="1" applyBorder="1" applyAlignment="1">
      <alignment horizontal="right"/>
    </xf>
    <xf numFmtId="165" fontId="11" fillId="2" borderId="5" xfId="1" applyNumberFormat="1" applyFont="1" applyBorder="1" applyAlignment="1">
      <alignment horizontal="right"/>
    </xf>
    <xf numFmtId="165" fontId="11" fillId="6" borderId="3" xfId="0" applyNumberFormat="1" applyFont="1" applyFill="1" applyBorder="1"/>
    <xf numFmtId="165" fontId="11" fillId="6" borderId="5" xfId="0" applyNumberFormat="1" applyFont="1" applyFill="1" applyBorder="1"/>
    <xf numFmtId="165" fontId="23" fillId="3" borderId="1" xfId="2" applyNumberFormat="1" applyFont="1" applyBorder="1" applyAlignment="1">
      <alignment horizontal="center" vertical="center"/>
    </xf>
    <xf numFmtId="165" fontId="0" fillId="5" borderId="3" xfId="0" applyNumberFormat="1" applyFill="1" applyBorder="1"/>
    <xf numFmtId="165" fontId="0" fillId="5" borderId="0" xfId="0" applyNumberFormat="1" applyFill="1" applyBorder="1"/>
    <xf numFmtId="165" fontId="0" fillId="5" borderId="1" xfId="0" applyNumberFormat="1" applyFill="1" applyBorder="1"/>
    <xf numFmtId="165" fontId="0" fillId="5" borderId="0" xfId="0" applyNumberFormat="1" applyFill="1"/>
    <xf numFmtId="165" fontId="0" fillId="5" borderId="5" xfId="0" applyNumberFormat="1" applyFill="1" applyBorder="1"/>
    <xf numFmtId="2" fontId="11" fillId="0" borderId="0" xfId="0" applyNumberFormat="1" applyFont="1" applyFill="1" applyBorder="1"/>
    <xf numFmtId="2" fontId="12" fillId="0" borderId="0" xfId="0" applyNumberFormat="1" applyFont="1" applyFill="1" applyBorder="1"/>
    <xf numFmtId="2" fontId="11" fillId="6" borderId="0" xfId="0" applyNumberFormat="1" applyFont="1" applyFill="1" applyBorder="1"/>
    <xf numFmtId="2" fontId="12" fillId="6" borderId="0" xfId="0" applyNumberFormat="1" applyFont="1" applyFill="1" applyBorder="1"/>
    <xf numFmtId="2" fontId="12" fillId="0" borderId="0" xfId="0" applyNumberFormat="1" applyFont="1" applyBorder="1"/>
    <xf numFmtId="164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Border="1"/>
    <xf numFmtId="167" fontId="5" fillId="0" borderId="0" xfId="0" applyNumberFormat="1" applyFont="1" applyBorder="1"/>
    <xf numFmtId="165" fontId="8" fillId="6" borderId="1" xfId="0" applyNumberFormat="1" applyFont="1" applyFill="1" applyBorder="1"/>
    <xf numFmtId="2" fontId="8" fillId="6" borderId="0" xfId="0" applyNumberFormat="1" applyFont="1" applyFill="1" applyBorder="1"/>
    <xf numFmtId="165" fontId="8" fillId="0" borderId="1" xfId="0" applyNumberFormat="1" applyFont="1" applyBorder="1"/>
    <xf numFmtId="9" fontId="0" fillId="0" borderId="5" xfId="5" applyFont="1" applyFill="1" applyBorder="1"/>
    <xf numFmtId="165" fontId="8" fillId="0" borderId="5" xfId="0" applyNumberFormat="1" applyFont="1" applyBorder="1"/>
    <xf numFmtId="165" fontId="0" fillId="6" borderId="0" xfId="0" applyNumberFormat="1" applyFill="1"/>
    <xf numFmtId="168" fontId="0" fillId="0" borderId="0" xfId="0" applyNumberFormat="1" applyFont="1" applyFill="1" applyBorder="1"/>
    <xf numFmtId="165" fontId="0" fillId="0" borderId="3" xfId="0" applyNumberFormat="1" applyFont="1" applyBorder="1"/>
    <xf numFmtId="167" fontId="0" fillId="0" borderId="0" xfId="0" applyNumberFormat="1" applyBorder="1"/>
    <xf numFmtId="165" fontId="0" fillId="6" borderId="1" xfId="0" applyNumberFormat="1" applyFill="1" applyBorder="1"/>
    <xf numFmtId="165" fontId="5" fillId="6" borderId="0" xfId="0" applyNumberFormat="1" applyFont="1" applyFill="1" applyBorder="1"/>
    <xf numFmtId="168" fontId="12" fillId="6" borderId="0" xfId="0" applyNumberFormat="1" applyFont="1" applyFill="1" applyBorder="1"/>
    <xf numFmtId="168" fontId="0" fillId="0" borderId="0" xfId="0" applyNumberFormat="1"/>
    <xf numFmtId="167" fontId="0" fillId="0" borderId="5" xfId="0" applyNumberFormat="1" applyBorder="1"/>
    <xf numFmtId="167" fontId="12" fillId="0" borderId="3" xfId="0" applyNumberFormat="1" applyFont="1" applyBorder="1"/>
    <xf numFmtId="167" fontId="12" fillId="0" borderId="0" xfId="0" applyNumberFormat="1" applyFont="1" applyBorder="1"/>
    <xf numFmtId="167" fontId="12" fillId="0" borderId="1" xfId="0" applyNumberFormat="1" applyFont="1" applyBorder="1"/>
    <xf numFmtId="165" fontId="15" fillId="5" borderId="0" xfId="0" applyNumberFormat="1" applyFont="1" applyFill="1"/>
    <xf numFmtId="165" fontId="15" fillId="5" borderId="1" xfId="0" applyNumberFormat="1" applyFont="1" applyFill="1" applyBorder="1"/>
    <xf numFmtId="165" fontId="25" fillId="5" borderId="0" xfId="0" applyNumberFormat="1" applyFont="1" applyFill="1" applyBorder="1"/>
    <xf numFmtId="0" fontId="3" fillId="3" borderId="0" xfId="2" applyFont="1" applyBorder="1"/>
    <xf numFmtId="165" fontId="5" fillId="5" borderId="0" xfId="0" applyNumberFormat="1" applyFont="1" applyFill="1" applyBorder="1"/>
    <xf numFmtId="167" fontId="12" fillId="0" borderId="5" xfId="0" applyNumberFormat="1" applyFont="1" applyBorder="1"/>
    <xf numFmtId="167" fontId="12" fillId="0" borderId="0" xfId="0" applyNumberFormat="1" applyFont="1"/>
    <xf numFmtId="165" fontId="0" fillId="0" borderId="0" xfId="0" applyNumberFormat="1" applyFont="1" applyFill="1" applyBorder="1"/>
    <xf numFmtId="168" fontId="0" fillId="6" borderId="0" xfId="0" applyNumberFormat="1" applyFill="1" applyBorder="1"/>
    <xf numFmtId="165" fontId="0" fillId="6" borderId="0" xfId="0" applyNumberFormat="1" applyFont="1" applyFill="1" applyBorder="1"/>
    <xf numFmtId="165" fontId="0" fillId="6" borderId="0" xfId="0" applyNumberFormat="1" applyFont="1" applyFill="1"/>
    <xf numFmtId="165" fontId="12" fillId="0" borderId="5" xfId="0" applyNumberFormat="1" applyFont="1" applyBorder="1"/>
    <xf numFmtId="1" fontId="12" fillId="0" borderId="0" xfId="0" applyNumberFormat="1" applyFont="1"/>
    <xf numFmtId="165" fontId="21" fillId="6" borderId="0" xfId="0" applyNumberFormat="1" applyFont="1" applyFill="1"/>
    <xf numFmtId="165" fontId="21" fillId="6" borderId="5" xfId="0" applyNumberFormat="1" applyFont="1" applyFill="1" applyBorder="1"/>
    <xf numFmtId="165" fontId="0" fillId="6" borderId="5" xfId="0" applyNumberFormat="1" applyFill="1" applyBorder="1"/>
    <xf numFmtId="165" fontId="21" fillId="6" borderId="0" xfId="0" applyNumberFormat="1" applyFont="1" applyFill="1" applyBorder="1"/>
    <xf numFmtId="165" fontId="21" fillId="6" borderId="1" xfId="0" applyNumberFormat="1" applyFont="1" applyFill="1" applyBorder="1"/>
    <xf numFmtId="1" fontId="0" fillId="6" borderId="0" xfId="0" applyNumberFormat="1" applyFill="1"/>
    <xf numFmtId="165" fontId="26" fillId="6" borderId="3" xfId="0" applyNumberFormat="1" applyFont="1" applyFill="1" applyBorder="1"/>
    <xf numFmtId="165" fontId="0" fillId="0" borderId="1" xfId="0" applyNumberFormat="1" applyFont="1" applyBorder="1"/>
    <xf numFmtId="165" fontId="0" fillId="0" borderId="0" xfId="0" applyNumberFormat="1" applyFont="1"/>
    <xf numFmtId="1" fontId="11" fillId="4" borderId="0" xfId="0" applyNumberFormat="1" applyFont="1" applyFill="1"/>
    <xf numFmtId="1" fontId="11" fillId="0" borderId="0" xfId="0" applyNumberFormat="1" applyFont="1"/>
    <xf numFmtId="1" fontId="11" fillId="6" borderId="0" xfId="0" applyNumberFormat="1" applyFont="1" applyFill="1"/>
    <xf numFmtId="168" fontId="5" fillId="4" borderId="3" xfId="1" applyNumberFormat="1" applyFont="1" applyFill="1" applyBorder="1" applyAlignment="1">
      <alignment horizontal="right"/>
    </xf>
    <xf numFmtId="168" fontId="0" fillId="0" borderId="3" xfId="0" applyNumberFormat="1" applyBorder="1"/>
    <xf numFmtId="165" fontId="12" fillId="0" borderId="5" xfId="0" applyNumberFormat="1" applyFont="1" applyFill="1" applyBorder="1"/>
    <xf numFmtId="167" fontId="0" fillId="0" borderId="0" xfId="0" applyNumberFormat="1" applyFont="1"/>
    <xf numFmtId="1" fontId="24" fillId="5" borderId="0" xfId="6" applyNumberFormat="1" applyFont="1" applyFill="1" applyBorder="1"/>
    <xf numFmtId="1" fontId="24" fillId="0" borderId="0" xfId="6" applyNumberFormat="1" applyFont="1" applyFill="1" applyBorder="1"/>
    <xf numFmtId="1" fontId="10" fillId="0" borderId="0" xfId="0" applyNumberFormat="1" applyFont="1"/>
    <xf numFmtId="2" fontId="10" fillId="0" borderId="0" xfId="0" applyNumberFormat="1" applyFont="1"/>
    <xf numFmtId="1" fontId="24" fillId="0" borderId="0" xfId="1" applyNumberFormat="1" applyFont="1" applyFill="1" applyBorder="1" applyAlignment="1">
      <alignment horizontal="right"/>
    </xf>
    <xf numFmtId="1" fontId="20" fillId="0" borderId="0" xfId="6" applyNumberFormat="1" applyFont="1" applyFill="1" applyBorder="1"/>
    <xf numFmtId="2" fontId="20" fillId="0" borderId="0" xfId="6" applyNumberFormat="1" applyFont="1" applyFill="1" applyBorder="1"/>
    <xf numFmtId="1" fontId="20" fillId="6" borderId="0" xfId="6" applyNumberFormat="1" applyFont="1" applyFill="1" applyBorder="1"/>
    <xf numFmtId="1" fontId="10" fillId="6" borderId="0" xfId="0" applyNumberFormat="1" applyFont="1" applyFill="1" applyBorder="1"/>
    <xf numFmtId="1" fontId="24" fillId="0" borderId="0" xfId="0" applyNumberFormat="1" applyFont="1" applyFill="1" applyBorder="1" applyAlignment="1">
      <alignment horizontal="right"/>
    </xf>
    <xf numFmtId="2" fontId="20" fillId="6" borderId="0" xfId="0" applyNumberFormat="1" applyFont="1" applyFill="1" applyBorder="1"/>
    <xf numFmtId="2" fontId="10" fillId="6" borderId="0" xfId="0" applyNumberFormat="1" applyFont="1" applyFill="1" applyBorder="1"/>
    <xf numFmtId="165" fontId="24" fillId="4" borderId="0" xfId="0" applyNumberFormat="1" applyFont="1" applyFill="1" applyBorder="1" applyAlignment="1">
      <alignment horizontal="right" indent="1"/>
    </xf>
    <xf numFmtId="1" fontId="27" fillId="3" borderId="0" xfId="2" applyNumberFormat="1" applyFont="1" applyBorder="1" applyAlignment="1">
      <alignment horizontal="center" vertical="center"/>
    </xf>
    <xf numFmtId="1" fontId="24" fillId="5" borderId="0" xfId="1" applyNumberFormat="1" applyFont="1" applyFill="1" applyBorder="1" applyAlignment="1">
      <alignment horizontal="right"/>
    </xf>
    <xf numFmtId="1" fontId="20" fillId="6" borderId="0" xfId="0" applyNumberFormat="1" applyFont="1" applyFill="1" applyBorder="1"/>
    <xf numFmtId="1" fontId="24" fillId="6" borderId="0" xfId="0" applyNumberFormat="1" applyFont="1" applyFill="1" applyBorder="1" applyAlignment="1">
      <alignment horizontal="right"/>
    </xf>
    <xf numFmtId="2" fontId="20" fillId="6" borderId="0" xfId="6" applyNumberFormat="1" applyFont="1" applyFill="1" applyBorder="1"/>
    <xf numFmtId="0" fontId="27" fillId="3" borderId="0" xfId="2" applyFont="1" applyBorder="1" applyAlignment="1">
      <alignment horizontal="center" vertical="center"/>
    </xf>
    <xf numFmtId="167" fontId="12" fillId="3" borderId="0" xfId="2" applyNumberFormat="1" applyFont="1" applyBorder="1"/>
    <xf numFmtId="167" fontId="11" fillId="5" borderId="3" xfId="0" applyNumberFormat="1" applyFont="1" applyFill="1" applyBorder="1"/>
    <xf numFmtId="167" fontId="11" fillId="0" borderId="3" xfId="0" applyNumberFormat="1" applyFont="1" applyBorder="1"/>
    <xf numFmtId="167" fontId="11" fillId="6" borderId="3" xfId="0" applyNumberFormat="1" applyFont="1" applyFill="1" applyBorder="1"/>
    <xf numFmtId="167" fontId="12" fillId="6" borderId="3" xfId="0" applyNumberFormat="1" applyFont="1" applyFill="1" applyBorder="1"/>
    <xf numFmtId="167" fontId="20" fillId="0" borderId="0" xfId="6" applyNumberFormat="1" applyFont="1" applyFill="1" applyBorder="1" applyAlignment="1">
      <alignment horizontal="left" indent="3"/>
    </xf>
    <xf numFmtId="167" fontId="0" fillId="0" borderId="0" xfId="0" applyNumberFormat="1"/>
    <xf numFmtId="165" fontId="27" fillId="3" borderId="0" xfId="2" applyNumberFormat="1" applyFont="1" applyBorder="1" applyAlignment="1">
      <alignment horizontal="center" vertical="center"/>
    </xf>
    <xf numFmtId="165" fontId="24" fillId="5" borderId="0" xfId="6" applyNumberFormat="1" applyFont="1" applyFill="1" applyBorder="1"/>
    <xf numFmtId="165" fontId="24" fillId="0" borderId="0" xfId="6" applyNumberFormat="1" applyFont="1" applyFill="1" applyBorder="1"/>
    <xf numFmtId="165" fontId="20" fillId="0" borderId="0" xfId="6" applyNumberFormat="1" applyFont="1" applyFill="1" applyBorder="1"/>
    <xf numFmtId="165" fontId="20" fillId="0" borderId="0" xfId="0" applyNumberFormat="1" applyFont="1" applyBorder="1"/>
    <xf numFmtId="165" fontId="20" fillId="6" borderId="0" xfId="6" applyNumberFormat="1" applyFont="1" applyFill="1" applyBorder="1"/>
    <xf numFmtId="165" fontId="20" fillId="6" borderId="0" xfId="0" applyNumberFormat="1" applyFont="1" applyFill="1" applyBorder="1"/>
    <xf numFmtId="165" fontId="24" fillId="0" borderId="0" xfId="0" applyNumberFormat="1" applyFont="1" applyBorder="1"/>
    <xf numFmtId="165" fontId="20" fillId="6" borderId="0" xfId="0" applyNumberFormat="1" applyFont="1" applyFill="1"/>
    <xf numFmtId="165" fontId="3" fillId="3" borderId="0" xfId="2" applyNumberFormat="1" applyFont="1" applyBorder="1" applyAlignment="1">
      <alignment horizontal="center"/>
    </xf>
    <xf numFmtId="165" fontId="5" fillId="2" borderId="0" xfId="1" applyNumberFormat="1" applyFont="1" applyBorder="1" applyAlignment="1">
      <alignment horizontal="center"/>
    </xf>
    <xf numFmtId="165" fontId="9" fillId="5" borderId="0" xfId="1" applyNumberFormat="1" applyFont="1" applyFill="1" applyBorder="1" applyAlignment="1">
      <alignment horizontal="center"/>
    </xf>
    <xf numFmtId="165" fontId="9" fillId="0" borderId="0" xfId="6" applyNumberFormat="1" applyFont="1" applyFill="1" applyAlignment="1">
      <alignment horizontal="center"/>
    </xf>
    <xf numFmtId="165" fontId="10" fillId="0" borderId="0" xfId="6" applyNumberFormat="1" applyFont="1" applyFill="1" applyAlignment="1">
      <alignment horizontal="center"/>
    </xf>
    <xf numFmtId="165" fontId="9" fillId="0" borderId="0" xfId="6" applyNumberFormat="1" applyFont="1" applyFill="1" applyBorder="1" applyAlignment="1">
      <alignment horizontal="center"/>
    </xf>
    <xf numFmtId="165" fontId="10" fillId="0" borderId="0" xfId="6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28" fillId="0" borderId="0" xfId="0" applyFont="1"/>
    <xf numFmtId="2" fontId="12" fillId="0" borderId="5" xfId="0" applyNumberFormat="1" applyFont="1" applyBorder="1"/>
    <xf numFmtId="2" fontId="12" fillId="0" borderId="1" xfId="0" applyNumberFormat="1" applyFont="1" applyBorder="1"/>
    <xf numFmtId="2" fontId="12" fillId="0" borderId="3" xfId="0" applyNumberFormat="1" applyFont="1" applyBorder="1"/>
    <xf numFmtId="2" fontId="0" fillId="0" borderId="0" xfId="0" applyNumberFormat="1" applyFont="1" applyBorder="1"/>
    <xf numFmtId="2" fontId="0" fillId="0" borderId="0" xfId="0" applyNumberFormat="1"/>
    <xf numFmtId="165" fontId="12" fillId="6" borderId="0" xfId="0" applyNumberFormat="1" applyFont="1" applyFill="1"/>
    <xf numFmtId="165" fontId="11" fillId="4" borderId="0" xfId="0" applyNumberFormat="1" applyFont="1" applyFill="1"/>
    <xf numFmtId="9" fontId="0" fillId="4" borderId="0" xfId="5" applyFont="1" applyFill="1" applyBorder="1"/>
    <xf numFmtId="165" fontId="5" fillId="5" borderId="3" xfId="0" applyNumberFormat="1" applyFont="1" applyFill="1" applyBorder="1"/>
    <xf numFmtId="1" fontId="0" fillId="0" borderId="0" xfId="0" applyNumberFormat="1"/>
    <xf numFmtId="165" fontId="0" fillId="0" borderId="3" xfId="0" applyNumberFormat="1" applyBorder="1"/>
    <xf numFmtId="165" fontId="0" fillId="0" borderId="0" xfId="0" applyNumberFormat="1" applyFill="1"/>
    <xf numFmtId="165" fontId="0" fillId="0" borderId="0" xfId="0" applyNumberFormat="1" applyFont="1" applyFill="1"/>
    <xf numFmtId="165" fontId="3" fillId="3" borderId="0" xfId="2" applyNumberFormat="1" applyFont="1" applyBorder="1" applyAlignment="1">
      <alignment horizontal="left" vertical="center"/>
    </xf>
    <xf numFmtId="9" fontId="11" fillId="2" borderId="0" xfId="1" applyNumberFormat="1" applyFont="1" applyBorder="1" applyAlignment="1">
      <alignment horizontal="right"/>
    </xf>
    <xf numFmtId="3" fontId="11" fillId="4" borderId="0" xfId="5" applyNumberFormat="1" applyFont="1" applyFill="1" applyBorder="1" applyAlignment="1">
      <alignment horizontal="right"/>
    </xf>
    <xf numFmtId="4" fontId="5" fillId="2" borderId="0" xfId="1" applyNumberFormat="1" applyFont="1" applyBorder="1" applyAlignment="1">
      <alignment horizontal="right"/>
    </xf>
    <xf numFmtId="4" fontId="5" fillId="2" borderId="3" xfId="1" applyNumberFormat="1" applyFont="1" applyBorder="1"/>
    <xf numFmtId="0" fontId="5" fillId="0" borderId="6" xfId="0" applyFont="1" applyBorder="1"/>
    <xf numFmtId="166" fontId="5" fillId="0" borderId="6" xfId="0" applyNumberFormat="1" applyFont="1" applyBorder="1"/>
    <xf numFmtId="166" fontId="0" fillId="0" borderId="8" xfId="0" applyNumberFormat="1" applyBorder="1"/>
    <xf numFmtId="166" fontId="0" fillId="0" borderId="6" xfId="0" applyNumberFormat="1" applyBorder="1"/>
    <xf numFmtId="166" fontId="5" fillId="0" borderId="8" xfId="0" applyNumberFormat="1" applyFont="1" applyBorder="1"/>
    <xf numFmtId="164" fontId="5" fillId="2" borderId="0" xfId="1" applyNumberFormat="1" applyFont="1" applyBorder="1" applyAlignment="1">
      <alignment horizontal="right"/>
    </xf>
    <xf numFmtId="164" fontId="5" fillId="2" borderId="3" xfId="1" applyNumberFormat="1" applyFont="1" applyBorder="1"/>
    <xf numFmtId="164" fontId="5" fillId="0" borderId="6" xfId="0" applyNumberFormat="1" applyFont="1" applyBorder="1"/>
    <xf numFmtId="164" fontId="0" fillId="0" borderId="8" xfId="0" applyNumberFormat="1" applyBorder="1"/>
    <xf numFmtId="4" fontId="0" fillId="0" borderId="7" xfId="0" applyNumberFormat="1" applyBorder="1"/>
    <xf numFmtId="4" fontId="5" fillId="2" borderId="10" xfId="1" applyNumberFormat="1" applyFont="1" applyBorder="1"/>
    <xf numFmtId="0" fontId="0" fillId="0" borderId="10" xfId="0" applyBorder="1"/>
    <xf numFmtId="4" fontId="5" fillId="0" borderId="6" xfId="0" applyNumberFormat="1" applyFont="1" applyBorder="1"/>
    <xf numFmtId="4" fontId="0" fillId="0" borderId="8" xfId="0" applyNumberFormat="1" applyBorder="1"/>
    <xf numFmtId="4" fontId="0" fillId="0" borderId="6" xfId="0" applyNumberFormat="1" applyBorder="1"/>
    <xf numFmtId="4" fontId="0" fillId="0" borderId="10" xfId="0" applyNumberFormat="1" applyFont="1" applyBorder="1"/>
    <xf numFmtId="4" fontId="5" fillId="0" borderId="8" xfId="0" applyNumberFormat="1" applyFont="1" applyBorder="1"/>
    <xf numFmtId="0" fontId="5" fillId="0" borderId="11" xfId="0" applyFont="1" applyBorder="1"/>
    <xf numFmtId="4" fontId="5" fillId="0" borderId="11" xfId="0" applyNumberFormat="1" applyFont="1" applyBorder="1"/>
    <xf numFmtId="4" fontId="0" fillId="0" borderId="12" xfId="0" applyNumberFormat="1" applyBorder="1"/>
    <xf numFmtId="0" fontId="5" fillId="0" borderId="0" xfId="0" applyFont="1" applyBorder="1"/>
    <xf numFmtId="4" fontId="0" fillId="0" borderId="0" xfId="0" applyNumberFormat="1" applyFont="1"/>
    <xf numFmtId="4" fontId="0" fillId="0" borderId="0" xfId="0" applyNumberFormat="1" applyFont="1" applyBorder="1"/>
    <xf numFmtId="4" fontId="0" fillId="0" borderId="0" xfId="0" applyNumberFormat="1" applyFont="1" applyFill="1" applyBorder="1"/>
    <xf numFmtId="164" fontId="5" fillId="0" borderId="11" xfId="0" applyNumberFormat="1" applyFont="1" applyBorder="1"/>
    <xf numFmtId="164" fontId="0" fillId="0" borderId="12" xfId="0" applyNumberFormat="1" applyBorder="1"/>
    <xf numFmtId="4" fontId="0" fillId="0" borderId="0" xfId="0" applyNumberFormat="1"/>
    <xf numFmtId="4" fontId="30" fillId="0" borderId="0" xfId="11" applyNumberFormat="1" applyFont="1" applyBorder="1" applyAlignment="1" applyProtection="1">
      <alignment horizontal="right" vertical="center" indent="1"/>
      <protection hidden="1"/>
    </xf>
    <xf numFmtId="0" fontId="2" fillId="0" borderId="0" xfId="12"/>
    <xf numFmtId="0" fontId="3" fillId="3" borderId="13" xfId="2" applyFont="1" applyBorder="1" applyAlignment="1">
      <alignment horizontal="center" vertical="center"/>
    </xf>
    <xf numFmtId="0" fontId="5" fillId="2" borderId="9" xfId="13" applyFont="1" applyBorder="1"/>
    <xf numFmtId="3" fontId="5" fillId="2" borderId="9" xfId="13" applyNumberFormat="1" applyFont="1" applyBorder="1" applyAlignment="1">
      <alignment horizontal="right"/>
    </xf>
    <xf numFmtId="166" fontId="5" fillId="2" borderId="9" xfId="13" applyNumberFormat="1" applyFont="1" applyBorder="1" applyAlignment="1">
      <alignment horizontal="right"/>
    </xf>
    <xf numFmtId="3" fontId="11" fillId="4" borderId="0" xfId="14" applyNumberFormat="1" applyFont="1" applyFill="1" applyBorder="1" applyAlignment="1">
      <alignment horizontal="right"/>
    </xf>
    <xf numFmtId="9" fontId="11" fillId="4" borderId="0" xfId="14" applyFont="1" applyFill="1" applyBorder="1" applyAlignment="1">
      <alignment horizontal="right"/>
    </xf>
    <xf numFmtId="3" fontId="5" fillId="2" borderId="14" xfId="13" applyNumberFormat="1" applyFont="1" applyBorder="1" applyAlignment="1">
      <alignment horizontal="right"/>
    </xf>
    <xf numFmtId="9" fontId="11" fillId="4" borderId="6" xfId="14" applyFont="1" applyFill="1" applyBorder="1" applyAlignment="1">
      <alignment horizontal="right"/>
    </xf>
    <xf numFmtId="0" fontId="2" fillId="0" borderId="0" xfId="12" applyFont="1" applyBorder="1"/>
    <xf numFmtId="3" fontId="2" fillId="0" borderId="3" xfId="12" applyNumberFormat="1" applyFont="1" applyBorder="1"/>
    <xf numFmtId="3" fontId="2" fillId="0" borderId="0" xfId="12" applyNumberFormat="1" applyFont="1" applyBorder="1"/>
    <xf numFmtId="3" fontId="2" fillId="0" borderId="1" xfId="12" applyNumberFormat="1" applyFont="1" applyBorder="1"/>
    <xf numFmtId="3" fontId="2" fillId="0" borderId="0" xfId="12" applyNumberFormat="1" applyFont="1" applyFill="1" applyBorder="1" applyAlignment="1">
      <alignment horizontal="right"/>
    </xf>
    <xf numFmtId="3" fontId="2" fillId="0" borderId="0" xfId="12" applyNumberFormat="1"/>
    <xf numFmtId="3" fontId="2" fillId="0" borderId="13" xfId="12" applyNumberFormat="1" applyBorder="1"/>
    <xf numFmtId="3" fontId="2" fillId="0" borderId="0" xfId="12" applyNumberFormat="1" applyFont="1" applyFill="1" applyBorder="1"/>
    <xf numFmtId="3" fontId="2" fillId="0" borderId="13" xfId="12" applyNumberFormat="1" applyFill="1" applyBorder="1"/>
    <xf numFmtId="3" fontId="2" fillId="0" borderId="0" xfId="12" applyNumberFormat="1" applyFont="1" applyBorder="1" applyAlignment="1">
      <alignment horizontal="right"/>
    </xf>
    <xf numFmtId="3" fontId="2" fillId="0" borderId="5" xfId="12" applyNumberFormat="1" applyFont="1" applyBorder="1"/>
    <xf numFmtId="0" fontId="2" fillId="0" borderId="6" xfId="12" applyFont="1" applyBorder="1"/>
    <xf numFmtId="3" fontId="2" fillId="0" borderId="8" xfId="12" applyNumberFormat="1" applyFont="1" applyBorder="1"/>
    <xf numFmtId="3" fontId="2" fillId="0" borderId="6" xfId="12" applyNumberFormat="1" applyFont="1" applyBorder="1"/>
    <xf numFmtId="3" fontId="2" fillId="0" borderId="7" xfId="12" applyNumberFormat="1" applyFont="1" applyBorder="1"/>
    <xf numFmtId="3" fontId="2" fillId="0" borderId="15" xfId="12" applyNumberFormat="1" applyFont="1" applyBorder="1"/>
    <xf numFmtId="3" fontId="2" fillId="0" borderId="6" xfId="12" applyNumberFormat="1" applyFont="1" applyFill="1" applyBorder="1" applyAlignment="1">
      <alignment horizontal="right"/>
    </xf>
    <xf numFmtId="3" fontId="2" fillId="0" borderId="6" xfId="12" applyNumberFormat="1" applyBorder="1"/>
    <xf numFmtId="3" fontId="2" fillId="0" borderId="14" xfId="12" applyNumberFormat="1" applyBorder="1"/>
    <xf numFmtId="164" fontId="2" fillId="0" borderId="0" xfId="12" applyNumberFormat="1"/>
    <xf numFmtId="0" fontId="3" fillId="3" borderId="16" xfId="2" applyFont="1" applyBorder="1" applyAlignment="1">
      <alignment horizontal="center" vertical="center"/>
    </xf>
    <xf numFmtId="0" fontId="3" fillId="3" borderId="17" xfId="2" applyFont="1" applyBorder="1" applyAlignment="1">
      <alignment horizontal="center" vertical="center"/>
    </xf>
    <xf numFmtId="0" fontId="5" fillId="2" borderId="0" xfId="13" applyFont="1" applyBorder="1"/>
    <xf numFmtId="4" fontId="5" fillId="2" borderId="0" xfId="13" applyNumberFormat="1" applyFont="1" applyBorder="1" applyAlignment="1">
      <alignment horizontal="right"/>
    </xf>
    <xf numFmtId="4" fontId="5" fillId="2" borderId="5" xfId="13" applyNumberFormat="1" applyFont="1" applyBorder="1" applyAlignment="1">
      <alignment horizontal="right"/>
    </xf>
    <xf numFmtId="4" fontId="5" fillId="2" borderId="1" xfId="13" applyNumberFormat="1" applyFont="1" applyBorder="1" applyAlignment="1">
      <alignment horizontal="right"/>
    </xf>
    <xf numFmtId="4" fontId="5" fillId="2" borderId="16" xfId="13" applyNumberFormat="1" applyFont="1" applyBorder="1" applyAlignment="1">
      <alignment horizontal="right"/>
    </xf>
    <xf numFmtId="4" fontId="5" fillId="2" borderId="18" xfId="13" applyNumberFormat="1" applyFont="1" applyBorder="1" applyAlignment="1">
      <alignment horizontal="right"/>
    </xf>
    <xf numFmtId="4" fontId="11" fillId="4" borderId="15" xfId="14" applyNumberFormat="1" applyFont="1" applyFill="1" applyBorder="1" applyAlignment="1">
      <alignment horizontal="right"/>
    </xf>
    <xf numFmtId="0" fontId="2" fillId="0" borderId="0" xfId="12" applyFont="1"/>
    <xf numFmtId="4" fontId="2" fillId="0" borderId="1" xfId="12" applyNumberFormat="1" applyFont="1" applyBorder="1"/>
    <xf numFmtId="4" fontId="2" fillId="0" borderId="0" xfId="12" applyNumberFormat="1" applyFont="1" applyBorder="1"/>
    <xf numFmtId="4" fontId="11" fillId="4" borderId="5" xfId="14" applyNumberFormat="1" applyFont="1" applyFill="1" applyBorder="1" applyAlignment="1">
      <alignment horizontal="right"/>
    </xf>
    <xf numFmtId="4" fontId="2" fillId="0" borderId="5" xfId="12" applyNumberFormat="1" applyFont="1" applyBorder="1"/>
    <xf numFmtId="4" fontId="2" fillId="0" borderId="0" xfId="12" applyNumberFormat="1"/>
    <xf numFmtId="4" fontId="2" fillId="0" borderId="19" xfId="12" applyNumberFormat="1" applyFont="1" applyBorder="1"/>
    <xf numFmtId="4" fontId="2" fillId="0" borderId="3" xfId="12" applyNumberFormat="1" applyFont="1" applyBorder="1"/>
    <xf numFmtId="4" fontId="2" fillId="0" borderId="16" xfId="12" applyNumberFormat="1" applyFont="1" applyBorder="1"/>
    <xf numFmtId="4" fontId="2" fillId="0" borderId="18" xfId="12" applyNumberFormat="1" applyFont="1" applyBorder="1"/>
    <xf numFmtId="4" fontId="2" fillId="0" borderId="20" xfId="12" applyNumberFormat="1" applyFont="1" applyBorder="1"/>
    <xf numFmtId="4" fontId="2" fillId="0" borderId="6" xfId="12" applyNumberFormat="1" applyFont="1" applyBorder="1"/>
    <xf numFmtId="4" fontId="2" fillId="0" borderId="8" xfId="12" applyNumberFormat="1" applyFont="1" applyBorder="1"/>
    <xf numFmtId="4" fontId="2" fillId="0" borderId="15" xfId="12" applyNumberFormat="1" applyFont="1" applyBorder="1"/>
    <xf numFmtId="4" fontId="2" fillId="0" borderId="7" xfId="12" applyNumberFormat="1" applyFont="1" applyBorder="1"/>
    <xf numFmtId="4" fontId="2" fillId="0" borderId="21" xfId="12" applyNumberFormat="1" applyFont="1" applyBorder="1"/>
    <xf numFmtId="4" fontId="2" fillId="0" borderId="22" xfId="12" applyNumberFormat="1" applyFont="1" applyBorder="1"/>
    <xf numFmtId="4" fontId="2" fillId="0" borderId="6" xfId="12" applyNumberFormat="1" applyBorder="1"/>
    <xf numFmtId="0" fontId="6" fillId="0" borderId="0" xfId="12" applyFont="1"/>
    <xf numFmtId="0" fontId="32" fillId="0" borderId="0" xfId="12" applyFont="1"/>
    <xf numFmtId="0" fontId="33" fillId="0" borderId="0" xfId="12" applyFont="1" applyFill="1" applyBorder="1"/>
    <xf numFmtId="0" fontId="33" fillId="0" borderId="0" xfId="12" applyFont="1"/>
    <xf numFmtId="0" fontId="8" fillId="0" borderId="0" xfId="12" applyFont="1"/>
    <xf numFmtId="0" fontId="3" fillId="3" borderId="10" xfId="2" applyBorder="1" applyAlignment="1">
      <alignment horizontal="center" vertical="center"/>
    </xf>
    <xf numFmtId="0" fontId="3" fillId="3" borderId="10" xfId="2" applyFont="1" applyBorder="1"/>
    <xf numFmtId="0" fontId="3" fillId="3" borderId="10" xfId="2" applyFont="1" applyBorder="1" applyAlignment="1">
      <alignment horizontal="center" vertical="center"/>
    </xf>
    <xf numFmtId="0" fontId="5" fillId="2" borderId="10" xfId="13" applyFont="1" applyBorder="1"/>
    <xf numFmtId="3" fontId="2" fillId="2" borderId="10" xfId="13" applyNumberFormat="1" applyFont="1" applyBorder="1" applyAlignment="1">
      <alignment horizontal="center"/>
    </xf>
    <xf numFmtId="168" fontId="2" fillId="0" borderId="0" xfId="15" applyNumberFormat="1" applyFont="1"/>
    <xf numFmtId="0" fontId="5" fillId="0" borderId="10" xfId="12" applyFont="1" applyBorder="1"/>
    <xf numFmtId="4" fontId="5" fillId="0" borderId="10" xfId="12" applyNumberFormat="1" applyFont="1" applyBorder="1"/>
    <xf numFmtId="2" fontId="5" fillId="0" borderId="10" xfId="12" applyNumberFormat="1" applyFont="1" applyBorder="1"/>
    <xf numFmtId="9" fontId="2" fillId="0" borderId="0" xfId="15" applyFont="1"/>
    <xf numFmtId="170" fontId="5" fillId="0" borderId="10" xfId="12" applyNumberFormat="1" applyFont="1" applyFill="1" applyBorder="1"/>
    <xf numFmtId="4" fontId="11" fillId="0" borderId="10" xfId="12" applyNumberFormat="1" applyFont="1" applyFill="1" applyBorder="1"/>
    <xf numFmtId="170" fontId="2" fillId="0" borderId="10" xfId="12" applyNumberFormat="1" applyFont="1" applyFill="1" applyBorder="1" applyAlignment="1">
      <alignment horizontal="left" indent="2"/>
    </xf>
    <xf numFmtId="4" fontId="12" fillId="0" borderId="10" xfId="12" applyNumberFormat="1" applyFont="1" applyFill="1" applyBorder="1"/>
    <xf numFmtId="4" fontId="2" fillId="0" borderId="10" xfId="12" applyNumberFormat="1" applyFont="1" applyBorder="1"/>
    <xf numFmtId="2" fontId="2" fillId="0" borderId="10" xfId="12" applyNumberFormat="1" applyBorder="1"/>
    <xf numFmtId="4" fontId="12" fillId="0" borderId="10" xfId="12" applyNumberFormat="1" applyFont="1" applyFill="1" applyBorder="1" applyAlignment="1">
      <alignment horizontal="right"/>
    </xf>
    <xf numFmtId="0" fontId="2" fillId="0" borderId="0" xfId="12" applyBorder="1"/>
    <xf numFmtId="0" fontId="2" fillId="6" borderId="0" xfId="12" applyFont="1" applyFill="1" applyBorder="1"/>
    <xf numFmtId="0" fontId="2" fillId="6" borderId="6" xfId="12" applyFont="1" applyFill="1" applyBorder="1"/>
    <xf numFmtId="4" fontId="2" fillId="0" borderId="10" xfId="12" applyNumberFormat="1" applyFont="1" applyBorder="1" applyAlignment="1">
      <alignment horizontal="right"/>
    </xf>
    <xf numFmtId="0" fontId="2" fillId="0" borderId="10" xfId="12" applyBorder="1" applyAlignment="1">
      <alignment horizontal="right"/>
    </xf>
    <xf numFmtId="4" fontId="2" fillId="0" borderId="10" xfId="12" applyNumberFormat="1" applyBorder="1"/>
    <xf numFmtId="0" fontId="5" fillId="6" borderId="10" xfId="12" applyFont="1" applyFill="1" applyBorder="1"/>
    <xf numFmtId="166" fontId="11" fillId="0" borderId="10" xfId="12" applyNumberFormat="1" applyFont="1" applyFill="1" applyBorder="1"/>
    <xf numFmtId="166" fontId="5" fillId="0" borderId="10" xfId="12" applyNumberFormat="1" applyFont="1" applyBorder="1"/>
    <xf numFmtId="166" fontId="2" fillId="0" borderId="10" xfId="12" applyNumberFormat="1" applyBorder="1"/>
    <xf numFmtId="0" fontId="3" fillId="3" borderId="23" xfId="2" applyBorder="1" applyAlignment="1">
      <alignment horizontal="center" vertical="center"/>
    </xf>
    <xf numFmtId="0" fontId="3" fillId="3" borderId="10" xfId="2" applyFont="1" applyBorder="1" applyAlignment="1">
      <alignment horizontal="center" vertical="center" wrapText="1"/>
    </xf>
    <xf numFmtId="165" fontId="11" fillId="4" borderId="24" xfId="13" applyNumberFormat="1" applyFont="1" applyFill="1" applyBorder="1"/>
    <xf numFmtId="0" fontId="5" fillId="2" borderId="24" xfId="13" applyFont="1" applyBorder="1"/>
    <xf numFmtId="3" fontId="5" fillId="2" borderId="24" xfId="13" applyNumberFormat="1" applyFont="1" applyBorder="1"/>
    <xf numFmtId="3" fontId="5" fillId="2" borderId="24" xfId="13" applyNumberFormat="1" applyFont="1" applyBorder="1" applyAlignment="1">
      <alignment horizontal="center"/>
    </xf>
    <xf numFmtId="165" fontId="24" fillId="0" borderId="10" xfId="13" applyNumberFormat="1" applyFont="1" applyFill="1" applyBorder="1" applyAlignment="1">
      <alignment horizontal="left" indent="1"/>
    </xf>
    <xf numFmtId="3" fontId="24" fillId="0" borderId="10" xfId="13" applyNumberFormat="1" applyFont="1" applyFill="1" applyBorder="1" applyAlignment="1">
      <alignment horizontal="right"/>
    </xf>
    <xf numFmtId="3" fontId="9" fillId="0" borderId="10" xfId="13" applyNumberFormat="1" applyFont="1" applyFill="1" applyBorder="1" applyAlignment="1">
      <alignment horizontal="right"/>
    </xf>
    <xf numFmtId="0" fontId="2" fillId="0" borderId="0" xfId="12" applyFill="1"/>
    <xf numFmtId="165" fontId="24" fillId="0" borderId="10" xfId="12" applyNumberFormat="1" applyFont="1" applyFill="1" applyBorder="1" applyAlignment="1">
      <alignment horizontal="left" indent="1"/>
    </xf>
    <xf numFmtId="4" fontId="5" fillId="0" borderId="10" xfId="12" applyNumberFormat="1" applyFont="1" applyFill="1" applyBorder="1"/>
    <xf numFmtId="3" fontId="5" fillId="0" borderId="10" xfId="12" applyNumberFormat="1" applyFont="1" applyFill="1" applyBorder="1"/>
    <xf numFmtId="165" fontId="20" fillId="0" borderId="10" xfId="12" applyNumberFormat="1" applyFont="1" applyFill="1" applyBorder="1" applyAlignment="1">
      <alignment horizontal="left" indent="3"/>
    </xf>
    <xf numFmtId="4" fontId="2" fillId="0" borderId="10" xfId="12" applyNumberFormat="1" applyFill="1" applyBorder="1"/>
    <xf numFmtId="4" fontId="2" fillId="0" borderId="10" xfId="12" applyNumberFormat="1" applyFont="1" applyFill="1" applyBorder="1"/>
    <xf numFmtId="3" fontId="2" fillId="0" borderId="10" xfId="12" applyNumberFormat="1" applyFont="1" applyFill="1" applyBorder="1"/>
    <xf numFmtId="4" fontId="5" fillId="0" borderId="10" xfId="12" applyNumberFormat="1" applyFont="1" applyFill="1" applyBorder="1" applyAlignment="1">
      <alignment horizontal="right"/>
    </xf>
    <xf numFmtId="3" fontId="5" fillId="0" borderId="10" xfId="12" applyNumberFormat="1" applyFont="1" applyFill="1" applyBorder="1" applyAlignment="1">
      <alignment horizontal="right"/>
    </xf>
    <xf numFmtId="4" fontId="2" fillId="0" borderId="10" xfId="12" applyNumberFormat="1" applyFill="1" applyBorder="1" applyAlignment="1">
      <alignment horizontal="right"/>
    </xf>
    <xf numFmtId="4" fontId="2" fillId="0" borderId="10" xfId="12" applyNumberFormat="1" applyFont="1" applyFill="1" applyBorder="1" applyAlignment="1">
      <alignment horizontal="right"/>
    </xf>
    <xf numFmtId="3" fontId="2" fillId="0" borderId="10" xfId="12" applyNumberFormat="1" applyFont="1" applyFill="1" applyBorder="1" applyAlignment="1">
      <alignment horizontal="right"/>
    </xf>
    <xf numFmtId="0" fontId="5" fillId="0" borderId="0" xfId="12" applyFont="1" applyFill="1"/>
    <xf numFmtId="3" fontId="2" fillId="0" borderId="10" xfId="12" applyNumberFormat="1" applyFill="1" applyBorder="1"/>
    <xf numFmtId="3" fontId="2" fillId="0" borderId="10" xfId="12" applyNumberFormat="1" applyFill="1" applyBorder="1" applyAlignment="1">
      <alignment horizontal="right"/>
    </xf>
    <xf numFmtId="0" fontId="7" fillId="3" borderId="10" xfId="2" applyFont="1" applyBorder="1" applyAlignment="1">
      <alignment vertical="center"/>
    </xf>
    <xf numFmtId="0" fontId="3" fillId="8" borderId="10" xfId="2" applyFont="1" applyFill="1" applyBorder="1"/>
    <xf numFmtId="0" fontId="35" fillId="8" borderId="10" xfId="2" applyFont="1" applyFill="1" applyBorder="1" applyAlignment="1">
      <alignment horizontal="center" vertical="center"/>
    </xf>
    <xf numFmtId="0" fontId="36" fillId="8" borderId="10" xfId="12" applyFont="1" applyFill="1" applyBorder="1" applyAlignment="1">
      <alignment horizontal="center" vertical="center" wrapText="1"/>
    </xf>
    <xf numFmtId="3" fontId="2" fillId="2" borderId="10" xfId="13" applyNumberFormat="1" applyFont="1" applyBorder="1"/>
    <xf numFmtId="3" fontId="2" fillId="0" borderId="10" xfId="12" applyNumberFormat="1" applyFont="1" applyBorder="1"/>
    <xf numFmtId="0" fontId="2" fillId="0" borderId="10" xfId="12" applyBorder="1"/>
    <xf numFmtId="43" fontId="0" fillId="0" borderId="10" xfId="16" applyFont="1" applyFill="1" applyBorder="1"/>
    <xf numFmtId="43" fontId="0" fillId="0" borderId="10" xfId="16" applyFont="1" applyFill="1" applyBorder="1" applyAlignment="1">
      <alignment horizontal="right"/>
    </xf>
    <xf numFmtId="170" fontId="5" fillId="0" borderId="10" xfId="12" applyNumberFormat="1" applyFont="1" applyFill="1" applyBorder="1" applyAlignment="1">
      <alignment wrapText="1"/>
    </xf>
    <xf numFmtId="1" fontId="7" fillId="3" borderId="3" xfId="2" applyNumberFormat="1" applyFont="1" applyBorder="1" applyAlignment="1">
      <alignment vertical="center"/>
    </xf>
    <xf numFmtId="165" fontId="15" fillId="5" borderId="3" xfId="12" applyNumberFormat="1" applyFont="1" applyFill="1" applyBorder="1"/>
    <xf numFmtId="0" fontId="9" fillId="0" borderId="0" xfId="12" applyNumberFormat="1" applyFont="1" applyFill="1" applyBorder="1" applyAlignment="1">
      <alignment horizontal="left" indent="1"/>
    </xf>
    <xf numFmtId="3" fontId="10" fillId="6" borderId="0" xfId="12" applyNumberFormat="1" applyFont="1" applyFill="1" applyBorder="1" applyAlignment="1">
      <alignment horizontal="left" indent="1"/>
    </xf>
    <xf numFmtId="3" fontId="10" fillId="6" borderId="0" xfId="12" applyNumberFormat="1" applyFont="1" applyFill="1" applyBorder="1" applyAlignment="1">
      <alignment horizontal="right" vertical="center" wrapText="1"/>
    </xf>
    <xf numFmtId="3" fontId="10" fillId="6" borderId="5" xfId="12" applyNumberFormat="1" applyFont="1" applyFill="1" applyBorder="1" applyAlignment="1">
      <alignment horizontal="right" vertical="center" wrapText="1"/>
    </xf>
    <xf numFmtId="3" fontId="10" fillId="6" borderId="0" xfId="16" applyNumberFormat="1" applyFont="1" applyFill="1" applyBorder="1" applyAlignment="1">
      <alignment horizontal="left" indent="1"/>
    </xf>
    <xf numFmtId="1" fontId="10" fillId="6" borderId="0" xfId="12" applyNumberFormat="1" applyFont="1" applyFill="1" applyBorder="1" applyAlignment="1">
      <alignment horizontal="left" indent="1"/>
    </xf>
    <xf numFmtId="9" fontId="10" fillId="6" borderId="0" xfId="14" applyFont="1" applyFill="1" applyBorder="1" applyAlignment="1">
      <alignment horizontal="left" indent="1"/>
    </xf>
    <xf numFmtId="9" fontId="10" fillId="6" borderId="0" xfId="12" applyNumberFormat="1" applyFont="1" applyFill="1" applyBorder="1" applyAlignment="1">
      <alignment horizontal="right" vertical="center" wrapText="1"/>
    </xf>
    <xf numFmtId="9" fontId="10" fillId="6" borderId="5" xfId="12" applyNumberFormat="1" applyFont="1" applyFill="1" applyBorder="1" applyAlignment="1">
      <alignment horizontal="right" vertical="center" wrapText="1"/>
    </xf>
    <xf numFmtId="1" fontId="9" fillId="0" borderId="0" xfId="12" applyNumberFormat="1" applyFont="1" applyFill="1" applyBorder="1" applyAlignment="1">
      <alignment horizontal="left" indent="1"/>
    </xf>
    <xf numFmtId="165" fontId="5" fillId="0" borderId="0" xfId="12" applyNumberFormat="1" applyFont="1" applyBorder="1"/>
    <xf numFmtId="165" fontId="5" fillId="0" borderId="5" xfId="12" applyNumberFormat="1" applyFont="1" applyBorder="1"/>
    <xf numFmtId="9" fontId="10" fillId="0" borderId="0" xfId="12" applyNumberFormat="1" applyFont="1" applyBorder="1" applyAlignment="1">
      <alignment horizontal="right" vertical="center" wrapText="1"/>
    </xf>
    <xf numFmtId="0" fontId="37" fillId="0" borderId="0" xfId="12" applyFont="1" applyAlignment="1">
      <alignment horizontal="left" vertical="center" wrapText="1"/>
    </xf>
    <xf numFmtId="2" fontId="10" fillId="6" borderId="0" xfId="12" applyNumberFormat="1" applyFont="1" applyFill="1" applyBorder="1" applyAlignment="1">
      <alignment horizontal="right"/>
    </xf>
    <xf numFmtId="1" fontId="10" fillId="6" borderId="0" xfId="12" applyNumberFormat="1" applyFont="1" applyFill="1" applyBorder="1" applyAlignment="1">
      <alignment horizontal="right" vertical="center" wrapText="1"/>
    </xf>
    <xf numFmtId="1" fontId="10" fillId="6" borderId="5" xfId="12" applyNumberFormat="1" applyFont="1" applyFill="1" applyBorder="1" applyAlignment="1">
      <alignment horizontal="right" vertical="center" wrapText="1"/>
    </xf>
    <xf numFmtId="1" fontId="10" fillId="6" borderId="3" xfId="12" applyNumberFormat="1" applyFont="1" applyFill="1" applyBorder="1" applyAlignment="1">
      <alignment horizontal="right" vertical="center" wrapText="1"/>
    </xf>
    <xf numFmtId="2" fontId="10" fillId="6" borderId="3" xfId="12" applyNumberFormat="1" applyFont="1" applyFill="1" applyBorder="1" applyAlignment="1">
      <alignment horizontal="right"/>
    </xf>
    <xf numFmtId="2" fontId="10" fillId="6" borderId="0" xfId="12" applyNumberFormat="1" applyFont="1" applyFill="1" applyBorder="1" applyAlignment="1">
      <alignment horizontal="right" vertical="center" wrapText="1"/>
    </xf>
    <xf numFmtId="2" fontId="10" fillId="6" borderId="5" xfId="12" applyNumberFormat="1" applyFont="1" applyFill="1" applyBorder="1" applyAlignment="1">
      <alignment horizontal="right" vertical="center" wrapText="1"/>
    </xf>
    <xf numFmtId="3" fontId="10" fillId="6" borderId="3" xfId="12" applyNumberFormat="1" applyFont="1" applyFill="1" applyBorder="1" applyAlignment="1">
      <alignment horizontal="right" vertical="center" wrapText="1"/>
    </xf>
    <xf numFmtId="0" fontId="37" fillId="6" borderId="0" xfId="12" applyFont="1" applyFill="1" applyAlignment="1">
      <alignment horizontal="left" vertical="center" wrapText="1"/>
    </xf>
    <xf numFmtId="0" fontId="2" fillId="0" borderId="3" xfId="12" applyBorder="1" applyAlignment="1">
      <alignment wrapText="1"/>
    </xf>
    <xf numFmtId="9" fontId="5" fillId="4" borderId="0" xfId="5" applyFont="1" applyFill="1"/>
    <xf numFmtId="0" fontId="3" fillId="3" borderId="19" xfId="2" applyFont="1" applyBorder="1" applyAlignment="1">
      <alignment horizontal="center" vertical="center"/>
    </xf>
    <xf numFmtId="4" fontId="5" fillId="2" borderId="19" xfId="1" applyNumberFormat="1" applyFont="1" applyBorder="1"/>
    <xf numFmtId="166" fontId="0" fillId="0" borderId="20" xfId="0" applyNumberFormat="1" applyFont="1" applyBorder="1"/>
    <xf numFmtId="166" fontId="0" fillId="0" borderId="7" xfId="0" applyNumberFormat="1" applyFont="1" applyBorder="1"/>
    <xf numFmtId="166" fontId="0" fillId="0" borderId="8" xfId="0" applyNumberFormat="1" applyFont="1" applyBorder="1"/>
    <xf numFmtId="4" fontId="0" fillId="0" borderId="8" xfId="0" applyNumberFormat="1" applyFont="1" applyBorder="1"/>
    <xf numFmtId="164" fontId="5" fillId="2" borderId="19" xfId="1" applyNumberFormat="1" applyFont="1" applyBorder="1"/>
    <xf numFmtId="164" fontId="0" fillId="0" borderId="20" xfId="0" applyNumberFormat="1" applyFont="1" applyBorder="1"/>
    <xf numFmtId="164" fontId="0" fillId="0" borderId="8" xfId="0" applyNumberFormat="1" applyFont="1" applyBorder="1"/>
    <xf numFmtId="166" fontId="5" fillId="0" borderId="20" xfId="0" applyNumberFormat="1" applyFont="1" applyBorder="1"/>
    <xf numFmtId="4" fontId="5" fillId="0" borderId="20" xfId="0" applyNumberFormat="1" applyFont="1" applyBorder="1"/>
    <xf numFmtId="4" fontId="5" fillId="0" borderId="25" xfId="0" applyNumberFormat="1" applyFont="1" applyBorder="1"/>
    <xf numFmtId="4" fontId="0" fillId="0" borderId="19" xfId="0" applyNumberFormat="1" applyFont="1" applyBorder="1"/>
    <xf numFmtId="4" fontId="2" fillId="0" borderId="0" xfId="5" applyNumberFormat="1" applyFont="1" applyBorder="1"/>
    <xf numFmtId="4" fontId="5" fillId="0" borderId="0" xfId="0" applyNumberFormat="1" applyFont="1" applyBorder="1"/>
    <xf numFmtId="0" fontId="0" fillId="0" borderId="0" xfId="0" applyFont="1" applyBorder="1"/>
    <xf numFmtId="164" fontId="0" fillId="0" borderId="0" xfId="0" applyNumberFormat="1" applyFont="1"/>
    <xf numFmtId="164" fontId="0" fillId="0" borderId="25" xfId="0" applyNumberFormat="1" applyFont="1" applyBorder="1"/>
    <xf numFmtId="164" fontId="0" fillId="0" borderId="12" xfId="0" applyNumberFormat="1" applyFont="1" applyBorder="1"/>
    <xf numFmtId="167" fontId="0" fillId="0" borderId="19" xfId="0" applyNumberFormat="1" applyFont="1" applyBorder="1"/>
    <xf numFmtId="167" fontId="2" fillId="0" borderId="0" xfId="5" applyNumberFormat="1" applyFont="1" applyBorder="1"/>
    <xf numFmtId="4" fontId="0" fillId="0" borderId="20" xfId="0" applyNumberFormat="1" applyFont="1" applyBorder="1"/>
    <xf numFmtId="4" fontId="0" fillId="0" borderId="25" xfId="0" applyNumberFormat="1" applyFont="1" applyBorder="1"/>
    <xf numFmtId="0" fontId="0" fillId="0" borderId="19" xfId="0" applyFont="1" applyBorder="1"/>
    <xf numFmtId="43" fontId="0" fillId="0" borderId="0" xfId="0" applyNumberFormat="1" applyBorder="1"/>
    <xf numFmtId="0" fontId="0" fillId="0" borderId="19" xfId="0" applyBorder="1"/>
    <xf numFmtId="3" fontId="0" fillId="0" borderId="7" xfId="0" applyNumberFormat="1" applyFont="1" applyBorder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9" fontId="12" fillId="0" borderId="0" xfId="5" applyFont="1"/>
    <xf numFmtId="0" fontId="7" fillId="3" borderId="0" xfId="2" applyFont="1" applyBorder="1" applyAlignment="1">
      <alignment vertical="center"/>
    </xf>
    <xf numFmtId="9" fontId="11" fillId="5" borderId="3" xfId="5" applyFont="1" applyFill="1" applyBorder="1"/>
    <xf numFmtId="0" fontId="7" fillId="3" borderId="27" xfId="2" applyFont="1" applyBorder="1" applyAlignment="1">
      <alignment vertical="center"/>
    </xf>
    <xf numFmtId="9" fontId="5" fillId="2" borderId="9" xfId="5" applyFont="1" applyFill="1" applyBorder="1" applyAlignment="1">
      <alignment horizontal="right"/>
    </xf>
    <xf numFmtId="9" fontId="2" fillId="0" borderId="1" xfId="5" applyFont="1" applyBorder="1"/>
    <xf numFmtId="3" fontId="2" fillId="6" borderId="7" xfId="12" applyNumberFormat="1" applyFont="1" applyFill="1" applyBorder="1"/>
    <xf numFmtId="3" fontId="14" fillId="6" borderId="6" xfId="12" applyNumberFormat="1" applyFont="1" applyFill="1" applyBorder="1"/>
    <xf numFmtId="9" fontId="2" fillId="0" borderId="7" xfId="5" applyFont="1" applyBorder="1"/>
    <xf numFmtId="4" fontId="5" fillId="2" borderId="3" xfId="13" applyNumberFormat="1" applyFont="1" applyBorder="1" applyAlignment="1">
      <alignment horizontal="right"/>
    </xf>
    <xf numFmtId="9" fontId="5" fillId="2" borderId="0" xfId="5" applyFont="1" applyFill="1" applyBorder="1" applyAlignment="1">
      <alignment horizontal="right"/>
    </xf>
    <xf numFmtId="0" fontId="2" fillId="6" borderId="0" xfId="12" applyFont="1" applyFill="1"/>
    <xf numFmtId="4" fontId="2" fillId="6" borderId="19" xfId="12" applyNumberFormat="1" applyFont="1" applyFill="1" applyBorder="1"/>
    <xf numFmtId="4" fontId="2" fillId="6" borderId="0" xfId="12" applyNumberFormat="1" applyFont="1" applyFill="1" applyBorder="1"/>
    <xf numFmtId="4" fontId="2" fillId="6" borderId="1" xfId="12" applyNumberFormat="1" applyFont="1" applyFill="1" applyBorder="1"/>
    <xf numFmtId="4" fontId="2" fillId="6" borderId="3" xfId="12" applyNumberFormat="1" applyFont="1" applyFill="1" applyBorder="1"/>
    <xf numFmtId="4" fontId="2" fillId="6" borderId="5" xfId="12" applyNumberFormat="1" applyFont="1" applyFill="1" applyBorder="1"/>
    <xf numFmtId="4" fontId="2" fillId="6" borderId="16" xfId="12" applyNumberFormat="1" applyFont="1" applyFill="1" applyBorder="1"/>
    <xf numFmtId="4" fontId="2" fillId="6" borderId="18" xfId="12" applyNumberFormat="1" applyFont="1" applyFill="1" applyBorder="1"/>
    <xf numFmtId="4" fontId="11" fillId="6" borderId="5" xfId="14" applyNumberFormat="1" applyFont="1" applyFill="1" applyBorder="1" applyAlignment="1">
      <alignment horizontal="right"/>
    </xf>
    <xf numFmtId="9" fontId="11" fillId="6" borderId="0" xfId="14" applyFont="1" applyFill="1" applyBorder="1" applyAlignment="1">
      <alignment horizontal="right"/>
    </xf>
    <xf numFmtId="4" fontId="2" fillId="6" borderId="0" xfId="12" applyNumberFormat="1" applyFill="1"/>
    <xf numFmtId="0" fontId="2" fillId="6" borderId="0" xfId="12" applyFill="1"/>
    <xf numFmtId="4" fontId="2" fillId="6" borderId="7" xfId="12" applyNumberFormat="1" applyFont="1" applyFill="1" applyBorder="1"/>
    <xf numFmtId="4" fontId="14" fillId="6" borderId="6" xfId="12" applyNumberFormat="1" applyFont="1" applyFill="1" applyBorder="1"/>
    <xf numFmtId="165" fontId="12" fillId="0" borderId="3" xfId="6" applyNumberFormat="1" applyFont="1" applyBorder="1"/>
    <xf numFmtId="9" fontId="5" fillId="0" borderId="0" xfId="5" applyFont="1"/>
    <xf numFmtId="9" fontId="5" fillId="4" borderId="3" xfId="5" applyFont="1" applyFill="1" applyBorder="1"/>
    <xf numFmtId="1" fontId="8" fillId="0" borderId="0" xfId="0" applyNumberFormat="1" applyFont="1" applyFill="1"/>
    <xf numFmtId="9" fontId="0" fillId="6" borderId="0" xfId="5" applyFont="1" applyFill="1"/>
    <xf numFmtId="166" fontId="0" fillId="0" borderId="30" xfId="0" applyNumberFormat="1" applyFont="1" applyBorder="1"/>
    <xf numFmtId="0" fontId="3" fillId="3" borderId="29" xfId="2" applyFont="1" applyBorder="1" applyAlignment="1">
      <alignment horizontal="center" vertical="center"/>
    </xf>
    <xf numFmtId="3" fontId="0" fillId="0" borderId="30" xfId="0" applyNumberFormat="1" applyFont="1" applyBorder="1"/>
    <xf numFmtId="4" fontId="5" fillId="2" borderId="29" xfId="1" applyNumberFormat="1" applyFont="1" applyBorder="1"/>
    <xf numFmtId="0" fontId="4" fillId="0" borderId="9" xfId="3" applyBorder="1" applyAlignment="1">
      <alignment vertical="center"/>
    </xf>
    <xf numFmtId="3" fontId="0" fillId="0" borderId="32" xfId="0" applyNumberFormat="1" applyFont="1" applyBorder="1"/>
    <xf numFmtId="3" fontId="5" fillId="2" borderId="29" xfId="1" applyNumberFormat="1" applyFont="1" applyBorder="1"/>
    <xf numFmtId="164" fontId="0" fillId="0" borderId="30" xfId="0" applyNumberFormat="1" applyFont="1" applyBorder="1"/>
    <xf numFmtId="0" fontId="0" fillId="0" borderId="29" xfId="0" applyBorder="1"/>
    <xf numFmtId="164" fontId="5" fillId="2" borderId="29" xfId="1" applyNumberFormat="1" applyFont="1" applyBorder="1"/>
    <xf numFmtId="0" fontId="0" fillId="0" borderId="0" xfId="0"/>
    <xf numFmtId="0" fontId="3" fillId="3" borderId="1" xfId="2" applyFont="1" applyBorder="1" applyAlignment="1">
      <alignment horizontal="center" vertical="center"/>
    </xf>
    <xf numFmtId="3" fontId="0" fillId="0" borderId="1" xfId="0" applyNumberFormat="1" applyBorder="1"/>
    <xf numFmtId="0" fontId="3" fillId="3" borderId="3" xfId="2" applyFont="1" applyBorder="1" applyAlignment="1">
      <alignment horizontal="center" vertical="center"/>
    </xf>
    <xf numFmtId="3" fontId="5" fillId="0" borderId="1" xfId="0" applyNumberFormat="1" applyFont="1" applyBorder="1"/>
    <xf numFmtId="0" fontId="5" fillId="0" borderId="0" xfId="0" applyFont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1" xfId="0" applyNumberFormat="1" applyFont="1" applyBorder="1"/>
    <xf numFmtId="9" fontId="0" fillId="0" borderId="0" xfId="5" applyFont="1" applyBorder="1"/>
    <xf numFmtId="165" fontId="5" fillId="0" borderId="0" xfId="0" applyNumberFormat="1" applyFont="1"/>
    <xf numFmtId="165" fontId="5" fillId="0" borderId="1" xfId="0" applyNumberFormat="1" applyFont="1" applyBorder="1"/>
    <xf numFmtId="168" fontId="0" fillId="0" borderId="1" xfId="0" applyNumberFormat="1" applyFont="1" applyBorder="1"/>
    <xf numFmtId="168" fontId="0" fillId="0" borderId="3" xfId="0" applyNumberFormat="1" applyFont="1" applyBorder="1"/>
    <xf numFmtId="168" fontId="0" fillId="0" borderId="0" xfId="0" applyNumberFormat="1" applyFont="1" applyBorder="1"/>
    <xf numFmtId="168" fontId="0" fillId="0" borderId="0" xfId="0" applyNumberFormat="1" applyFont="1"/>
    <xf numFmtId="168" fontId="0" fillId="6" borderId="0" xfId="0" applyNumberFormat="1" applyFill="1"/>
    <xf numFmtId="168" fontId="0" fillId="6" borderId="1" xfId="0" applyNumberFormat="1" applyFill="1" applyBorder="1"/>
    <xf numFmtId="168" fontId="5" fillId="4" borderId="3" xfId="0" applyNumberFormat="1" applyFont="1" applyFill="1" applyBorder="1"/>
    <xf numFmtId="168" fontId="5" fillId="4" borderId="0" xfId="0" applyNumberFormat="1" applyFont="1" applyFill="1" applyBorder="1"/>
    <xf numFmtId="165" fontId="0" fillId="0" borderId="0" xfId="0" applyNumberFormat="1" applyFont="1" applyBorder="1"/>
    <xf numFmtId="165" fontId="0" fillId="0" borderId="0" xfId="0" applyNumberFormat="1" applyBorder="1"/>
    <xf numFmtId="165" fontId="5" fillId="0" borderId="0" xfId="0" applyNumberFormat="1" applyFont="1" applyBorder="1"/>
    <xf numFmtId="168" fontId="5" fillId="4" borderId="0" xfId="0" applyNumberFormat="1" applyFont="1" applyFill="1"/>
    <xf numFmtId="165" fontId="5" fillId="4" borderId="0" xfId="0" applyNumberFormat="1" applyFont="1" applyFill="1" applyBorder="1"/>
    <xf numFmtId="165" fontId="5" fillId="5" borderId="0" xfId="0" applyNumberFormat="1" applyFont="1" applyFill="1"/>
    <xf numFmtId="168" fontId="11" fillId="4" borderId="0" xfId="2" applyNumberFormat="1" applyFont="1" applyFill="1" applyBorder="1" applyAlignment="1">
      <alignment horizontal="right" vertical="center"/>
    </xf>
    <xf numFmtId="168" fontId="0" fillId="6" borderId="3" xfId="0" applyNumberFormat="1" applyFont="1" applyFill="1" applyBorder="1"/>
    <xf numFmtId="168" fontId="0" fillId="6" borderId="0" xfId="0" applyNumberFormat="1" applyFont="1" applyFill="1" applyBorder="1"/>
    <xf numFmtId="168" fontId="0" fillId="6" borderId="1" xfId="0" applyNumberFormat="1" applyFont="1" applyFill="1" applyBorder="1"/>
    <xf numFmtId="169" fontId="0" fillId="6" borderId="1" xfId="0" applyNumberFormat="1" applyFont="1" applyFill="1" applyBorder="1"/>
    <xf numFmtId="169" fontId="0" fillId="6" borderId="3" xfId="0" applyNumberFormat="1" applyFont="1" applyFill="1" applyBorder="1"/>
    <xf numFmtId="169" fontId="0" fillId="6" borderId="0" xfId="0" applyNumberFormat="1" applyFont="1" applyFill="1" applyBorder="1"/>
    <xf numFmtId="9" fontId="5" fillId="4" borderId="0" xfId="5" applyFont="1" applyFill="1" applyBorder="1"/>
    <xf numFmtId="3" fontId="5" fillId="0" borderId="0" xfId="0" applyNumberFormat="1" applyFont="1" applyBorder="1"/>
    <xf numFmtId="3" fontId="0" fillId="0" borderId="0" xfId="0" applyNumberFormat="1" applyBorder="1"/>
    <xf numFmtId="168" fontId="0" fillId="0" borderId="0" xfId="0" applyNumberFormat="1" applyBorder="1"/>
    <xf numFmtId="165" fontId="5" fillId="4" borderId="0" xfId="1" applyNumberFormat="1" applyFont="1" applyFill="1" applyBorder="1" applyAlignment="1">
      <alignment horizontal="right"/>
    </xf>
    <xf numFmtId="165" fontId="11" fillId="4" borderId="0" xfId="1" applyNumberFormat="1" applyFont="1" applyFill="1" applyBorder="1" applyAlignment="1">
      <alignment horizontal="right"/>
    </xf>
    <xf numFmtId="167" fontId="0" fillId="0" borderId="0" xfId="0" applyNumberFormat="1" applyFont="1" applyBorder="1"/>
    <xf numFmtId="165" fontId="0" fillId="6" borderId="0" xfId="0" applyNumberFormat="1" applyFill="1" applyBorder="1"/>
    <xf numFmtId="168" fontId="12" fillId="6" borderId="1" xfId="0" applyNumberFormat="1" applyFont="1" applyFill="1" applyBorder="1"/>
    <xf numFmtId="165" fontId="15" fillId="5" borderId="0" xfId="0" applyNumberFormat="1" applyFont="1" applyFill="1" applyBorder="1"/>
    <xf numFmtId="168" fontId="5" fillId="4" borderId="1" xfId="0" applyNumberFormat="1" applyFont="1" applyFill="1" applyBorder="1"/>
    <xf numFmtId="168" fontId="11" fillId="4" borderId="3" xfId="2" applyNumberFormat="1" applyFont="1" applyFill="1" applyBorder="1" applyAlignment="1">
      <alignment horizontal="right" vertical="center"/>
    </xf>
    <xf numFmtId="168" fontId="11" fillId="4" borderId="1" xfId="2" applyNumberFormat="1" applyFont="1" applyFill="1" applyBorder="1" applyAlignment="1">
      <alignment horizontal="right" vertical="center"/>
    </xf>
    <xf numFmtId="168" fontId="5" fillId="4" borderId="1" xfId="1" applyNumberFormat="1" applyFont="1" applyFill="1" applyBorder="1" applyAlignment="1">
      <alignment horizontal="right"/>
    </xf>
    <xf numFmtId="4" fontId="5" fillId="2" borderId="1" xfId="1" applyNumberFormat="1" applyFont="1" applyBorder="1"/>
    <xf numFmtId="4" fontId="5" fillId="2" borderId="0" xfId="1" applyNumberFormat="1" applyFont="1" applyBorder="1"/>
    <xf numFmtId="166" fontId="0" fillId="0" borderId="7" xfId="0" applyNumberForma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164" fontId="5" fillId="2" borderId="1" xfId="1" applyNumberFormat="1" applyFont="1" applyBorder="1"/>
    <xf numFmtId="164" fontId="5" fillId="2" borderId="0" xfId="1" applyNumberFormat="1" applyFont="1" applyBorder="1"/>
    <xf numFmtId="164" fontId="0" fillId="0" borderId="7" xfId="0" applyNumberFormat="1" applyBorder="1"/>
    <xf numFmtId="164" fontId="0" fillId="0" borderId="6" xfId="0" applyNumberFormat="1" applyBorder="1"/>
    <xf numFmtId="164" fontId="0" fillId="0" borderId="6" xfId="0" applyNumberFormat="1" applyFont="1" applyBorder="1"/>
    <xf numFmtId="164" fontId="0" fillId="0" borderId="7" xfId="0" applyNumberFormat="1" applyFont="1" applyBorder="1"/>
    <xf numFmtId="4" fontId="0" fillId="0" borderId="11" xfId="0" applyNumberFormat="1" applyBorder="1"/>
    <xf numFmtId="4" fontId="0" fillId="0" borderId="11" xfId="0" applyNumberFormat="1" applyFont="1" applyBorder="1"/>
    <xf numFmtId="164" fontId="0" fillId="0" borderId="11" xfId="0" applyNumberFormat="1" applyBorder="1"/>
    <xf numFmtId="164" fontId="0" fillId="0" borderId="11" xfId="0" applyNumberFormat="1" applyFont="1" applyBorder="1"/>
    <xf numFmtId="164" fontId="0" fillId="0" borderId="0" xfId="0" applyNumberFormat="1" applyFont="1" applyBorder="1"/>
    <xf numFmtId="4" fontId="0" fillId="0" borderId="12" xfId="0" applyNumberFormat="1" applyFont="1" applyBorder="1"/>
    <xf numFmtId="4" fontId="0" fillId="0" borderId="0" xfId="0" applyNumberFormat="1" applyBorder="1"/>
    <xf numFmtId="0" fontId="0" fillId="0" borderId="0" xfId="0" applyBorder="1"/>
    <xf numFmtId="9" fontId="0" fillId="0" borderId="0" xfId="5" applyFont="1"/>
    <xf numFmtId="9" fontId="2" fillId="6" borderId="0" xfId="5" applyFont="1" applyFill="1" applyBorder="1"/>
    <xf numFmtId="0" fontId="0" fillId="5" borderId="0" xfId="0" applyFill="1" applyBorder="1"/>
    <xf numFmtId="3" fontId="5" fillId="2" borderId="0" xfId="1" applyNumberFormat="1" applyFont="1" applyBorder="1"/>
    <xf numFmtId="9" fontId="5" fillId="2" borderId="0" xfId="5" applyFont="1" applyFill="1" applyBorder="1"/>
    <xf numFmtId="166" fontId="0" fillId="0" borderId="6" xfId="0" applyNumberFormat="1" applyFont="1" applyBorder="1"/>
    <xf numFmtId="9" fontId="5" fillId="2" borderId="0" xfId="1" applyNumberFormat="1" applyFont="1" applyBorder="1"/>
    <xf numFmtId="9" fontId="5" fillId="2" borderId="0" xfId="5" applyNumberFormat="1" applyFont="1" applyFill="1" applyBorder="1"/>
    <xf numFmtId="0" fontId="3" fillId="5" borderId="0" xfId="2" applyFont="1" applyFill="1" applyBorder="1" applyAlignment="1">
      <alignment horizontal="center" vertical="center"/>
    </xf>
    <xf numFmtId="4" fontId="0" fillId="0" borderId="0" xfId="5" applyNumberFormat="1" applyFont="1" applyBorder="1"/>
    <xf numFmtId="4" fontId="0" fillId="0" borderId="11" xfId="5" applyNumberFormat="1" applyFont="1" applyBorder="1"/>
    <xf numFmtId="164" fontId="2" fillId="0" borderId="0" xfId="5" applyNumberFormat="1" applyFont="1" applyBorder="1"/>
    <xf numFmtId="4" fontId="2" fillId="6" borderId="0" xfId="1" applyNumberFormat="1" applyFont="1" applyFill="1" applyBorder="1"/>
    <xf numFmtId="9" fontId="2" fillId="6" borderId="0" xfId="5" applyNumberFormat="1" applyFont="1" applyFill="1" applyBorder="1"/>
    <xf numFmtId="3" fontId="5" fillId="2" borderId="1" xfId="1" applyNumberFormat="1" applyFont="1" applyBorder="1"/>
    <xf numFmtId="3" fontId="0" fillId="0" borderId="7" xfId="0" applyNumberFormat="1" applyBorder="1"/>
    <xf numFmtId="3" fontId="2" fillId="6" borderId="0" xfId="1" applyNumberFormat="1" applyFont="1" applyFill="1" applyBorder="1"/>
    <xf numFmtId="3" fontId="0" fillId="0" borderId="6" xfId="0" applyNumberFormat="1" applyFon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1" xfId="0" applyNumberFormat="1" applyFont="1" applyBorder="1"/>
    <xf numFmtId="9" fontId="2" fillId="6" borderId="26" xfId="5" applyFont="1" applyFill="1" applyBorder="1"/>
    <xf numFmtId="3" fontId="2" fillId="6" borderId="26" xfId="1" applyNumberFormat="1" applyFont="1" applyFill="1" applyBorder="1"/>
    <xf numFmtId="9" fontId="2" fillId="6" borderId="11" xfId="5" applyNumberFormat="1" applyFont="1" applyFill="1" applyBorder="1"/>
    <xf numFmtId="3" fontId="2" fillId="6" borderId="11" xfId="1" applyNumberFormat="1" applyFont="1" applyFill="1" applyBorder="1"/>
    <xf numFmtId="9" fontId="2" fillId="6" borderId="11" xfId="5" applyFont="1" applyFill="1" applyBorder="1"/>
    <xf numFmtId="3" fontId="2" fillId="6" borderId="8" xfId="1" applyNumberFormat="1" applyFont="1" applyFill="1" applyBorder="1"/>
    <xf numFmtId="9" fontId="0" fillId="0" borderId="6" xfId="5" applyFont="1" applyBorder="1"/>
    <xf numFmtId="9" fontId="0" fillId="0" borderId="11" xfId="5" applyFont="1" applyBorder="1"/>
    <xf numFmtId="9" fontId="2" fillId="6" borderId="6" xfId="5" applyFont="1" applyFill="1" applyBorder="1"/>
    <xf numFmtId="9" fontId="2" fillId="6" borderId="6" xfId="5" applyNumberFormat="1" applyFont="1" applyFill="1" applyBorder="1"/>
    <xf numFmtId="9" fontId="2" fillId="6" borderId="6" xfId="1" applyNumberFormat="1" applyFont="1" applyFill="1" applyBorder="1"/>
    <xf numFmtId="9" fontId="5" fillId="0" borderId="0" xfId="5" applyFont="1" applyBorder="1"/>
    <xf numFmtId="168" fontId="12" fillId="0" borderId="0" xfId="5" applyNumberFormat="1" applyFont="1"/>
    <xf numFmtId="4" fontId="5" fillId="2" borderId="1" xfId="1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2" fillId="0" borderId="29" xfId="5" applyNumberFormat="1" applyFont="1" applyBorder="1"/>
    <xf numFmtId="164" fontId="0" fillId="0" borderId="32" xfId="0" applyNumberFormat="1" applyFont="1" applyBorder="1"/>
    <xf numFmtId="167" fontId="0" fillId="0" borderId="29" xfId="0" applyNumberFormat="1" applyFont="1" applyBorder="1"/>
    <xf numFmtId="0" fontId="3" fillId="3" borderId="1" xfId="2" applyFont="1" applyBorder="1" applyAlignment="1">
      <alignment vertical="center"/>
    </xf>
    <xf numFmtId="9" fontId="15" fillId="5" borderId="0" xfId="5" applyFont="1" applyFill="1" applyBorder="1"/>
    <xf numFmtId="9" fontId="5" fillId="5" borderId="0" xfId="5" applyFont="1" applyFill="1"/>
    <xf numFmtId="168" fontId="5" fillId="0" borderId="0" xfId="0" applyNumberFormat="1" applyFont="1" applyFill="1"/>
    <xf numFmtId="168" fontId="0" fillId="0" borderId="0" xfId="5" applyNumberFormat="1" applyFont="1"/>
    <xf numFmtId="168" fontId="5" fillId="4" borderId="0" xfId="5" applyNumberFormat="1" applyFont="1" applyFill="1" applyBorder="1" applyAlignment="1">
      <alignment horizontal="right"/>
    </xf>
    <xf numFmtId="9" fontId="11" fillId="0" borderId="3" xfId="5" applyFont="1" applyBorder="1"/>
    <xf numFmtId="9" fontId="12" fillId="0" borderId="3" xfId="5" applyFont="1" applyBorder="1"/>
    <xf numFmtId="9" fontId="11" fillId="4" borderId="0" xfId="5" applyFont="1" applyFill="1" applyBorder="1" applyAlignment="1">
      <alignment horizontal="right"/>
    </xf>
    <xf numFmtId="165" fontId="12" fillId="0" borderId="0" xfId="6" applyNumberFormat="1" applyFont="1"/>
    <xf numFmtId="165" fontId="5" fillId="0" borderId="1" xfId="0" applyNumberFormat="1" applyFont="1" applyFill="1" applyBorder="1"/>
    <xf numFmtId="9" fontId="5" fillId="0" borderId="5" xfId="5" applyFont="1" applyBorder="1"/>
    <xf numFmtId="9" fontId="12" fillId="0" borderId="5" xfId="5" applyFont="1" applyBorder="1"/>
    <xf numFmtId="9" fontId="5" fillId="4" borderId="5" xfId="5" applyFont="1" applyFill="1" applyBorder="1"/>
    <xf numFmtId="9" fontId="5" fillId="0" borderId="1" xfId="5" applyFont="1" applyFill="1" applyBorder="1"/>
    <xf numFmtId="9" fontId="0" fillId="0" borderId="1" xfId="5" applyFont="1" applyFill="1" applyBorder="1"/>
    <xf numFmtId="9" fontId="2" fillId="0" borderId="0" xfId="5" applyFont="1" applyBorder="1"/>
    <xf numFmtId="9" fontId="2" fillId="0" borderId="6" xfId="5" applyFont="1" applyBorder="1"/>
    <xf numFmtId="165" fontId="5" fillId="6" borderId="0" xfId="1" applyNumberFormat="1" applyFont="1" applyFill="1" applyBorder="1" applyAlignment="1">
      <alignment horizontal="right"/>
    </xf>
    <xf numFmtId="168" fontId="5" fillId="6" borderId="0" xfId="5" applyNumberFormat="1" applyFont="1" applyFill="1" applyBorder="1" applyAlignment="1">
      <alignment horizontal="right"/>
    </xf>
    <xf numFmtId="9" fontId="5" fillId="6" borderId="3" xfId="5" applyFont="1" applyFill="1" applyBorder="1"/>
    <xf numFmtId="9" fontId="5" fillId="6" borderId="0" xfId="5" applyFont="1" applyFill="1" applyBorder="1"/>
    <xf numFmtId="9" fontId="5" fillId="6" borderId="5" xfId="5" applyFont="1" applyFill="1" applyBorder="1"/>
    <xf numFmtId="9" fontId="5" fillId="0" borderId="3" xfId="5" applyFont="1" applyBorder="1"/>
    <xf numFmtId="9" fontId="5" fillId="0" borderId="5" xfId="5" applyFont="1" applyFill="1" applyBorder="1"/>
    <xf numFmtId="2" fontId="5" fillId="4" borderId="0" xfId="5" applyNumberFormat="1" applyFont="1" applyFill="1" applyBorder="1"/>
    <xf numFmtId="9" fontId="0" fillId="0" borderId="0" xfId="5" applyFont="1" applyFill="1" applyBorder="1"/>
    <xf numFmtId="4" fontId="11" fillId="4" borderId="0" xfId="14" applyNumberFormat="1" applyFont="1" applyFill="1" applyBorder="1" applyAlignment="1">
      <alignment horizontal="right"/>
    </xf>
    <xf numFmtId="168" fontId="11" fillId="4" borderId="1" xfId="5" applyNumberFormat="1" applyFont="1" applyFill="1" applyBorder="1" applyAlignment="1">
      <alignment horizontal="right"/>
    </xf>
    <xf numFmtId="1" fontId="3" fillId="3" borderId="8" xfId="2" applyNumberFormat="1" applyFont="1" applyBorder="1" applyAlignment="1">
      <alignment horizontal="center" vertical="center"/>
    </xf>
    <xf numFmtId="1" fontId="3" fillId="3" borderId="7" xfId="2" applyNumberFormat="1" applyFont="1" applyBorder="1" applyAlignment="1">
      <alignment horizontal="center" vertical="center"/>
    </xf>
    <xf numFmtId="9" fontId="11" fillId="6" borderId="1" xfId="5" applyFont="1" applyFill="1" applyBorder="1"/>
    <xf numFmtId="9" fontId="12" fillId="6" borderId="1" xfId="5" applyFont="1" applyFill="1" applyBorder="1"/>
    <xf numFmtId="9" fontId="11" fillId="4" borderId="0" xfId="5" applyFont="1" applyFill="1"/>
    <xf numFmtId="9" fontId="11" fillId="0" borderId="0" xfId="5" applyFont="1"/>
    <xf numFmtId="9" fontId="5" fillId="4" borderId="0" xfId="5" applyFont="1" applyFill="1" applyBorder="1" applyAlignment="1">
      <alignment horizontal="right"/>
    </xf>
    <xf numFmtId="9" fontId="12" fillId="0" borderId="0" xfId="5" applyFont="1" applyBorder="1"/>
    <xf numFmtId="1" fontId="3" fillId="3" borderId="3" xfId="2" applyNumberFormat="1" applyFont="1" applyBorder="1" applyAlignment="1">
      <alignment horizontal="center" vertical="center"/>
    </xf>
    <xf numFmtId="1" fontId="3" fillId="3" borderId="1" xfId="2" applyNumberFormat="1" applyFont="1" applyBorder="1" applyAlignment="1">
      <alignment horizontal="center" vertical="center"/>
    </xf>
    <xf numFmtId="166" fontId="11" fillId="4" borderId="0" xfId="1" applyNumberFormat="1" applyFont="1" applyFill="1" applyBorder="1" applyAlignment="1">
      <alignment horizontal="right"/>
    </xf>
    <xf numFmtId="1" fontId="3" fillId="3" borderId="3" xfId="2" applyNumberFormat="1" applyFont="1" applyBorder="1" applyAlignment="1">
      <alignment vertical="center"/>
    </xf>
    <xf numFmtId="166" fontId="11" fillId="4" borderId="3" xfId="1" applyNumberFormat="1" applyFont="1" applyFill="1" applyBorder="1" applyAlignment="1">
      <alignment horizontal="right"/>
    </xf>
    <xf numFmtId="9" fontId="11" fillId="2" borderId="0" xfId="5" applyFont="1" applyFill="1" applyBorder="1"/>
    <xf numFmtId="0" fontId="39" fillId="3" borderId="0" xfId="2" applyFont="1" applyBorder="1" applyAlignment="1">
      <alignment horizontal="center" vertical="center"/>
    </xf>
    <xf numFmtId="2" fontId="0" fillId="4" borderId="5" xfId="5" applyNumberFormat="1" applyFont="1" applyFill="1" applyBorder="1"/>
    <xf numFmtId="2" fontId="5" fillId="0" borderId="5" xfId="5" applyNumberFormat="1" applyFont="1" applyFill="1" applyBorder="1"/>
    <xf numFmtId="2" fontId="0" fillId="0" borderId="5" xfId="5" applyNumberFormat="1" applyFont="1" applyFill="1" applyBorder="1"/>
    <xf numFmtId="2" fontId="5" fillId="0" borderId="5" xfId="5" applyNumberFormat="1" applyFont="1" applyBorder="1"/>
    <xf numFmtId="2" fontId="0" fillId="0" borderId="5" xfId="5" applyNumberFormat="1" applyFont="1" applyBorder="1"/>
    <xf numFmtId="2" fontId="0" fillId="0" borderId="0" xfId="5" applyNumberFormat="1" applyFont="1" applyBorder="1"/>
    <xf numFmtId="2" fontId="5" fillId="4" borderId="5" xfId="5" applyNumberFormat="1" applyFont="1" applyFill="1" applyBorder="1"/>
    <xf numFmtId="1" fontId="4" fillId="0" borderId="0" xfId="3" applyNumberFormat="1" applyBorder="1" applyAlignment="1">
      <alignment vertical="center"/>
    </xf>
    <xf numFmtId="166" fontId="11" fillId="4" borderId="0" xfId="0" applyNumberFormat="1" applyFont="1" applyFill="1"/>
    <xf numFmtId="166" fontId="11" fillId="0" borderId="0" xfId="0" applyNumberFormat="1" applyFont="1" applyBorder="1"/>
    <xf numFmtId="166" fontId="12" fillId="0" borderId="0" xfId="0" applyNumberFormat="1" applyFont="1"/>
    <xf numFmtId="166" fontId="11" fillId="0" borderId="0" xfId="0" applyNumberFormat="1" applyFont="1"/>
    <xf numFmtId="166" fontId="11" fillId="6" borderId="0" xfId="0" applyNumberFormat="1" applyFont="1" applyFill="1"/>
    <xf numFmtId="166" fontId="12" fillId="0" borderId="0" xfId="0" applyNumberFormat="1" applyFont="1" applyFill="1" applyBorder="1"/>
    <xf numFmtId="168" fontId="11" fillId="4" borderId="0" xfId="5" applyNumberFormat="1" applyFont="1" applyFill="1" applyBorder="1" applyAlignment="1">
      <alignment horizontal="right"/>
    </xf>
    <xf numFmtId="168" fontId="11" fillId="4" borderId="0" xfId="5" applyNumberFormat="1" applyFont="1" applyFill="1"/>
    <xf numFmtId="168" fontId="11" fillId="0" borderId="0" xfId="5" applyNumberFormat="1" applyFont="1" applyBorder="1"/>
    <xf numFmtId="168" fontId="11" fillId="0" borderId="0" xfId="5" applyNumberFormat="1" applyFont="1"/>
    <xf numFmtId="168" fontId="11" fillId="6" borderId="0" xfId="5" applyNumberFormat="1" applyFont="1" applyFill="1"/>
    <xf numFmtId="168" fontId="12" fillId="0" borderId="0" xfId="5" applyNumberFormat="1" applyFont="1" applyFill="1" applyBorder="1"/>
    <xf numFmtId="166" fontId="11" fillId="4" borderId="3" xfId="0" applyNumberFormat="1" applyFont="1" applyFill="1" applyBorder="1"/>
    <xf numFmtId="166" fontId="11" fillId="0" borderId="3" xfId="0" applyNumberFormat="1" applyFont="1" applyBorder="1"/>
    <xf numFmtId="9" fontId="11" fillId="0" borderId="1" xfId="5" applyFont="1" applyBorder="1"/>
    <xf numFmtId="166" fontId="12" fillId="0" borderId="3" xfId="0" applyNumberFormat="1" applyFont="1" applyBorder="1"/>
    <xf numFmtId="9" fontId="12" fillId="0" borderId="1" xfId="5" applyFont="1" applyBorder="1"/>
    <xf numFmtId="166" fontId="11" fillId="6" borderId="3" xfId="0" applyNumberFormat="1" applyFont="1" applyFill="1" applyBorder="1"/>
    <xf numFmtId="166" fontId="12" fillId="0" borderId="3" xfId="0" applyNumberFormat="1" applyFont="1" applyFill="1" applyBorder="1"/>
    <xf numFmtId="166" fontId="11" fillId="4" borderId="5" xfId="1" applyNumberFormat="1" applyFont="1" applyFill="1" applyBorder="1" applyAlignment="1">
      <alignment horizontal="right"/>
    </xf>
    <xf numFmtId="166" fontId="11" fillId="4" borderId="5" xfId="0" applyNumberFormat="1" applyFont="1" applyFill="1" applyBorder="1"/>
    <xf numFmtId="166" fontId="11" fillId="0" borderId="5" xfId="0" applyNumberFormat="1" applyFont="1" applyBorder="1"/>
    <xf numFmtId="166" fontId="12" fillId="0" borderId="5" xfId="0" applyNumberFormat="1" applyFont="1" applyBorder="1"/>
    <xf numFmtId="166" fontId="11" fillId="6" borderId="5" xfId="0" applyNumberFormat="1" applyFont="1" applyFill="1" applyBorder="1"/>
    <xf numFmtId="166" fontId="12" fillId="0" borderId="5" xfId="0" applyNumberFormat="1" applyFont="1" applyFill="1" applyBorder="1"/>
    <xf numFmtId="168" fontId="11" fillId="4" borderId="1" xfId="5" applyNumberFormat="1" applyFont="1" applyFill="1" applyBorder="1"/>
    <xf numFmtId="168" fontId="11" fillId="0" borderId="1" xfId="5" applyNumberFormat="1" applyFont="1" applyBorder="1"/>
    <xf numFmtId="168" fontId="12" fillId="0" borderId="1" xfId="5" applyNumberFormat="1" applyFont="1" applyBorder="1"/>
    <xf numFmtId="168" fontId="11" fillId="6" borderId="1" xfId="5" applyNumberFormat="1" applyFont="1" applyFill="1" applyBorder="1"/>
    <xf numFmtId="168" fontId="12" fillId="0" borderId="1" xfId="5" applyNumberFormat="1" applyFont="1" applyFill="1" applyBorder="1"/>
    <xf numFmtId="9" fontId="11" fillId="2" borderId="1" xfId="5" applyFont="1" applyFill="1" applyBorder="1"/>
    <xf numFmtId="9" fontId="11" fillId="5" borderId="1" xfId="5" applyFont="1" applyFill="1" applyBorder="1"/>
    <xf numFmtId="4" fontId="0" fillId="4" borderId="0" xfId="5" applyNumberFormat="1" applyFont="1" applyFill="1" applyBorder="1"/>
    <xf numFmtId="9" fontId="5" fillId="4" borderId="5" xfId="5" applyFont="1" applyFill="1" applyBorder="1" applyAlignment="1">
      <alignment horizontal="right"/>
    </xf>
    <xf numFmtId="9" fontId="8" fillId="0" borderId="5" xfId="5" applyFont="1" applyBorder="1"/>
    <xf numFmtId="4" fontId="0" fillId="0" borderId="0" xfId="0" applyNumberFormat="1" applyFont="1" applyBorder="1" applyAlignment="1">
      <alignment horizontal="center"/>
    </xf>
    <xf numFmtId="9" fontId="4" fillId="0" borderId="9" xfId="5" applyFont="1" applyBorder="1" applyAlignment="1">
      <alignment vertical="center"/>
    </xf>
    <xf numFmtId="9" fontId="5" fillId="2" borderId="35" xfId="5" applyFont="1" applyFill="1" applyBorder="1" applyAlignment="1">
      <alignment horizontal="right"/>
    </xf>
    <xf numFmtId="3" fontId="12" fillId="0" borderId="1" xfId="12" applyNumberFormat="1" applyFont="1" applyBorder="1"/>
    <xf numFmtId="9" fontId="2" fillId="0" borderId="13" xfId="5" applyFont="1" applyBorder="1"/>
    <xf numFmtId="3" fontId="0" fillId="0" borderId="0" xfId="12" applyNumberFormat="1" applyFont="1" applyBorder="1"/>
    <xf numFmtId="3" fontId="12" fillId="0" borderId="7" xfId="12" applyNumberFormat="1" applyFont="1" applyBorder="1"/>
    <xf numFmtId="9" fontId="2" fillId="0" borderId="14" xfId="5" applyFont="1" applyBorder="1"/>
    <xf numFmtId="0" fontId="3" fillId="3" borderId="27" xfId="2" applyFont="1" applyBorder="1" applyAlignment="1">
      <alignment horizontal="center" vertical="center"/>
    </xf>
    <xf numFmtId="0" fontId="3" fillId="3" borderId="36" xfId="2" applyFont="1" applyBorder="1" applyAlignment="1">
      <alignment horizontal="center" vertical="center"/>
    </xf>
    <xf numFmtId="4" fontId="5" fillId="2" borderId="27" xfId="13" applyNumberFormat="1" applyFont="1" applyBorder="1" applyAlignment="1">
      <alignment horizontal="right"/>
    </xf>
    <xf numFmtId="4" fontId="5" fillId="2" borderId="9" xfId="13" applyNumberFormat="1" applyFont="1" applyBorder="1" applyAlignment="1">
      <alignment horizontal="right"/>
    </xf>
    <xf numFmtId="4" fontId="2" fillId="0" borderId="36" xfId="12" applyNumberFormat="1" applyFont="1" applyBorder="1"/>
    <xf numFmtId="4" fontId="12" fillId="0" borderId="1" xfId="12" applyNumberFormat="1" applyFont="1" applyBorder="1"/>
    <xf numFmtId="4" fontId="2" fillId="6" borderId="36" xfId="12" applyNumberFormat="1" applyFont="1" applyFill="1" applyBorder="1"/>
    <xf numFmtId="4" fontId="0" fillId="0" borderId="0" xfId="12" applyNumberFormat="1" applyFont="1" applyBorder="1"/>
    <xf numFmtId="4" fontId="2" fillId="0" borderId="37" xfId="12" applyNumberFormat="1" applyFont="1" applyBorder="1"/>
    <xf numFmtId="4" fontId="12" fillId="0" borderId="7" xfId="12" applyNumberFormat="1" applyFont="1" applyBorder="1"/>
    <xf numFmtId="2" fontId="2" fillId="0" borderId="10" xfId="12" applyNumberFormat="1" applyFont="1" applyBorder="1"/>
    <xf numFmtId="9" fontId="3" fillId="3" borderId="0" xfId="5" applyFont="1" applyFill="1" applyBorder="1" applyAlignment="1">
      <alignment horizontal="center" vertical="center"/>
    </xf>
    <xf numFmtId="1" fontId="11" fillId="0" borderId="1" xfId="5" applyNumberFormat="1" applyFont="1" applyBorder="1"/>
    <xf numFmtId="1" fontId="12" fillId="0" borderId="1" xfId="5" applyNumberFormat="1" applyFont="1" applyBorder="1"/>
    <xf numFmtId="1" fontId="11" fillId="5" borderId="1" xfId="5" applyNumberFormat="1" applyFont="1" applyFill="1" applyBorder="1"/>
    <xf numFmtId="1" fontId="12" fillId="0" borderId="3" xfId="5" applyNumberFormat="1" applyFont="1" applyBorder="1"/>
    <xf numFmtId="1" fontId="12" fillId="6" borderId="1" xfId="5" applyNumberFormat="1" applyFont="1" applyFill="1" applyBorder="1"/>
    <xf numFmtId="9" fontId="11" fillId="0" borderId="0" xfId="5" applyFont="1" applyBorder="1"/>
    <xf numFmtId="2" fontId="11" fillId="6" borderId="1" xfId="0" applyNumberFormat="1" applyFont="1" applyFill="1" applyBorder="1"/>
    <xf numFmtId="2" fontId="11" fillId="5" borderId="1" xfId="0" applyNumberFormat="1" applyFont="1" applyFill="1" applyBorder="1"/>
    <xf numFmtId="165" fontId="40" fillId="0" borderId="0" xfId="0" applyNumberFormat="1" applyFont="1" applyFill="1" applyBorder="1"/>
    <xf numFmtId="165" fontId="5" fillId="6" borderId="0" xfId="0" applyNumberFormat="1" applyFont="1" applyFill="1"/>
    <xf numFmtId="167" fontId="5" fillId="0" borderId="0" xfId="0" applyNumberFormat="1" applyFont="1" applyFill="1" applyBorder="1"/>
    <xf numFmtId="165" fontId="5" fillId="0" borderId="0" xfId="0" applyNumberFormat="1" applyFont="1" applyFill="1" applyBorder="1"/>
    <xf numFmtId="1" fontId="0" fillId="0" borderId="0" xfId="0" applyNumberFormat="1" applyFill="1"/>
    <xf numFmtId="165" fontId="8" fillId="0" borderId="3" xfId="0" applyNumberFormat="1" applyFont="1" applyBorder="1"/>
    <xf numFmtId="1" fontId="7" fillId="3" borderId="0" xfId="2" applyNumberFormat="1" applyFont="1" applyBorder="1" applyAlignment="1">
      <alignment vertical="center"/>
    </xf>
    <xf numFmtId="165" fontId="12" fillId="0" borderId="0" xfId="0" applyNumberFormat="1" applyFont="1" applyFill="1"/>
    <xf numFmtId="165" fontId="7" fillId="3" borderId="0" xfId="2" applyNumberFormat="1" applyFont="1" applyBorder="1" applyAlignment="1">
      <alignment vertical="center"/>
    </xf>
    <xf numFmtId="0" fontId="7" fillId="3" borderId="3" xfId="2" applyFont="1" applyBorder="1" applyAlignment="1">
      <alignment vertical="center"/>
    </xf>
    <xf numFmtId="168" fontId="2" fillId="0" borderId="0" xfId="5" applyNumberFormat="1" applyFill="1"/>
    <xf numFmtId="166" fontId="2" fillId="0" borderId="10" xfId="12" applyNumberFormat="1" applyFont="1" applyBorder="1" applyAlignment="1">
      <alignment horizontal="center"/>
    </xf>
    <xf numFmtId="166" fontId="2" fillId="0" borderId="10" xfId="12" applyNumberFormat="1" applyBorder="1" applyAlignment="1">
      <alignment horizontal="center"/>
    </xf>
    <xf numFmtId="0" fontId="3" fillId="3" borderId="32" xfId="2" applyFont="1" applyBorder="1" applyAlignment="1">
      <alignment horizontal="center" vertical="center" wrapText="1"/>
    </xf>
    <xf numFmtId="3" fontId="5" fillId="2" borderId="30" xfId="13" applyNumberFormat="1" applyFont="1" applyBorder="1" applyAlignment="1">
      <alignment horizontal="center"/>
    </xf>
    <xf numFmtId="3" fontId="9" fillId="0" borderId="32" xfId="13" applyNumberFormat="1" applyFont="1" applyFill="1" applyBorder="1" applyAlignment="1">
      <alignment horizontal="right"/>
    </xf>
    <xf numFmtId="3" fontId="5" fillId="0" borderId="32" xfId="12" applyNumberFormat="1" applyFont="1" applyFill="1" applyBorder="1"/>
    <xf numFmtId="3" fontId="2" fillId="0" borderId="32" xfId="12" applyNumberFormat="1" applyFont="1" applyFill="1" applyBorder="1"/>
    <xf numFmtId="3" fontId="5" fillId="0" borderId="32" xfId="12" applyNumberFormat="1" applyFont="1" applyFill="1" applyBorder="1" applyAlignment="1">
      <alignment horizontal="right"/>
    </xf>
    <xf numFmtId="3" fontId="2" fillId="0" borderId="32" xfId="12" applyNumberFormat="1" applyFont="1" applyFill="1" applyBorder="1" applyAlignment="1">
      <alignment horizontal="right"/>
    </xf>
    <xf numFmtId="0" fontId="3" fillId="3" borderId="38" xfId="2" applyFont="1" applyBorder="1" applyAlignment="1">
      <alignment horizontal="center" vertical="center" wrapText="1"/>
    </xf>
    <xf numFmtId="0" fontId="3" fillId="3" borderId="39" xfId="2" applyFont="1" applyBorder="1" applyAlignment="1">
      <alignment horizontal="center" vertical="center" wrapText="1"/>
    </xf>
    <xf numFmtId="3" fontId="5" fillId="2" borderId="40" xfId="13" applyNumberFormat="1" applyFont="1" applyBorder="1" applyAlignment="1">
      <alignment horizontal="center"/>
    </xf>
    <xf numFmtId="3" fontId="5" fillId="2" borderId="41" xfId="13" applyNumberFormat="1" applyFont="1" applyBorder="1" applyAlignment="1">
      <alignment horizontal="center"/>
    </xf>
    <xf numFmtId="3" fontId="9" fillId="0" borderId="38" xfId="13" applyNumberFormat="1" applyFont="1" applyFill="1" applyBorder="1" applyAlignment="1">
      <alignment horizontal="right"/>
    </xf>
    <xf numFmtId="3" fontId="9" fillId="0" borderId="39" xfId="13" applyNumberFormat="1" applyFont="1" applyFill="1" applyBorder="1" applyAlignment="1">
      <alignment horizontal="right"/>
    </xf>
    <xf numFmtId="3" fontId="5" fillId="0" borderId="38" xfId="12" applyNumberFormat="1" applyFont="1" applyFill="1" applyBorder="1"/>
    <xf numFmtId="3" fontId="5" fillId="0" borderId="39" xfId="12" applyNumberFormat="1" applyFont="1" applyFill="1" applyBorder="1"/>
    <xf numFmtId="3" fontId="2" fillId="0" borderId="38" xfId="12" applyNumberFormat="1" applyFont="1" applyFill="1" applyBorder="1"/>
    <xf numFmtId="3" fontId="2" fillId="0" borderId="39" xfId="12" applyNumberFormat="1" applyFont="1" applyFill="1" applyBorder="1"/>
    <xf numFmtId="3" fontId="5" fillId="0" borderId="38" xfId="12" applyNumberFormat="1" applyFont="1" applyFill="1" applyBorder="1" applyAlignment="1">
      <alignment horizontal="right"/>
    </xf>
    <xf numFmtId="3" fontId="5" fillId="0" borderId="39" xfId="12" applyNumberFormat="1" applyFont="1" applyFill="1" applyBorder="1" applyAlignment="1">
      <alignment horizontal="right"/>
    </xf>
    <xf numFmtId="3" fontId="2" fillId="0" borderId="38" xfId="12" applyNumberFormat="1" applyFont="1" applyFill="1" applyBorder="1" applyAlignment="1">
      <alignment horizontal="right"/>
    </xf>
    <xf numFmtId="3" fontId="2" fillId="0" borderId="39" xfId="12" applyNumberFormat="1" applyFont="1" applyFill="1" applyBorder="1" applyAlignment="1">
      <alignment horizontal="right"/>
    </xf>
    <xf numFmtId="3" fontId="2" fillId="0" borderId="42" xfId="12" applyNumberFormat="1" applyFont="1" applyFill="1" applyBorder="1"/>
    <xf numFmtId="3" fontId="2" fillId="0" borderId="43" xfId="12" applyNumberFormat="1" applyFont="1" applyFill="1" applyBorder="1"/>
    <xf numFmtId="3" fontId="2" fillId="0" borderId="44" xfId="12" applyNumberFormat="1" applyFont="1" applyFill="1" applyBorder="1"/>
    <xf numFmtId="169" fontId="11" fillId="4" borderId="1" xfId="0" applyNumberFormat="1" applyFont="1" applyFill="1" applyBorder="1"/>
    <xf numFmtId="9" fontId="2" fillId="0" borderId="0" xfId="5"/>
    <xf numFmtId="2" fontId="12" fillId="6" borderId="5" xfId="0" applyNumberFormat="1" applyFont="1" applyFill="1" applyBorder="1"/>
    <xf numFmtId="10" fontId="0" fillId="6" borderId="3" xfId="0" applyNumberFormat="1" applyFont="1" applyFill="1" applyBorder="1"/>
    <xf numFmtId="165" fontId="3" fillId="3" borderId="0" xfId="2" applyNumberFormat="1" applyFont="1" applyBorder="1" applyAlignment="1">
      <alignment vertical="center"/>
    </xf>
    <xf numFmtId="0" fontId="0" fillId="9" borderId="0" xfId="0" applyFill="1"/>
    <xf numFmtId="0" fontId="7" fillId="9" borderId="0" xfId="2" applyFont="1" applyFill="1" applyBorder="1" applyAlignment="1">
      <alignment vertical="center"/>
    </xf>
    <xf numFmtId="165" fontId="3" fillId="3" borderId="8" xfId="2" applyNumberFormat="1" applyFont="1" applyBorder="1" applyAlignment="1">
      <alignment horizontal="center" vertical="center"/>
    </xf>
    <xf numFmtId="165" fontId="11" fillId="0" borderId="1" xfId="5" applyNumberFormat="1" applyFont="1" applyBorder="1"/>
    <xf numFmtId="165" fontId="12" fillId="0" borderId="1" xfId="5" applyNumberFormat="1" applyFont="1" applyBorder="1"/>
    <xf numFmtId="165" fontId="11" fillId="5" borderId="1" xfId="5" applyNumberFormat="1" applyFont="1" applyFill="1" applyBorder="1"/>
    <xf numFmtId="165" fontId="12" fillId="0" borderId="3" xfId="5" applyNumberFormat="1" applyFont="1" applyBorder="1"/>
    <xf numFmtId="165" fontId="12" fillId="6" borderId="1" xfId="5" applyNumberFormat="1" applyFont="1" applyFill="1" applyBorder="1"/>
    <xf numFmtId="2" fontId="5" fillId="4" borderId="0" xfId="0" applyNumberFormat="1" applyFont="1" applyFill="1"/>
    <xf numFmtId="2" fontId="5" fillId="0" borderId="0" xfId="0" applyNumberFormat="1" applyFont="1"/>
    <xf numFmtId="165" fontId="8" fillId="6" borderId="0" xfId="0" applyNumberFormat="1" applyFont="1" applyFill="1"/>
    <xf numFmtId="168" fontId="11" fillId="4" borderId="3" xfId="0" applyNumberFormat="1" applyFont="1" applyFill="1" applyBorder="1"/>
    <xf numFmtId="168" fontId="11" fillId="4" borderId="3" xfId="1" applyNumberFormat="1" applyFont="1" applyFill="1" applyBorder="1" applyAlignment="1">
      <alignment horizontal="right"/>
    </xf>
    <xf numFmtId="165" fontId="12" fillId="0" borderId="0" xfId="0" applyNumberFormat="1" applyFont="1"/>
    <xf numFmtId="165" fontId="11" fillId="0" borderId="3" xfId="0" applyNumberFormat="1" applyFont="1" applyBorder="1"/>
    <xf numFmtId="165" fontId="11" fillId="0" borderId="0" xfId="0" applyNumberFormat="1" applyFont="1" applyBorder="1"/>
    <xf numFmtId="165" fontId="11" fillId="0" borderId="1" xfId="0" applyNumberFormat="1" applyFont="1" applyBorder="1"/>
    <xf numFmtId="165" fontId="12" fillId="0" borderId="3" xfId="0" applyNumberFormat="1" applyFont="1" applyBorder="1"/>
    <xf numFmtId="165" fontId="12" fillId="0" borderId="0" xfId="0" applyNumberFormat="1" applyFont="1" applyBorder="1"/>
    <xf numFmtId="165" fontId="12" fillId="0" borderId="1" xfId="0" applyNumberFormat="1" applyFont="1" applyBorder="1"/>
    <xf numFmtId="165" fontId="12" fillId="0" borderId="1" xfId="0" applyNumberFormat="1" applyFont="1" applyFill="1" applyBorder="1"/>
    <xf numFmtId="165" fontId="0" fillId="0" borderId="0" xfId="0" applyNumberFormat="1"/>
    <xf numFmtId="165" fontId="12" fillId="6" borderId="0" xfId="0" applyNumberFormat="1" applyFont="1" applyFill="1" applyBorder="1"/>
    <xf numFmtId="165" fontId="21" fillId="6" borderId="3" xfId="0" applyNumberFormat="1" applyFont="1" applyFill="1" applyBorder="1"/>
    <xf numFmtId="165" fontId="12" fillId="6" borderId="1" xfId="0" applyNumberFormat="1" applyFont="1" applyFill="1" applyBorder="1"/>
    <xf numFmtId="165" fontId="44" fillId="6" borderId="1" xfId="0" applyNumberFormat="1" applyFont="1" applyFill="1" applyBorder="1"/>
    <xf numFmtId="165" fontId="44" fillId="6" borderId="0" xfId="0" applyNumberFormat="1" applyFont="1" applyFill="1" applyBorder="1"/>
    <xf numFmtId="167" fontId="12" fillId="6" borderId="0" xfId="0" applyNumberFormat="1" applyFont="1" applyFill="1" applyBorder="1"/>
    <xf numFmtId="165" fontId="0" fillId="9" borderId="0" xfId="0" applyNumberFormat="1" applyFill="1"/>
    <xf numFmtId="168" fontId="11" fillId="4" borderId="0" xfId="0" applyNumberFormat="1" applyFont="1" applyFill="1"/>
    <xf numFmtId="168" fontId="11" fillId="0" borderId="0" xfId="0" applyNumberFormat="1" applyFont="1" applyBorder="1"/>
    <xf numFmtId="168" fontId="12" fillId="0" borderId="0" xfId="0" applyNumberFormat="1" applyFont="1"/>
    <xf numFmtId="168" fontId="11" fillId="0" borderId="0" xfId="0" applyNumberFormat="1" applyFont="1"/>
    <xf numFmtId="168" fontId="11" fillId="6" borderId="0" xfId="0" applyNumberFormat="1" applyFont="1" applyFill="1"/>
    <xf numFmtId="168" fontId="12" fillId="0" borderId="0" xfId="0" applyNumberFormat="1" applyFont="1" applyFill="1" applyBorder="1"/>
    <xf numFmtId="168" fontId="12" fillId="0" borderId="0" xfId="0" applyNumberFormat="1" applyFont="1" applyFill="1"/>
    <xf numFmtId="168" fontId="4" fillId="0" borderId="0" xfId="3" applyNumberFormat="1" applyBorder="1" applyAlignment="1">
      <alignment vertical="center"/>
    </xf>
    <xf numFmtId="168" fontId="3" fillId="3" borderId="1" xfId="2" applyNumberFormat="1" applyFont="1" applyBorder="1" applyAlignment="1">
      <alignment horizontal="center" vertical="center"/>
    </xf>
    <xf numFmtId="168" fontId="11" fillId="5" borderId="1" xfId="0" applyNumberFormat="1" applyFont="1" applyFill="1" applyBorder="1"/>
    <xf numFmtId="168" fontId="11" fillId="0" borderId="1" xfId="0" applyNumberFormat="1" applyFont="1" applyBorder="1"/>
    <xf numFmtId="168" fontId="12" fillId="0" borderId="1" xfId="0" applyNumberFormat="1" applyFont="1" applyBorder="1"/>
    <xf numFmtId="168" fontId="12" fillId="0" borderId="0" xfId="0" applyNumberFormat="1" applyFont="1" applyBorder="1"/>
    <xf numFmtId="168" fontId="12" fillId="0" borderId="3" xfId="0" applyNumberFormat="1" applyFont="1" applyBorder="1"/>
    <xf numFmtId="168" fontId="5" fillId="0" borderId="3" xfId="0" applyNumberFormat="1" applyFont="1" applyBorder="1"/>
    <xf numFmtId="168" fontId="5" fillId="4" borderId="5" xfId="5" applyNumberFormat="1" applyFont="1" applyFill="1" applyBorder="1" applyAlignment="1">
      <alignment horizontal="right"/>
    </xf>
    <xf numFmtId="168" fontId="5" fillId="5" borderId="0" xfId="0" applyNumberFormat="1" applyFont="1" applyFill="1"/>
    <xf numFmtId="168" fontId="5" fillId="0" borderId="0" xfId="0" applyNumberFormat="1" applyFont="1"/>
    <xf numFmtId="168" fontId="16" fillId="0" borderId="0" xfId="0" applyNumberFormat="1" applyFont="1" applyBorder="1"/>
    <xf numFmtId="171" fontId="12" fillId="0" borderId="0" xfId="0" applyNumberFormat="1" applyFont="1"/>
    <xf numFmtId="168" fontId="12" fillId="0" borderId="3" xfId="0" applyNumberFormat="1" applyFont="1" applyFill="1" applyBorder="1"/>
    <xf numFmtId="166" fontId="5" fillId="2" borderId="0" xfId="1" applyNumberFormat="1" applyFont="1" applyBorder="1" applyAlignment="1">
      <alignment horizontal="right"/>
    </xf>
    <xf numFmtId="166" fontId="5" fillId="5" borderId="0" xfId="0" applyNumberFormat="1" applyFont="1" applyFill="1" applyBorder="1"/>
    <xf numFmtId="166" fontId="5" fillId="0" borderId="1" xfId="0" applyNumberFormat="1" applyFont="1" applyBorder="1"/>
    <xf numFmtId="166" fontId="0" fillId="0" borderId="1" xfId="0" applyNumberFormat="1" applyBorder="1"/>
    <xf numFmtId="166" fontId="0" fillId="0" borderId="3" xfId="0" applyNumberFormat="1" applyBorder="1"/>
    <xf numFmtId="166" fontId="0" fillId="5" borderId="0" xfId="0" applyNumberFormat="1" applyFill="1" applyBorder="1"/>
    <xf numFmtId="166" fontId="5" fillId="0" borderId="0" xfId="0" applyNumberFormat="1" applyFont="1" applyBorder="1"/>
    <xf numFmtId="166" fontId="0" fillId="0" borderId="3" xfId="0" applyNumberFormat="1" applyFont="1" applyBorder="1"/>
    <xf numFmtId="166" fontId="0" fillId="0" borderId="0" xfId="0" applyNumberFormat="1" applyFont="1" applyBorder="1"/>
    <xf numFmtId="166" fontId="0" fillId="0" borderId="0" xfId="0" applyNumberFormat="1" applyBorder="1"/>
    <xf numFmtId="166" fontId="12" fillId="0" borderId="0" xfId="0" applyNumberFormat="1" applyFont="1" applyBorder="1"/>
    <xf numFmtId="166" fontId="21" fillId="6" borderId="3" xfId="0" applyNumberFormat="1" applyFont="1" applyFill="1" applyBorder="1"/>
    <xf numFmtId="165" fontId="11" fillId="4" borderId="3" xfId="1" applyNumberFormat="1" applyFont="1" applyFill="1" applyBorder="1" applyAlignment="1">
      <alignment horizontal="right"/>
    </xf>
    <xf numFmtId="0" fontId="4" fillId="0" borderId="29" xfId="3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30" xfId="0" applyNumberFormat="1" applyFont="1" applyBorder="1"/>
    <xf numFmtId="9" fontId="0" fillId="0" borderId="6" xfId="0" applyNumberFormat="1" applyFont="1" applyBorder="1"/>
    <xf numFmtId="0" fontId="4" fillId="0" borderId="31" xfId="3" applyBorder="1" applyAlignment="1">
      <alignment vertical="center"/>
    </xf>
    <xf numFmtId="9" fontId="5" fillId="0" borderId="6" xfId="5" applyFont="1" applyFill="1" applyBorder="1"/>
    <xf numFmtId="3" fontId="5" fillId="0" borderId="6" xfId="1" applyNumberFormat="1" applyFont="1" applyFill="1" applyBorder="1"/>
    <xf numFmtId="0" fontId="4" fillId="0" borderId="28" xfId="3" applyBorder="1" applyAlignment="1">
      <alignment vertical="center"/>
    </xf>
    <xf numFmtId="3" fontId="5" fillId="0" borderId="0" xfId="1" applyNumberFormat="1" applyFont="1" applyFill="1" applyBorder="1"/>
    <xf numFmtId="9" fontId="5" fillId="0" borderId="0" xfId="5" applyFont="1" applyFill="1" applyBorder="1"/>
    <xf numFmtId="4" fontId="0" fillId="0" borderId="29" xfId="0" applyNumberFormat="1" applyFont="1" applyBorder="1"/>
    <xf numFmtId="3" fontId="5" fillId="0" borderId="6" xfId="0" applyNumberFormat="1" applyFont="1" applyBorder="1"/>
    <xf numFmtId="9" fontId="5" fillId="0" borderId="6" xfId="0" applyNumberFormat="1" applyFont="1" applyBorder="1"/>
    <xf numFmtId="4" fontId="0" fillId="0" borderId="32" xfId="0" applyNumberFormat="1" applyFont="1" applyBorder="1"/>
    <xf numFmtId="3" fontId="5" fillId="0" borderId="11" xfId="1" applyNumberFormat="1" applyFont="1" applyFill="1" applyBorder="1"/>
    <xf numFmtId="9" fontId="5" fillId="0" borderId="11" xfId="5" applyFont="1" applyFill="1" applyBorder="1"/>
    <xf numFmtId="9" fontId="0" fillId="0" borderId="0" xfId="0" applyNumberFormat="1" applyFont="1" applyBorder="1"/>
    <xf numFmtId="164" fontId="0" fillId="0" borderId="29" xfId="0" applyNumberFormat="1" applyFont="1" applyBorder="1"/>
    <xf numFmtId="4" fontId="5" fillId="0" borderId="0" xfId="1" applyNumberFormat="1" applyFont="1" applyFill="1" applyBorder="1"/>
    <xf numFmtId="9" fontId="0" fillId="0" borderId="11" xfId="0" applyNumberFormat="1" applyFont="1" applyBorder="1"/>
    <xf numFmtId="4" fontId="5" fillId="0" borderId="11" xfId="1" applyNumberFormat="1" applyFont="1" applyFill="1" applyBorder="1"/>
    <xf numFmtId="4" fontId="0" fillId="0" borderId="9" xfId="0" applyNumberFormat="1" applyBorder="1"/>
    <xf numFmtId="4" fontId="5" fillId="0" borderId="9" xfId="1" applyNumberFormat="1" applyFont="1" applyFill="1" applyBorder="1"/>
    <xf numFmtId="167" fontId="5" fillId="0" borderId="11" xfId="0" applyNumberFormat="1" applyFont="1" applyBorder="1"/>
    <xf numFmtId="167" fontId="0" fillId="0" borderId="11" xfId="0" applyNumberFormat="1" applyFont="1" applyBorder="1"/>
    <xf numFmtId="167" fontId="2" fillId="0" borderId="11" xfId="5" applyNumberFormat="1" applyFont="1" applyBorder="1"/>
    <xf numFmtId="0" fontId="0" fillId="0" borderId="11" xfId="0" applyFont="1" applyBorder="1"/>
    <xf numFmtId="164" fontId="2" fillId="0" borderId="11" xfId="5" applyNumberFormat="1" applyFont="1" applyBorder="1"/>
    <xf numFmtId="167" fontId="0" fillId="0" borderId="32" xfId="0" applyNumberFormat="1" applyFont="1" applyBorder="1"/>
    <xf numFmtId="4" fontId="2" fillId="6" borderId="11" xfId="1" applyNumberFormat="1" applyFont="1" applyFill="1" applyBorder="1"/>
    <xf numFmtId="4" fontId="5" fillId="0" borderId="6" xfId="1" applyNumberFormat="1" applyFont="1" applyFill="1" applyBorder="1"/>
    <xf numFmtId="0" fontId="0" fillId="0" borderId="11" xfId="0" applyBorder="1"/>
    <xf numFmtId="4" fontId="0" fillId="0" borderId="45" xfId="0" applyNumberFormat="1" applyFont="1" applyBorder="1"/>
    <xf numFmtId="4" fontId="0" fillId="0" borderId="1" xfId="0" applyNumberFormat="1" applyBorder="1"/>
    <xf numFmtId="4" fontId="0" fillId="0" borderId="29" xfId="0" applyNumberFormat="1" applyBorder="1"/>
    <xf numFmtId="0" fontId="7" fillId="3" borderId="46" xfId="2" applyFont="1" applyBorder="1" applyAlignment="1">
      <alignment vertical="center"/>
    </xf>
    <xf numFmtId="0" fontId="3" fillId="3" borderId="46" xfId="2" applyFont="1" applyBorder="1" applyAlignment="1">
      <alignment horizontal="center" vertical="center"/>
    </xf>
    <xf numFmtId="3" fontId="5" fillId="2" borderId="47" xfId="13" applyNumberFormat="1" applyFont="1" applyBorder="1" applyAlignment="1">
      <alignment horizontal="right"/>
    </xf>
    <xf numFmtId="3" fontId="2" fillId="0" borderId="46" xfId="12" applyNumberFormat="1" applyFont="1" applyBorder="1"/>
    <xf numFmtId="3" fontId="2" fillId="0" borderId="48" xfId="12" applyNumberFormat="1" applyFont="1" applyBorder="1"/>
    <xf numFmtId="0" fontId="7" fillId="3" borderId="49" xfId="2" applyFont="1" applyBorder="1" applyAlignment="1">
      <alignment horizontal="center" vertical="center"/>
    </xf>
    <xf numFmtId="0" fontId="3" fillId="3" borderId="49" xfId="2" applyFont="1" applyBorder="1" applyAlignment="1">
      <alignment horizontal="center" vertical="center"/>
    </xf>
    <xf numFmtId="4" fontId="5" fillId="2" borderId="49" xfId="13" applyNumberFormat="1" applyFont="1" applyBorder="1" applyAlignment="1">
      <alignment horizontal="right"/>
    </xf>
    <xf numFmtId="2" fontId="5" fillId="2" borderId="9" xfId="13" applyNumberFormat="1" applyFont="1" applyBorder="1" applyAlignment="1">
      <alignment horizontal="right"/>
    </xf>
    <xf numFmtId="4" fontId="2" fillId="0" borderId="49" xfId="12" applyNumberFormat="1" applyFont="1" applyBorder="1"/>
    <xf numFmtId="2" fontId="2" fillId="0" borderId="1" xfId="12" applyNumberFormat="1" applyFont="1" applyBorder="1"/>
    <xf numFmtId="4" fontId="8" fillId="0" borderId="0" xfId="12" applyNumberFormat="1" applyFont="1" applyBorder="1"/>
    <xf numFmtId="4" fontId="2" fillId="0" borderId="50" xfId="12" applyNumberFormat="1" applyFont="1" applyBorder="1"/>
    <xf numFmtId="2" fontId="2" fillId="0" borderId="7" xfId="12" applyNumberFormat="1" applyFont="1" applyBorder="1"/>
    <xf numFmtId="0" fontId="0" fillId="0" borderId="0" xfId="12" applyFont="1"/>
    <xf numFmtId="1" fontId="7" fillId="3" borderId="3" xfId="2" applyNumberFormat="1" applyFont="1" applyBorder="1" applyAlignment="1">
      <alignment horizontal="center" vertical="center"/>
    </xf>
    <xf numFmtId="1" fontId="7" fillId="3" borderId="1" xfId="2" applyNumberFormat="1" applyFont="1" applyBorder="1" applyAlignment="1">
      <alignment horizontal="center" vertical="center"/>
    </xf>
    <xf numFmtId="0" fontId="4" fillId="0" borderId="0" xfId="3" applyBorder="1" applyAlignment="1">
      <alignment horizontal="center" vertical="center"/>
    </xf>
    <xf numFmtId="1" fontId="7" fillId="3" borderId="0" xfId="2" applyNumberFormat="1" applyFont="1" applyBorder="1" applyAlignment="1">
      <alignment horizontal="center" vertical="center"/>
    </xf>
    <xf numFmtId="1" fontId="3" fillId="3" borderId="33" xfId="2" applyNumberFormat="1" applyFont="1" applyBorder="1" applyAlignment="1">
      <alignment horizontal="center" vertical="center"/>
    </xf>
    <xf numFmtId="1" fontId="3" fillId="3" borderId="34" xfId="2" applyNumberFormat="1" applyFont="1" applyBorder="1" applyAlignment="1">
      <alignment horizontal="center" vertical="center"/>
    </xf>
    <xf numFmtId="2" fontId="4" fillId="0" borderId="0" xfId="3" applyNumberFormat="1" applyBorder="1" applyAlignment="1">
      <alignment horizontal="center" vertical="center" wrapText="1"/>
    </xf>
    <xf numFmtId="0" fontId="7" fillId="3" borderId="0" xfId="2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0" fontId="7" fillId="3" borderId="3" xfId="2" applyFont="1" applyBorder="1" applyAlignment="1">
      <alignment horizontal="center" vertical="center"/>
    </xf>
    <xf numFmtId="165" fontId="7" fillId="3" borderId="0" xfId="2" applyNumberFormat="1" applyFont="1" applyBorder="1" applyAlignment="1">
      <alignment horizontal="center" vertical="center"/>
    </xf>
    <xf numFmtId="165" fontId="7" fillId="3" borderId="1" xfId="2" applyNumberFormat="1" applyFont="1" applyBorder="1" applyAlignment="1">
      <alignment horizontal="center" vertical="center"/>
    </xf>
    <xf numFmtId="165" fontId="7" fillId="3" borderId="3" xfId="2" applyNumberFormat="1" applyFont="1" applyBorder="1" applyAlignment="1">
      <alignment horizontal="center" vertical="center"/>
    </xf>
    <xf numFmtId="0" fontId="7" fillId="9" borderId="0" xfId="2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1" fontId="4" fillId="0" borderId="0" xfId="3" applyNumberFormat="1" applyBorder="1" applyAlignment="1">
      <alignment horizontal="center" vertical="center"/>
    </xf>
    <xf numFmtId="165" fontId="3" fillId="3" borderId="0" xfId="2" applyNumberFormat="1" applyFont="1" applyBorder="1" applyAlignment="1">
      <alignment horizontal="center" vertical="center"/>
    </xf>
    <xf numFmtId="165" fontId="4" fillId="0" borderId="0" xfId="3" applyNumberFormat="1" applyBorder="1" applyAlignment="1">
      <alignment horizontal="center" vertical="center"/>
    </xf>
    <xf numFmtId="0" fontId="4" fillId="0" borderId="9" xfId="3" applyBorder="1" applyAlignment="1">
      <alignment horizontal="center" vertical="center"/>
    </xf>
    <xf numFmtId="0" fontId="7" fillId="3" borderId="19" xfId="2" applyFont="1" applyBorder="1" applyAlignment="1">
      <alignment horizontal="center" vertical="center"/>
    </xf>
    <xf numFmtId="0" fontId="7" fillId="3" borderId="29" xfId="2" applyFont="1" applyBorder="1" applyAlignment="1">
      <alignment horizontal="center" vertical="center"/>
    </xf>
    <xf numFmtId="0" fontId="4" fillId="0" borderId="0" xfId="3" applyBorder="1" applyAlignment="1">
      <alignment vertical="center"/>
    </xf>
    <xf numFmtId="0" fontId="0" fillId="0" borderId="0" xfId="0" applyAlignment="1"/>
    <xf numFmtId="0" fontId="4" fillId="0" borderId="19" xfId="3" applyBorder="1" applyAlignment="1">
      <alignment horizontal="center" vertical="center"/>
    </xf>
    <xf numFmtId="0" fontId="0" fillId="0" borderId="0" xfId="0" applyBorder="1" applyAlignment="1"/>
    <xf numFmtId="0" fontId="3" fillId="3" borderId="0" xfId="2" applyFont="1" applyBorder="1" applyAlignment="1">
      <alignment horizontal="center" vertical="center"/>
    </xf>
    <xf numFmtId="0" fontId="3" fillId="3" borderId="3" xfId="2" applyFont="1" applyBorder="1" applyAlignment="1">
      <alignment horizontal="center" vertical="center" wrapText="1"/>
    </xf>
    <xf numFmtId="0" fontId="3" fillId="3" borderId="13" xfId="2" applyFont="1" applyBorder="1" applyAlignment="1">
      <alignment horizontal="center" vertical="center" wrapText="1"/>
    </xf>
    <xf numFmtId="0" fontId="7" fillId="3" borderId="13" xfId="2" applyFont="1" applyBorder="1" applyAlignment="1">
      <alignment horizontal="center" vertical="center"/>
    </xf>
    <xf numFmtId="0" fontId="3" fillId="3" borderId="1" xfId="2" applyFont="1" applyBorder="1" applyAlignment="1">
      <alignment horizontal="center" vertical="center" wrapText="1"/>
    </xf>
    <xf numFmtId="0" fontId="4" fillId="0" borderId="0" xfId="3" applyBorder="1" applyAlignment="1">
      <alignment horizontal="center" vertical="center" wrapText="1"/>
    </xf>
    <xf numFmtId="0" fontId="7" fillId="3" borderId="10" xfId="2" applyFont="1" applyBorder="1" applyAlignment="1">
      <alignment horizontal="center" vertical="center"/>
    </xf>
    <xf numFmtId="0" fontId="2" fillId="0" borderId="0" xfId="12" applyAlignment="1">
      <alignment horizontal="center" wrapText="1"/>
    </xf>
    <xf numFmtId="0" fontId="4" fillId="0" borderId="0" xfId="3" applyBorder="1" applyAlignment="1">
      <alignment vertical="center" wrapText="1"/>
    </xf>
    <xf numFmtId="0" fontId="2" fillId="0" borderId="0" xfId="12" applyAlignment="1">
      <alignment wrapText="1"/>
    </xf>
    <xf numFmtId="165" fontId="15" fillId="5" borderId="3" xfId="12" applyNumberFormat="1" applyFont="1" applyFill="1" applyBorder="1" applyAlignment="1">
      <alignment horizontal="center"/>
    </xf>
    <xf numFmtId="165" fontId="15" fillId="5" borderId="0" xfId="12" applyNumberFormat="1" applyFont="1" applyFill="1" applyBorder="1" applyAlignment="1">
      <alignment horizontal="center"/>
    </xf>
    <xf numFmtId="165" fontId="15" fillId="5" borderId="1" xfId="12" applyNumberFormat="1" applyFont="1" applyFill="1" applyBorder="1" applyAlignment="1">
      <alignment horizontal="center"/>
    </xf>
    <xf numFmtId="0" fontId="3" fillId="3" borderId="0" xfId="2" applyFont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" vertical="center"/>
    </xf>
    <xf numFmtId="0" fontId="41" fillId="9" borderId="3" xfId="2" applyFont="1" applyFill="1" applyBorder="1" applyAlignment="1">
      <alignment horizontal="center" vertical="center"/>
    </xf>
    <xf numFmtId="0" fontId="41" fillId="9" borderId="0" xfId="2" applyFont="1" applyFill="1" applyBorder="1" applyAlignment="1">
      <alignment horizontal="center" vertical="center"/>
    </xf>
    <xf numFmtId="49" fontId="3" fillId="3" borderId="0" xfId="2" applyNumberFormat="1" applyFont="1" applyBorder="1" applyAlignment="1">
      <alignment horizontal="center" vertical="center"/>
    </xf>
    <xf numFmtId="49" fontId="3" fillId="3" borderId="3" xfId="2" applyNumberFormat="1" applyFont="1" applyBorder="1" applyAlignment="1">
      <alignment horizontal="center" vertical="center"/>
    </xf>
    <xf numFmtId="49" fontId="3" fillId="3" borderId="5" xfId="2" applyNumberFormat="1" applyFont="1" applyBorder="1" applyAlignment="1">
      <alignment horizontal="center" vertical="center"/>
    </xf>
    <xf numFmtId="165" fontId="3" fillId="3" borderId="51" xfId="2" applyNumberFormat="1" applyFont="1" applyBorder="1" applyAlignment="1">
      <alignment horizontal="center" vertical="center"/>
    </xf>
    <xf numFmtId="0" fontId="3" fillId="3" borderId="18" xfId="2" applyFont="1" applyBorder="1" applyAlignment="1">
      <alignment horizontal="center" vertical="center"/>
    </xf>
    <xf numFmtId="0" fontId="4" fillId="0" borderId="6" xfId="3" applyBorder="1" applyAlignment="1">
      <alignment horizontal="center" vertical="center" wrapText="1"/>
    </xf>
    <xf numFmtId="0" fontId="7" fillId="3" borderId="32" xfId="2" applyFont="1" applyBorder="1" applyAlignment="1">
      <alignment horizontal="center" vertical="center"/>
    </xf>
    <xf numFmtId="0" fontId="7" fillId="3" borderId="11" xfId="2" applyFont="1" applyBorder="1" applyAlignment="1">
      <alignment horizontal="center" vertical="center"/>
    </xf>
    <xf numFmtId="0" fontId="7" fillId="3" borderId="52" xfId="2" applyFont="1" applyBorder="1" applyAlignment="1">
      <alignment horizontal="center" vertical="center"/>
    </xf>
    <xf numFmtId="0" fontId="7" fillId="3" borderId="56" xfId="2" applyFont="1" applyBorder="1" applyAlignment="1">
      <alignment horizontal="center" vertical="center"/>
    </xf>
    <xf numFmtId="0" fontId="7" fillId="3" borderId="54" xfId="2" applyFont="1" applyBorder="1" applyAlignment="1">
      <alignment horizontal="center" vertical="center"/>
    </xf>
    <xf numFmtId="0" fontId="7" fillId="3" borderId="55" xfId="2" applyFont="1" applyBorder="1" applyAlignment="1">
      <alignment horizontal="center" vertical="center"/>
    </xf>
    <xf numFmtId="0" fontId="7" fillId="3" borderId="53" xfId="2" applyFont="1" applyBorder="1" applyAlignment="1">
      <alignment horizontal="center" vertical="center"/>
    </xf>
    <xf numFmtId="49" fontId="12" fillId="3" borderId="0" xfId="2" applyNumberFormat="1" applyFont="1" applyBorder="1" applyAlignment="1">
      <alignment horizontal="center" vertical="center"/>
    </xf>
    <xf numFmtId="166" fontId="12" fillId="6" borderId="0" xfId="1" applyNumberFormat="1" applyFont="1" applyFill="1" applyBorder="1" applyAlignment="1">
      <alignment horizontal="right"/>
    </xf>
    <xf numFmtId="168" fontId="12" fillId="6" borderId="0" xfId="5" applyNumberFormat="1" applyFont="1" applyFill="1" applyBorder="1" applyAlignment="1">
      <alignment horizontal="right"/>
    </xf>
    <xf numFmtId="3" fontId="5" fillId="2" borderId="57" xfId="13" applyNumberFormat="1" applyFont="1" applyBorder="1" applyAlignment="1">
      <alignment horizontal="right"/>
    </xf>
    <xf numFmtId="3" fontId="5" fillId="2" borderId="45" xfId="13" applyNumberFormat="1" applyFont="1" applyBorder="1" applyAlignment="1">
      <alignment horizontal="right"/>
    </xf>
    <xf numFmtId="9" fontId="11" fillId="4" borderId="5" xfId="14" applyFont="1" applyFill="1" applyBorder="1" applyAlignment="1">
      <alignment horizontal="right"/>
    </xf>
    <xf numFmtId="3" fontId="5" fillId="2" borderId="5" xfId="13" applyNumberFormat="1" applyFont="1" applyBorder="1" applyAlignment="1">
      <alignment horizontal="right"/>
    </xf>
    <xf numFmtId="3" fontId="5" fillId="2" borderId="0" xfId="13" applyNumberFormat="1" applyFont="1" applyBorder="1" applyAlignment="1">
      <alignment horizontal="right"/>
    </xf>
    <xf numFmtId="9" fontId="11" fillId="4" borderId="15" xfId="14" applyFont="1" applyFill="1" applyBorder="1" applyAlignment="1">
      <alignment horizontal="right"/>
    </xf>
    <xf numFmtId="0" fontId="7" fillId="3" borderId="5" xfId="2" applyFont="1" applyBorder="1" applyAlignment="1">
      <alignment horizontal="center" vertical="center"/>
    </xf>
    <xf numFmtId="0" fontId="3" fillId="3" borderId="0" xfId="2" applyFont="1" applyBorder="1" applyAlignment="1">
      <alignment horizontal="left" vertical="center"/>
    </xf>
    <xf numFmtId="9" fontId="5" fillId="2" borderId="5" xfId="5" applyFont="1" applyFill="1" applyBorder="1" applyAlignment="1">
      <alignment horizontal="right"/>
    </xf>
    <xf numFmtId="4" fontId="11" fillId="4" borderId="6" xfId="14" applyNumberFormat="1" applyFont="1" applyFill="1" applyBorder="1" applyAlignment="1">
      <alignment horizontal="right"/>
    </xf>
    <xf numFmtId="9" fontId="5" fillId="2" borderId="15" xfId="5" applyFont="1" applyFill="1" applyBorder="1" applyAlignment="1">
      <alignment horizontal="right"/>
    </xf>
    <xf numFmtId="4" fontId="0" fillId="0" borderId="9" xfId="0" applyNumberFormat="1" applyFont="1" applyBorder="1"/>
    <xf numFmtId="0" fontId="7" fillId="3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3" applyBorder="1" applyAlignment="1">
      <alignment horizontal="center" vertical="center"/>
    </xf>
    <xf numFmtId="1" fontId="7" fillId="3" borderId="3" xfId="2" applyNumberFormat="1" applyFont="1" applyBorder="1" applyAlignment="1">
      <alignment horizontal="center"/>
    </xf>
    <xf numFmtId="1" fontId="7" fillId="3" borderId="1" xfId="2" applyNumberFormat="1" applyFont="1" applyBorder="1" applyAlignment="1">
      <alignment horizontal="center"/>
    </xf>
    <xf numFmtId="165" fontId="15" fillId="5" borderId="3" xfId="12" applyNumberFormat="1" applyFont="1" applyFill="1" applyBorder="1" applyAlignment="1">
      <alignment horizontal="center"/>
    </xf>
    <xf numFmtId="165" fontId="15" fillId="5" borderId="0" xfId="12" applyNumberFormat="1" applyFont="1" applyFill="1" applyBorder="1" applyAlignment="1">
      <alignment horizontal="center"/>
    </xf>
    <xf numFmtId="165" fontId="15" fillId="5" borderId="1" xfId="12" applyNumberFormat="1" applyFont="1" applyFill="1" applyBorder="1" applyAlignment="1">
      <alignment horizontal="center"/>
    </xf>
    <xf numFmtId="3" fontId="5" fillId="6" borderId="0" xfId="1" applyNumberFormat="1" applyFont="1" applyFill="1" applyBorder="1"/>
    <xf numFmtId="3" fontId="5" fillId="6" borderId="11" xfId="1" applyNumberFormat="1" applyFont="1" applyFill="1" applyBorder="1"/>
    <xf numFmtId="4" fontId="5" fillId="6" borderId="0" xfId="1" applyNumberFormat="1" applyFont="1" applyFill="1" applyBorder="1"/>
    <xf numFmtId="4" fontId="5" fillId="6" borderId="11" xfId="1" applyNumberFormat="1" applyFont="1" applyFill="1" applyBorder="1"/>
    <xf numFmtId="9" fontId="5" fillId="6" borderId="11" xfId="5" applyFont="1" applyFill="1" applyBorder="1"/>
  </cellXfs>
  <cellStyles count="29">
    <cellStyle name="40% - Акцент1" xfId="1" builtinId="31"/>
    <cellStyle name="40% - Акцент1 2" xfId="13"/>
    <cellStyle name="AFE" xfId="10"/>
    <cellStyle name="Normal 2" xfId="20"/>
    <cellStyle name="Акцент1" xfId="2" builtinId="29"/>
    <cellStyle name="Заголовок 1" xfId="3" builtinId="16"/>
    <cellStyle name="Обычный" xfId="0" builtinId="0"/>
    <cellStyle name="Обычный 16" xfId="6"/>
    <cellStyle name="Обычный 16 2" xfId="12"/>
    <cellStyle name="Обычный 2" xfId="4"/>
    <cellStyle name="Обычный 3" xfId="9"/>
    <cellStyle name="Обычный 4" xfId="17"/>
    <cellStyle name="Обычный 4 2" xfId="22"/>
    <cellStyle name="Обычный 4 3" xfId="21"/>
    <cellStyle name="Обычный 5" xfId="18"/>
    <cellStyle name="Обычный 5 2" xfId="23"/>
    <cellStyle name="Обычный 5 3" xfId="24"/>
    <cellStyle name="Обычный 6" xfId="25"/>
    <cellStyle name="Процентный" xfId="5" builtinId="5"/>
    <cellStyle name="Процентный 2" xfId="7"/>
    <cellStyle name="Процентный 3" xfId="8"/>
    <cellStyle name="Процентный 4" xfId="14"/>
    <cellStyle name="Процентный 4 2" xfId="27"/>
    <cellStyle name="Процентный 4 3" xfId="26"/>
    <cellStyle name="Процентный 5" xfId="15"/>
    <cellStyle name="Стиль 1" xfId="19"/>
    <cellStyle name="Финансовый" xfId="11" builtinId="3"/>
    <cellStyle name="Финансовый 2" xfId="16"/>
    <cellStyle name="Финансовый 2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O65"/>
  <sheetViews>
    <sheetView showGridLines="0" tabSelected="1" view="pageBreakPreview" zoomScaleSheetLayoutView="100" workbookViewId="0">
      <pane xSplit="1" ySplit="3" topLeftCell="CC4" activePane="bottomRight" state="frozen"/>
      <selection activeCell="AZ60" sqref="AZ60"/>
      <selection pane="topRight" activeCell="AZ60" sqref="AZ60"/>
      <selection pane="bottomLeft" activeCell="AZ60" sqref="AZ60"/>
      <selection pane="bottomRight" activeCell="CL27" sqref="CL27"/>
    </sheetView>
  </sheetViews>
  <sheetFormatPr defaultRowHeight="15" outlineLevelCol="1" x14ac:dyDescent="0.25"/>
  <cols>
    <col min="1" max="1" width="41.5703125" style="826" customWidth="1"/>
    <col min="2" max="2" width="10" style="826" customWidth="1"/>
    <col min="3" max="19" width="8.140625" style="826" customWidth="1" outlineLevel="1"/>
    <col min="20" max="20" width="11.5703125" style="826" customWidth="1" outlineLevel="1"/>
    <col min="21" max="21" width="10.28515625" style="826" customWidth="1"/>
    <col min="22" max="26" width="8.140625" style="826" customWidth="1" outlineLevel="1"/>
    <col min="27" max="27" width="6.42578125" style="826" customWidth="1" outlineLevel="1"/>
    <col min="28" max="39" width="8.140625" style="826" customWidth="1" outlineLevel="1"/>
    <col min="40" max="40" width="9.85546875" style="826" customWidth="1"/>
    <col min="41" max="52" width="9.140625" style="826" customWidth="1" outlineLevel="1"/>
    <col min="53" max="53" width="8.42578125" style="826" customWidth="1" outlineLevel="1"/>
    <col min="54" max="54" width="10.140625" style="826" customWidth="1" outlineLevel="1"/>
    <col min="55" max="55" width="8.42578125" style="826" customWidth="1" outlineLevel="1"/>
    <col min="56" max="56" width="9.28515625" style="826" customWidth="1" outlineLevel="1"/>
    <col min="57" max="57" width="10.140625" style="826" customWidth="1" outlineLevel="1"/>
    <col min="58" max="59" width="9.85546875" style="826" customWidth="1" outlineLevel="1"/>
    <col min="60" max="60" width="11.5703125" style="826" customWidth="1" outlineLevel="1"/>
    <col min="61" max="61" width="10.7109375" style="826" customWidth="1"/>
    <col min="62" max="62" width="10.5703125" style="826" customWidth="1"/>
    <col min="63" max="63" width="10.28515625" style="826" customWidth="1"/>
    <col min="64" max="67" width="8.85546875" style="826" customWidth="1"/>
    <col min="68" max="74" width="11.5703125" style="826" customWidth="1"/>
    <col min="75" max="75" width="11.5703125" style="844" customWidth="1"/>
    <col min="76" max="76" width="11.5703125" style="826" customWidth="1"/>
    <col min="77" max="77" width="9.7109375" style="826" customWidth="1"/>
    <col min="78" max="78" width="9.85546875" style="826" customWidth="1"/>
    <col min="79" max="79" width="13.140625" style="826" customWidth="1"/>
    <col min="80" max="80" width="11" style="826" customWidth="1"/>
    <col min="81" max="81" width="11.140625" style="826" customWidth="1"/>
    <col min="82" max="82" width="9.5703125" style="826" customWidth="1"/>
    <col min="83" max="83" width="10.28515625" style="826" customWidth="1"/>
    <col min="84" max="84" width="11.140625" style="826" customWidth="1"/>
    <col min="85" max="85" width="9.5703125" style="826" customWidth="1"/>
    <col min="86" max="86" width="11" style="826" customWidth="1"/>
    <col min="87" max="87" width="11.140625" style="826" customWidth="1"/>
    <col min="88" max="88" width="9.5703125" style="826" customWidth="1"/>
    <col min="89" max="90" width="11.140625" style="826" customWidth="1"/>
    <col min="91" max="91" width="9.5703125" style="826" customWidth="1"/>
    <col min="92" max="92" width="11" style="826" customWidth="1"/>
    <col min="93" max="93" width="11.140625" style="826" customWidth="1"/>
    <col min="94" max="16384" width="9.140625" style="826"/>
  </cols>
  <sheetData>
    <row r="1" spans="1:93" ht="28.5" customHeight="1" x14ac:dyDescent="0.25">
      <c r="A1" s="928"/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  <c r="V1" s="928"/>
      <c r="W1" s="928"/>
      <c r="X1" s="928"/>
      <c r="Y1" s="928"/>
      <c r="Z1" s="928"/>
      <c r="AA1" s="928"/>
      <c r="AB1" s="928"/>
      <c r="AC1" s="928"/>
      <c r="AD1" s="928"/>
      <c r="AE1" s="928"/>
      <c r="AF1" s="928"/>
      <c r="AG1" s="928"/>
      <c r="AH1" s="928"/>
      <c r="AI1" s="928"/>
      <c r="AJ1" s="928"/>
      <c r="AK1" s="928"/>
      <c r="AL1" s="928"/>
      <c r="AM1" s="928"/>
      <c r="AN1" s="928"/>
      <c r="AO1" s="947" t="s">
        <v>251</v>
      </c>
      <c r="AP1" s="947"/>
      <c r="AQ1" s="947"/>
      <c r="AR1" s="947"/>
      <c r="AS1" s="947"/>
      <c r="AT1" s="947"/>
      <c r="AU1" s="947"/>
      <c r="AV1" s="947"/>
      <c r="AW1" s="947"/>
      <c r="AX1" s="947"/>
      <c r="AY1" s="947"/>
      <c r="AZ1" s="947"/>
      <c r="BA1" s="947"/>
      <c r="BB1" s="947"/>
      <c r="BC1" s="947"/>
      <c r="BD1" s="947"/>
      <c r="BE1" s="947"/>
      <c r="BF1" s="947"/>
      <c r="BG1" s="947"/>
      <c r="BH1" s="947"/>
      <c r="BI1" s="947"/>
      <c r="BJ1" s="947"/>
      <c r="BK1" s="947"/>
      <c r="BL1" s="947"/>
      <c r="BM1" s="947"/>
      <c r="BN1" s="947"/>
      <c r="BO1" s="947"/>
      <c r="BP1" s="947"/>
      <c r="BQ1" s="947"/>
      <c r="BR1" s="947"/>
      <c r="BS1" s="947"/>
      <c r="BT1" s="947"/>
      <c r="BU1" s="947"/>
      <c r="BV1" s="947"/>
      <c r="BW1" s="849"/>
      <c r="BX1" s="947"/>
      <c r="BY1" s="947"/>
      <c r="BZ1" s="947"/>
      <c r="CA1" s="947"/>
      <c r="CB1" s="947"/>
      <c r="CC1" s="947"/>
      <c r="CD1" s="947"/>
      <c r="CE1" s="947"/>
      <c r="CF1" s="947"/>
      <c r="CG1" s="947"/>
      <c r="CH1" s="947"/>
      <c r="CI1" s="947"/>
      <c r="CJ1" s="947"/>
      <c r="CK1" s="947"/>
      <c r="CL1" s="947"/>
      <c r="CM1" s="947"/>
      <c r="CN1" s="947"/>
      <c r="CO1" s="947"/>
    </row>
    <row r="2" spans="1:93" s="168" customFormat="1" ht="18.75" x14ac:dyDescent="0.25">
      <c r="A2" s="76"/>
      <c r="B2" s="929">
        <v>2010</v>
      </c>
      <c r="C2" s="929">
        <v>2011</v>
      </c>
      <c r="D2" s="929"/>
      <c r="E2" s="929"/>
      <c r="F2" s="929"/>
      <c r="G2" s="929"/>
      <c r="H2" s="929"/>
      <c r="I2" s="929"/>
      <c r="J2" s="927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>
        <v>2011</v>
      </c>
      <c r="V2" s="926">
        <v>2012</v>
      </c>
      <c r="W2" s="929"/>
      <c r="X2" s="929"/>
      <c r="Y2" s="929"/>
      <c r="Z2" s="929"/>
      <c r="AA2" s="929"/>
      <c r="AB2" s="929"/>
      <c r="AC2" s="929"/>
      <c r="AD2" s="929"/>
      <c r="AE2" s="929"/>
      <c r="AF2" s="929"/>
      <c r="AG2" s="929"/>
      <c r="AH2" s="929"/>
      <c r="AI2" s="929"/>
      <c r="AJ2" s="929"/>
      <c r="AK2" s="929"/>
      <c r="AL2" s="929"/>
      <c r="AM2" s="929"/>
      <c r="AN2" s="929">
        <v>2012</v>
      </c>
      <c r="AO2" s="926">
        <v>2013</v>
      </c>
      <c r="AP2" s="929"/>
      <c r="AQ2" s="929"/>
      <c r="AR2" s="929"/>
      <c r="AS2" s="929"/>
      <c r="AT2" s="929"/>
      <c r="AU2" s="929"/>
      <c r="AV2" s="929"/>
      <c r="AW2" s="929"/>
      <c r="AX2" s="929"/>
      <c r="AY2" s="929"/>
      <c r="AZ2" s="929"/>
      <c r="BA2" s="929"/>
      <c r="BB2" s="927"/>
      <c r="BC2" s="929"/>
      <c r="BD2" s="929"/>
      <c r="BE2" s="929"/>
      <c r="BF2" s="929"/>
      <c r="BG2" s="696" t="s">
        <v>264</v>
      </c>
      <c r="BH2" s="694"/>
      <c r="BI2" s="929">
        <v>2013</v>
      </c>
      <c r="BJ2" s="930" t="s">
        <v>265</v>
      </c>
      <c r="BK2" s="931"/>
      <c r="BL2" s="926">
        <v>2014</v>
      </c>
      <c r="BM2" s="927"/>
      <c r="BN2" s="929"/>
      <c r="BO2" s="929"/>
      <c r="BP2" s="929"/>
      <c r="BQ2" s="929"/>
      <c r="BR2" s="929"/>
      <c r="BS2" s="696" t="s">
        <v>276</v>
      </c>
      <c r="BT2" s="694"/>
      <c r="BU2" s="929"/>
      <c r="BV2" s="696" t="s">
        <v>276</v>
      </c>
      <c r="BW2" s="850"/>
      <c r="BX2" s="929"/>
      <c r="BY2" s="696" t="s">
        <v>276</v>
      </c>
      <c r="BZ2" s="694"/>
      <c r="CA2" s="777"/>
      <c r="CB2" s="696" t="s">
        <v>276</v>
      </c>
      <c r="CC2" s="694"/>
      <c r="CD2" s="777"/>
      <c r="CE2" s="696" t="s">
        <v>276</v>
      </c>
      <c r="CF2" s="694"/>
      <c r="CG2" s="777"/>
      <c r="CH2" s="696" t="s">
        <v>276</v>
      </c>
      <c r="CI2" s="694"/>
      <c r="CJ2" s="777"/>
      <c r="CK2" s="696" t="s">
        <v>276</v>
      </c>
      <c r="CL2" s="850"/>
      <c r="CM2" s="777"/>
      <c r="CN2" s="696" t="s">
        <v>276</v>
      </c>
      <c r="CO2" s="694"/>
    </row>
    <row r="3" spans="1:93" s="164" customFormat="1" x14ac:dyDescent="0.25">
      <c r="A3" s="54"/>
      <c r="B3" s="54"/>
      <c r="C3" s="968" t="s">
        <v>293</v>
      </c>
      <c r="D3" s="968" t="s">
        <v>294</v>
      </c>
      <c r="E3" s="968" t="s">
        <v>295</v>
      </c>
      <c r="F3" s="64" t="s">
        <v>3</v>
      </c>
      <c r="G3" s="968" t="s">
        <v>296</v>
      </c>
      <c r="H3" s="968" t="s">
        <v>297</v>
      </c>
      <c r="I3" s="968" t="s">
        <v>298</v>
      </c>
      <c r="J3" s="64" t="s">
        <v>6</v>
      </c>
      <c r="K3" s="942" t="s">
        <v>108</v>
      </c>
      <c r="L3" s="968" t="s">
        <v>299</v>
      </c>
      <c r="M3" s="968" t="s">
        <v>300</v>
      </c>
      <c r="N3" s="968" t="s">
        <v>301</v>
      </c>
      <c r="O3" s="942" t="s">
        <v>103</v>
      </c>
      <c r="P3" s="942" t="s">
        <v>109</v>
      </c>
      <c r="Q3" s="968" t="s">
        <v>302</v>
      </c>
      <c r="R3" s="968" t="s">
        <v>303</v>
      </c>
      <c r="S3" s="968" t="s">
        <v>304</v>
      </c>
      <c r="T3" s="942" t="s">
        <v>107</v>
      </c>
      <c r="U3" s="942" t="s">
        <v>110</v>
      </c>
      <c r="V3" s="968" t="s">
        <v>305</v>
      </c>
      <c r="W3" s="968" t="s">
        <v>306</v>
      </c>
      <c r="X3" s="968" t="s">
        <v>307</v>
      </c>
      <c r="Y3" s="64" t="s">
        <v>3</v>
      </c>
      <c r="Z3" s="968" t="s">
        <v>308</v>
      </c>
      <c r="AA3" s="968" t="s">
        <v>309</v>
      </c>
      <c r="AB3" s="968" t="s">
        <v>310</v>
      </c>
      <c r="AC3" s="64" t="s">
        <v>6</v>
      </c>
      <c r="AD3" s="942" t="s">
        <v>108</v>
      </c>
      <c r="AE3" s="968" t="s">
        <v>311</v>
      </c>
      <c r="AF3" s="968" t="s">
        <v>312</v>
      </c>
      <c r="AG3" s="968" t="s">
        <v>313</v>
      </c>
      <c r="AH3" s="942" t="s">
        <v>103</v>
      </c>
      <c r="AI3" s="942" t="s">
        <v>109</v>
      </c>
      <c r="AJ3" s="968" t="s">
        <v>314</v>
      </c>
      <c r="AK3" s="968" t="s">
        <v>315</v>
      </c>
      <c r="AL3" s="968" t="s">
        <v>316</v>
      </c>
      <c r="AM3" s="942" t="s">
        <v>107</v>
      </c>
      <c r="AN3" s="942" t="s">
        <v>110</v>
      </c>
      <c r="AO3" s="968" t="s">
        <v>317</v>
      </c>
      <c r="AP3" s="968" t="s">
        <v>318</v>
      </c>
      <c r="AQ3" s="968" t="s">
        <v>319</v>
      </c>
      <c r="AR3" s="64" t="s">
        <v>3</v>
      </c>
      <c r="AS3" s="968" t="s">
        <v>320</v>
      </c>
      <c r="AT3" s="968" t="s">
        <v>321</v>
      </c>
      <c r="AU3" s="968" t="s">
        <v>322</v>
      </c>
      <c r="AV3" s="64" t="s">
        <v>6</v>
      </c>
      <c r="AW3" s="942" t="s">
        <v>108</v>
      </c>
      <c r="AX3" s="968" t="s">
        <v>323</v>
      </c>
      <c r="AY3" s="968" t="s">
        <v>324</v>
      </c>
      <c r="AZ3" s="968" t="s">
        <v>325</v>
      </c>
      <c r="BA3" s="942" t="s">
        <v>103</v>
      </c>
      <c r="BB3" s="64" t="s">
        <v>109</v>
      </c>
      <c r="BC3" s="968" t="s">
        <v>326</v>
      </c>
      <c r="BD3" s="968" t="s">
        <v>327</v>
      </c>
      <c r="BE3" s="968" t="s">
        <v>328</v>
      </c>
      <c r="BF3" s="942" t="s">
        <v>107</v>
      </c>
      <c r="BG3" s="693" t="s">
        <v>141</v>
      </c>
      <c r="BH3" s="694" t="s">
        <v>121</v>
      </c>
      <c r="BI3" s="942" t="s">
        <v>110</v>
      </c>
      <c r="BJ3" s="685" t="s">
        <v>141</v>
      </c>
      <c r="BK3" s="686" t="s">
        <v>121</v>
      </c>
      <c r="BL3" s="968" t="s">
        <v>329</v>
      </c>
      <c r="BM3" s="968" t="s">
        <v>330</v>
      </c>
      <c r="BN3" s="968" t="s">
        <v>331</v>
      </c>
      <c r="BO3" s="64" t="s">
        <v>3</v>
      </c>
      <c r="BP3" s="969" t="s">
        <v>332</v>
      </c>
      <c r="BQ3" s="969" t="s">
        <v>333</v>
      </c>
      <c r="BR3" s="969" t="s">
        <v>334</v>
      </c>
      <c r="BS3" s="693" t="s">
        <v>141</v>
      </c>
      <c r="BT3" s="694" t="s">
        <v>121</v>
      </c>
      <c r="BU3" s="65" t="s">
        <v>6</v>
      </c>
      <c r="BV3" s="693" t="s">
        <v>141</v>
      </c>
      <c r="BW3" s="850" t="s">
        <v>121</v>
      </c>
      <c r="BX3" s="65" t="s">
        <v>108</v>
      </c>
      <c r="BY3" s="693" t="s">
        <v>141</v>
      </c>
      <c r="BZ3" s="694" t="s">
        <v>121</v>
      </c>
      <c r="CA3" s="968" t="s">
        <v>335</v>
      </c>
      <c r="CB3" s="693" t="s">
        <v>141</v>
      </c>
      <c r="CC3" s="694" t="s">
        <v>121</v>
      </c>
      <c r="CD3" s="968" t="s">
        <v>336</v>
      </c>
      <c r="CE3" s="693" t="s">
        <v>141</v>
      </c>
      <c r="CF3" s="694" t="s">
        <v>121</v>
      </c>
      <c r="CG3" s="968" t="s">
        <v>337</v>
      </c>
      <c r="CH3" s="693" t="s">
        <v>141</v>
      </c>
      <c r="CI3" s="694" t="s">
        <v>121</v>
      </c>
      <c r="CJ3" s="968" t="s">
        <v>103</v>
      </c>
      <c r="CK3" s="693" t="s">
        <v>141</v>
      </c>
      <c r="CL3" s="850" t="s">
        <v>121</v>
      </c>
      <c r="CM3" s="968" t="s">
        <v>109</v>
      </c>
      <c r="CN3" s="693" t="s">
        <v>141</v>
      </c>
      <c r="CO3" s="694" t="s">
        <v>121</v>
      </c>
    </row>
    <row r="4" spans="1:93" x14ac:dyDescent="0.25">
      <c r="A4" s="150" t="s">
        <v>7</v>
      </c>
      <c r="B4" s="588">
        <v>28274.756164000006</v>
      </c>
      <c r="C4" s="588">
        <v>3374.63897</v>
      </c>
      <c r="D4" s="588">
        <v>2955.8721819999996</v>
      </c>
      <c r="E4" s="588">
        <v>3006.4346259999998</v>
      </c>
      <c r="F4" s="588">
        <v>9336.9457780000012</v>
      </c>
      <c r="G4" s="588">
        <v>2412.5119100000002</v>
      </c>
      <c r="H4" s="588">
        <v>2172.0826299999999</v>
      </c>
      <c r="I4" s="588">
        <v>1782.0543010000001</v>
      </c>
      <c r="J4" s="588">
        <v>6366.6488409999993</v>
      </c>
      <c r="K4" s="588">
        <v>15703.594619</v>
      </c>
      <c r="L4" s="588">
        <v>1787.3457189999999</v>
      </c>
      <c r="M4" s="588">
        <v>1847.275063</v>
      </c>
      <c r="N4" s="588">
        <v>2010.5016439999999</v>
      </c>
      <c r="O4" s="588">
        <v>5645.1222529999995</v>
      </c>
      <c r="P4" s="588">
        <v>21348.716871999997</v>
      </c>
      <c r="Q4" s="588">
        <v>2545.1037470000001</v>
      </c>
      <c r="R4" s="588">
        <v>2919.2899419999994</v>
      </c>
      <c r="S4" s="588">
        <v>3530.471</v>
      </c>
      <c r="T4" s="588">
        <v>8994.864689</v>
      </c>
      <c r="U4" s="588">
        <v>30343.581560999999</v>
      </c>
      <c r="V4" s="588">
        <v>3693.367401</v>
      </c>
      <c r="W4" s="588">
        <v>3316.0166909999998</v>
      </c>
      <c r="X4" s="588">
        <v>3180.8552639999998</v>
      </c>
      <c r="Y4" s="588">
        <v>10190.239356</v>
      </c>
      <c r="Z4" s="588">
        <v>2706.587622</v>
      </c>
      <c r="AA4" s="588">
        <v>2226.0890050000003</v>
      </c>
      <c r="AB4" s="588">
        <v>1903.7278210000002</v>
      </c>
      <c r="AC4" s="588">
        <v>6836.4044479999993</v>
      </c>
      <c r="AD4" s="588">
        <v>17026.643803999999</v>
      </c>
      <c r="AE4" s="588">
        <v>1931.366166</v>
      </c>
      <c r="AF4" s="588">
        <v>2017.8221639999997</v>
      </c>
      <c r="AG4" s="588">
        <v>1887.7766969999998</v>
      </c>
      <c r="AH4" s="588">
        <v>5836.965021</v>
      </c>
      <c r="AI4" s="588">
        <v>22863.608824999999</v>
      </c>
      <c r="AJ4" s="588">
        <v>2307.8097299999999</v>
      </c>
      <c r="AK4" s="588">
        <v>2875.9243210000004</v>
      </c>
      <c r="AL4" s="588">
        <v>3515.7299400000002</v>
      </c>
      <c r="AM4" s="588">
        <v>8699.4639910000005</v>
      </c>
      <c r="AN4" s="588">
        <v>31563.072816</v>
      </c>
      <c r="AO4" s="588">
        <v>3495.9240240000004</v>
      </c>
      <c r="AP4" s="588">
        <v>3019.3675820000003</v>
      </c>
      <c r="AQ4" s="588">
        <v>3190.0544199999999</v>
      </c>
      <c r="AR4" s="588">
        <v>9705.3460190000005</v>
      </c>
      <c r="AS4" s="588">
        <v>2715.4541799999997</v>
      </c>
      <c r="AT4" s="588">
        <v>2183.9120989999997</v>
      </c>
      <c r="AU4" s="588">
        <v>1726.1428870000002</v>
      </c>
      <c r="AV4" s="588">
        <v>6625.5091660000007</v>
      </c>
      <c r="AW4" s="588">
        <v>16330.855185</v>
      </c>
      <c r="AX4" s="588">
        <v>1768.9130129999999</v>
      </c>
      <c r="AY4" s="588">
        <v>1740.0299610000002</v>
      </c>
      <c r="AZ4" s="588">
        <v>1831.8923610000002</v>
      </c>
      <c r="BA4" s="588">
        <v>5340.8353349999998</v>
      </c>
      <c r="BB4" s="588">
        <v>21671.69052</v>
      </c>
      <c r="BC4" s="588">
        <v>2439.625211</v>
      </c>
      <c r="BD4" s="588">
        <v>2700.4529660000003</v>
      </c>
      <c r="BE4" s="588">
        <v>3188.9425229999997</v>
      </c>
      <c r="BF4" s="588">
        <v>8329.0206999999991</v>
      </c>
      <c r="BG4" s="697">
        <v>-370.44329100000141</v>
      </c>
      <c r="BH4" s="684">
        <v>-4.2582312126729027E-2</v>
      </c>
      <c r="BI4" s="727">
        <v>30000.711219999997</v>
      </c>
      <c r="BJ4" s="695">
        <v>-1562.3615960000025</v>
      </c>
      <c r="BK4" s="714">
        <v>-4.9499667066889907E-2</v>
      </c>
      <c r="BL4" s="588">
        <v>3242.4420009999999</v>
      </c>
      <c r="BM4" s="588">
        <v>2851.301727</v>
      </c>
      <c r="BN4" s="588">
        <v>2899.7196270000004</v>
      </c>
      <c r="BO4" s="588">
        <v>8993.4633549999999</v>
      </c>
      <c r="BP4" s="588">
        <v>2293.6133260000001</v>
      </c>
      <c r="BQ4" s="588">
        <v>2182.1057300000002</v>
      </c>
      <c r="BR4" s="588">
        <v>1814.647406</v>
      </c>
      <c r="BS4" s="695">
        <v>88.504518999999846</v>
      </c>
      <c r="BT4" s="714">
        <v>5.12729969613459E-2</v>
      </c>
      <c r="BU4" s="588">
        <v>6290.366462</v>
      </c>
      <c r="BV4" s="695">
        <v>-335.14270400000078</v>
      </c>
      <c r="BW4" s="714">
        <v>-5.0583690340335836E-2</v>
      </c>
      <c r="BX4" s="588">
        <v>15283.829817</v>
      </c>
      <c r="BY4" s="695">
        <v>-1047.0253680000005</v>
      </c>
      <c r="BZ4" s="714">
        <v>-6.4113321448205626E-2</v>
      </c>
      <c r="CA4" s="588">
        <v>1913.4032549999999</v>
      </c>
      <c r="CB4" s="695">
        <v>144.49024200000008</v>
      </c>
      <c r="CC4" s="714">
        <v>8.1683068041288748E-2</v>
      </c>
      <c r="CD4" s="588">
        <v>1842.5304879999999</v>
      </c>
      <c r="CE4" s="695">
        <v>102.50052699999969</v>
      </c>
      <c r="CF4" s="714">
        <v>5.8907334527212592E-2</v>
      </c>
      <c r="CG4" s="588">
        <v>2036.297771</v>
      </c>
      <c r="CH4" s="695">
        <f>CG4-AZ4</f>
        <v>204.40540999999985</v>
      </c>
      <c r="CI4" s="714">
        <f>CH4/AZ4</f>
        <v>0.11158156142341151</v>
      </c>
      <c r="CJ4" s="588">
        <v>5792.2315140000001</v>
      </c>
      <c r="CK4" s="695">
        <f>CJ4-BA4</f>
        <v>451.3961790000003</v>
      </c>
      <c r="CL4" s="714">
        <f>CK4/BA4</f>
        <v>8.4517898547044487E-2</v>
      </c>
      <c r="CM4" s="588">
        <v>21076.061331000001</v>
      </c>
      <c r="CN4" s="695">
        <f>CM4-BB4</f>
        <v>-595.62918899999931</v>
      </c>
      <c r="CO4" s="714">
        <f>CN4/BB4</f>
        <v>-2.7484205186961083E-2</v>
      </c>
    </row>
    <row r="5" spans="1:93" x14ac:dyDescent="0.25">
      <c r="A5" s="151" t="s">
        <v>25</v>
      </c>
      <c r="B5" s="241">
        <v>19851.651471000005</v>
      </c>
      <c r="C5" s="291">
        <v>2434.2650960000001</v>
      </c>
      <c r="D5" s="291">
        <v>2109.9316140000001</v>
      </c>
      <c r="E5" s="291">
        <v>2191.3244140000002</v>
      </c>
      <c r="F5" s="152">
        <v>6735.5211240000008</v>
      </c>
      <c r="G5" s="153">
        <v>1721.10626</v>
      </c>
      <c r="H5" s="154">
        <v>1568.8919820000001</v>
      </c>
      <c r="I5" s="154">
        <v>1303.659989</v>
      </c>
      <c r="J5" s="152">
        <v>4593.6582309999994</v>
      </c>
      <c r="K5" s="155">
        <v>11329.179355</v>
      </c>
      <c r="L5" s="155">
        <v>1340.67084</v>
      </c>
      <c r="M5" s="155">
        <v>1359.3936800000001</v>
      </c>
      <c r="N5" s="155">
        <v>1429.59268</v>
      </c>
      <c r="O5" s="155">
        <v>4129.6571999999996</v>
      </c>
      <c r="P5" s="155">
        <v>15458.836555</v>
      </c>
      <c r="Q5" s="155">
        <v>1825.5013199999999</v>
      </c>
      <c r="R5" s="155">
        <v>2093.0095899999997</v>
      </c>
      <c r="S5" s="155">
        <v>2581.4070000000002</v>
      </c>
      <c r="T5" s="155">
        <v>6499.9179100000001</v>
      </c>
      <c r="U5" s="155">
        <v>21958.754464999998</v>
      </c>
      <c r="V5" s="291">
        <v>2744.218523</v>
      </c>
      <c r="W5" s="291">
        <v>2454.723477</v>
      </c>
      <c r="X5" s="291">
        <v>2326.461362</v>
      </c>
      <c r="Y5" s="152">
        <v>7525.4033619999991</v>
      </c>
      <c r="Z5" s="156">
        <v>1991.0835579999998</v>
      </c>
      <c r="AA5" s="155">
        <v>1614.4134910000002</v>
      </c>
      <c r="AB5" s="155">
        <v>1424.5640530000001</v>
      </c>
      <c r="AC5" s="152">
        <v>5030.0611019999997</v>
      </c>
      <c r="AD5" s="155">
        <v>12555.464463999999</v>
      </c>
      <c r="AE5" s="155">
        <v>1476.67579</v>
      </c>
      <c r="AF5" s="155">
        <v>1527.5119799999998</v>
      </c>
      <c r="AG5" s="155">
        <v>1351.20048</v>
      </c>
      <c r="AH5" s="155">
        <v>4355.38825</v>
      </c>
      <c r="AI5" s="155">
        <v>16910.852714000001</v>
      </c>
      <c r="AJ5" s="155">
        <v>1574.61967</v>
      </c>
      <c r="AK5" s="155">
        <v>2038.2345300000002</v>
      </c>
      <c r="AL5" s="155">
        <v>2570.0999400000001</v>
      </c>
      <c r="AM5" s="155">
        <v>6182.9541399999998</v>
      </c>
      <c r="AN5" s="155">
        <v>23093.806854000002</v>
      </c>
      <c r="AO5" s="291">
        <v>2559.2200130000001</v>
      </c>
      <c r="AP5" s="291">
        <v>2208.3902400000002</v>
      </c>
      <c r="AQ5" s="291">
        <v>2373.5706600000003</v>
      </c>
      <c r="AR5" s="152">
        <v>7141.1809130000001</v>
      </c>
      <c r="AS5" s="291">
        <v>2051.167414</v>
      </c>
      <c r="AT5" s="291">
        <v>1630.0512699999999</v>
      </c>
      <c r="AU5" s="291">
        <v>1283.8781800000002</v>
      </c>
      <c r="AV5" s="152">
        <v>4965.0968640000001</v>
      </c>
      <c r="AW5" s="155">
        <v>12106.277776999999</v>
      </c>
      <c r="AX5" s="291">
        <v>1330.3180199999999</v>
      </c>
      <c r="AY5" s="291">
        <v>1272.7542600000002</v>
      </c>
      <c r="AZ5" s="291">
        <v>1285.75261</v>
      </c>
      <c r="BA5" s="152">
        <v>3888.8248899999999</v>
      </c>
      <c r="BB5" s="155">
        <v>15995.102666999999</v>
      </c>
      <c r="BC5" s="291">
        <v>1763.4436600000001</v>
      </c>
      <c r="BD5" s="291">
        <v>1942.9996410000001</v>
      </c>
      <c r="BE5" s="291">
        <v>2332.0608599999996</v>
      </c>
      <c r="BF5" s="152">
        <v>6038.5041609999989</v>
      </c>
      <c r="BG5" s="720">
        <v>-144.44997900000089</v>
      </c>
      <c r="BH5" s="733">
        <v>-2.336261530155892E-2</v>
      </c>
      <c r="BI5" s="728">
        <v>22033.606827999996</v>
      </c>
      <c r="BJ5" s="708">
        <v>-1060.2000260000059</v>
      </c>
      <c r="BK5" s="715">
        <v>-4.5908413138753379E-2</v>
      </c>
      <c r="BL5" s="291">
        <v>2314.0161590000002</v>
      </c>
      <c r="BM5" s="291">
        <v>2048.0568499999999</v>
      </c>
      <c r="BN5" s="291">
        <v>2142.4451870000003</v>
      </c>
      <c r="BO5" s="291">
        <v>6504.5181960000009</v>
      </c>
      <c r="BP5" s="291">
        <v>1659.011577</v>
      </c>
      <c r="BQ5" s="291">
        <v>1620.5199170000001</v>
      </c>
      <c r="BR5" s="291">
        <v>1364.65247</v>
      </c>
      <c r="BS5" s="291">
        <v>80.774289999999837</v>
      </c>
      <c r="BT5" s="842">
        <v>6.2914294563367237E-2</v>
      </c>
      <c r="BU5" s="291">
        <v>4644.1839639999998</v>
      </c>
      <c r="BV5" s="291">
        <v>-320.91290000000026</v>
      </c>
      <c r="BW5" s="842">
        <v>-6.4633764212500222E-2</v>
      </c>
      <c r="BX5" s="291">
        <v>11148.702160000001</v>
      </c>
      <c r="BY5" s="708">
        <v>-957.5756169999986</v>
      </c>
      <c r="BZ5" s="715">
        <v>-7.9097443048865096E-2</v>
      </c>
      <c r="CA5" s="291">
        <v>1490.1095209999999</v>
      </c>
      <c r="CB5" s="708">
        <v>159.79150099999993</v>
      </c>
      <c r="CC5" s="715">
        <v>0.12011526461920732</v>
      </c>
      <c r="CD5" s="291">
        <v>1393.2485649999999</v>
      </c>
      <c r="CE5" s="708">
        <v>120.49430499999971</v>
      </c>
      <c r="CF5" s="715">
        <v>9.4672089331682696E-2</v>
      </c>
      <c r="CG5" s="291">
        <v>1492.8284779999999</v>
      </c>
      <c r="CH5" s="708">
        <f t="shared" ref="CH5:CH65" si="0">CG5-AZ5</f>
        <v>207.0758679999999</v>
      </c>
      <c r="CI5" s="715">
        <f t="shared" ref="CI5:CI65" si="1">CH5/AZ5</f>
        <v>0.1610542077764088</v>
      </c>
      <c r="CJ5" s="291">
        <v>4376.1865639999996</v>
      </c>
      <c r="CK5" s="715">
        <f t="shared" ref="CK5:CK65" si="2">CJ5-BA5</f>
        <v>487.36167399999977</v>
      </c>
      <c r="CL5" s="715">
        <f t="shared" ref="CL5:CL65" si="3">CK5/BA5</f>
        <v>0.12532363574745578</v>
      </c>
      <c r="CM5" s="291">
        <v>15524.888724</v>
      </c>
      <c r="CN5" s="708">
        <f t="shared" ref="CN5:CN65" si="4">CM5-BB5</f>
        <v>-470.21394299999884</v>
      </c>
      <c r="CO5" s="715">
        <f t="shared" ref="CO5:CO65" si="5">CN5/BB5</f>
        <v>-2.9397369481729684E-2</v>
      </c>
    </row>
    <row r="6" spans="1:93" x14ac:dyDescent="0.25">
      <c r="A6" s="157" t="s">
        <v>26</v>
      </c>
      <c r="B6" s="242">
        <v>2373.1274410000001</v>
      </c>
      <c r="C6" s="828">
        <v>316.85234200000002</v>
      </c>
      <c r="D6" s="828">
        <v>287.23969899999997</v>
      </c>
      <c r="E6" s="828">
        <v>299.27649700000001</v>
      </c>
      <c r="F6" s="829">
        <v>903.36853800000006</v>
      </c>
      <c r="G6" s="21">
        <v>238.089686</v>
      </c>
      <c r="H6" s="828">
        <v>215.24334400000001</v>
      </c>
      <c r="I6" s="828">
        <v>205.84732300000002</v>
      </c>
      <c r="J6" s="829">
        <v>659.18035300000008</v>
      </c>
      <c r="K6" s="828">
        <v>1562.5488910000001</v>
      </c>
      <c r="L6" s="828">
        <v>207.19031999999999</v>
      </c>
      <c r="M6" s="828">
        <v>215.29999000000001</v>
      </c>
      <c r="N6" s="828">
        <v>244.78749999999999</v>
      </c>
      <c r="O6" s="828">
        <v>667.27780999999993</v>
      </c>
      <c r="P6" s="828">
        <v>2229.826701</v>
      </c>
      <c r="Q6" s="828">
        <v>267.29160999999999</v>
      </c>
      <c r="R6" s="828">
        <v>296.63279999999997</v>
      </c>
      <c r="S6" s="828">
        <v>311.60200000000003</v>
      </c>
      <c r="T6" s="828">
        <v>875.52640999999994</v>
      </c>
      <c r="U6" s="828">
        <v>3105.3531109999999</v>
      </c>
      <c r="V6" s="828">
        <v>345.39529199999998</v>
      </c>
      <c r="W6" s="828">
        <v>305.56424800000002</v>
      </c>
      <c r="X6" s="828">
        <v>324.30385200000001</v>
      </c>
      <c r="Y6" s="829">
        <v>975.26339199999995</v>
      </c>
      <c r="Z6" s="828">
        <v>250.32738000000001</v>
      </c>
      <c r="AA6" s="828">
        <v>221.78443799999999</v>
      </c>
      <c r="AB6" s="828">
        <v>213.71091100000001</v>
      </c>
      <c r="AC6" s="828">
        <v>685.82272899999998</v>
      </c>
      <c r="AD6" s="828">
        <v>1661.0861209999998</v>
      </c>
      <c r="AE6" s="828">
        <v>215.84932000000001</v>
      </c>
      <c r="AF6" s="828">
        <v>238.83841000000001</v>
      </c>
      <c r="AG6" s="828">
        <v>213.20821000000001</v>
      </c>
      <c r="AH6" s="828">
        <v>667.89594000000011</v>
      </c>
      <c r="AI6" s="828">
        <v>2328.9820609999997</v>
      </c>
      <c r="AJ6" s="828">
        <v>219.10826</v>
      </c>
      <c r="AK6" s="828">
        <v>295.16771</v>
      </c>
      <c r="AL6" s="828">
        <v>320.39071999999999</v>
      </c>
      <c r="AM6" s="828">
        <v>834.66669000000002</v>
      </c>
      <c r="AN6" s="828">
        <v>3163.6487509999997</v>
      </c>
      <c r="AO6" s="828">
        <v>328.33059400000008</v>
      </c>
      <c r="AP6" s="828">
        <v>294.60827999999998</v>
      </c>
      <c r="AQ6" s="828">
        <v>319.52616</v>
      </c>
      <c r="AR6" s="829">
        <v>942.46503400000017</v>
      </c>
      <c r="AS6" s="828">
        <v>277.35391000000004</v>
      </c>
      <c r="AT6" s="828">
        <v>230.31471999999999</v>
      </c>
      <c r="AU6" s="828">
        <v>171.27787999999998</v>
      </c>
      <c r="AV6" s="829">
        <v>678.94650999999999</v>
      </c>
      <c r="AW6" s="828">
        <v>1621.411544</v>
      </c>
      <c r="AX6" s="828">
        <v>213.49651</v>
      </c>
      <c r="AY6" s="828">
        <v>205.47884999999999</v>
      </c>
      <c r="AZ6" s="828">
        <v>210.35542000000001</v>
      </c>
      <c r="BA6" s="829">
        <v>629.33077999999989</v>
      </c>
      <c r="BB6" s="828">
        <v>2250.7423239999998</v>
      </c>
      <c r="BC6" s="828">
        <v>274.29815000000002</v>
      </c>
      <c r="BD6" s="828">
        <v>289.92674799999998</v>
      </c>
      <c r="BE6" s="828">
        <v>314.05544000000003</v>
      </c>
      <c r="BF6" s="829">
        <v>878.28033800000003</v>
      </c>
      <c r="BG6" s="721">
        <v>43.613648000000012</v>
      </c>
      <c r="BH6" s="734">
        <v>5.2252771702198997E-2</v>
      </c>
      <c r="BI6" s="729">
        <v>3129.0226619999999</v>
      </c>
      <c r="BJ6" s="709">
        <v>-34.626088999999865</v>
      </c>
      <c r="BK6" s="716">
        <v>-1.0944985276590824E-2</v>
      </c>
      <c r="BL6" s="828">
        <v>315.21266000000003</v>
      </c>
      <c r="BM6" s="828">
        <v>293.67155600000001</v>
      </c>
      <c r="BN6" s="828">
        <v>325.23221899999999</v>
      </c>
      <c r="BO6" s="828">
        <v>934.11643500000014</v>
      </c>
      <c r="BP6" s="828">
        <v>237.12686299999999</v>
      </c>
      <c r="BQ6" s="828">
        <v>223.42452900000001</v>
      </c>
      <c r="BR6" s="828">
        <v>188.14583200000001</v>
      </c>
      <c r="BS6" s="828">
        <v>16.867952000000031</v>
      </c>
      <c r="BT6" s="843">
        <v>9.8482956468167598E-2</v>
      </c>
      <c r="BU6" s="828">
        <v>648.69722400000001</v>
      </c>
      <c r="BV6" s="828">
        <v>-30.249285999999984</v>
      </c>
      <c r="BW6" s="843">
        <v>-4.4553268268512025E-2</v>
      </c>
      <c r="BX6" s="828">
        <v>1582.8136590000001</v>
      </c>
      <c r="BY6" s="709">
        <v>-38.597884999999906</v>
      </c>
      <c r="BZ6" s="716">
        <v>-2.3805112984936233E-2</v>
      </c>
      <c r="CA6" s="828">
        <v>232.09504099999998</v>
      </c>
      <c r="CB6" s="709">
        <v>18.59853099999998</v>
      </c>
      <c r="CC6" s="716">
        <v>8.7113981394824583E-2</v>
      </c>
      <c r="CD6" s="828">
        <v>202.25560200000001</v>
      </c>
      <c r="CE6" s="709">
        <v>-3.2232479999999839</v>
      </c>
      <c r="CF6" s="716">
        <v>-1.5686519561502237E-2</v>
      </c>
      <c r="CG6" s="828">
        <v>204.0797</v>
      </c>
      <c r="CH6" s="709">
        <f t="shared" si="0"/>
        <v>-6.2757200000000068</v>
      </c>
      <c r="CI6" s="716">
        <f t="shared" si="1"/>
        <v>-2.9833887807597288E-2</v>
      </c>
      <c r="CJ6" s="828">
        <v>638.43034299999999</v>
      </c>
      <c r="CK6" s="716">
        <f t="shared" si="2"/>
        <v>9.0995630000001029</v>
      </c>
      <c r="CL6" s="716">
        <f t="shared" si="3"/>
        <v>1.4459110040669082E-2</v>
      </c>
      <c r="CM6" s="828">
        <v>2221.2440020000004</v>
      </c>
      <c r="CN6" s="709">
        <f t="shared" si="4"/>
        <v>-29.498321999999462</v>
      </c>
      <c r="CO6" s="716">
        <f t="shared" si="5"/>
        <v>-1.3106041364866369E-2</v>
      </c>
    </row>
    <row r="7" spans="1:93" x14ac:dyDescent="0.25">
      <c r="A7" s="99" t="s">
        <v>9</v>
      </c>
      <c r="B7" s="243">
        <v>2271.720851</v>
      </c>
      <c r="C7" s="826">
        <v>303.92882200000003</v>
      </c>
      <c r="D7" s="826">
        <v>277.85337399999997</v>
      </c>
      <c r="E7" s="826">
        <v>290.20591000000002</v>
      </c>
      <c r="F7" s="832">
        <v>871.98810600000002</v>
      </c>
      <c r="G7" s="826">
        <v>227.128704</v>
      </c>
      <c r="H7" s="826">
        <v>209.604308</v>
      </c>
      <c r="I7" s="826">
        <v>202.52515500000001</v>
      </c>
      <c r="J7" s="832">
        <v>639.25816700000007</v>
      </c>
      <c r="K7" s="831">
        <v>1511.2462730000002</v>
      </c>
      <c r="L7" s="831">
        <v>201.11609999999999</v>
      </c>
      <c r="M7" s="831">
        <v>211.68680000000001</v>
      </c>
      <c r="N7" s="831">
        <v>239.65087</v>
      </c>
      <c r="O7" s="831">
        <v>652.45376999999996</v>
      </c>
      <c r="P7" s="831">
        <v>2163.7000430000003</v>
      </c>
      <c r="Q7" s="831">
        <v>259.16449</v>
      </c>
      <c r="R7" s="831">
        <v>285.24016999999998</v>
      </c>
      <c r="S7" s="831">
        <v>299.87700000000001</v>
      </c>
      <c r="T7" s="831">
        <v>844.28165999999999</v>
      </c>
      <c r="U7" s="831">
        <v>3007.9817030000004</v>
      </c>
      <c r="V7" s="826">
        <v>336.08398999999997</v>
      </c>
      <c r="W7" s="826">
        <v>295.811241</v>
      </c>
      <c r="X7" s="826">
        <v>313.88587699999999</v>
      </c>
      <c r="Y7" s="832">
        <v>945.7811079999999</v>
      </c>
      <c r="Z7" s="831">
        <v>241.476134</v>
      </c>
      <c r="AA7" s="831">
        <v>215.54590099999999</v>
      </c>
      <c r="AB7" s="831">
        <v>210.79242500000001</v>
      </c>
      <c r="AC7" s="832">
        <v>667.81445999999994</v>
      </c>
      <c r="AD7" s="831">
        <v>1613.5955679999997</v>
      </c>
      <c r="AE7" s="831">
        <v>210.98149000000001</v>
      </c>
      <c r="AF7" s="831">
        <v>235.99904000000001</v>
      </c>
      <c r="AG7" s="60">
        <v>208.59316000000001</v>
      </c>
      <c r="AH7" s="826">
        <v>655.57369000000006</v>
      </c>
      <c r="AI7" s="826">
        <v>2269.1692579999999</v>
      </c>
      <c r="AJ7" s="831">
        <v>212.0975</v>
      </c>
      <c r="AK7" s="831">
        <v>286.54489000000001</v>
      </c>
      <c r="AL7" s="831">
        <v>310.05358999999999</v>
      </c>
      <c r="AM7" s="831">
        <v>808.69597999999996</v>
      </c>
      <c r="AN7" s="831">
        <v>3077.8652379999999</v>
      </c>
      <c r="AO7" s="826">
        <v>318.70459000000005</v>
      </c>
      <c r="AP7" s="826">
        <v>285.52276999999998</v>
      </c>
      <c r="AQ7" s="826">
        <v>309.79635999999999</v>
      </c>
      <c r="AR7" s="832">
        <v>914.02372000000014</v>
      </c>
      <c r="AS7" s="826">
        <v>268.80134500000003</v>
      </c>
      <c r="AT7" s="826">
        <v>221.16543999999999</v>
      </c>
      <c r="AU7" s="826">
        <v>165.46647999999999</v>
      </c>
      <c r="AV7" s="832">
        <v>655.43326500000001</v>
      </c>
      <c r="AW7" s="831">
        <v>1569.4569850000003</v>
      </c>
      <c r="AX7" s="826">
        <v>210.15208999999999</v>
      </c>
      <c r="AY7" s="826">
        <v>198.69812999999999</v>
      </c>
      <c r="AZ7" s="832">
        <v>204.61739</v>
      </c>
      <c r="BA7" s="832">
        <v>613.46760999999992</v>
      </c>
      <c r="BB7" s="826">
        <v>2182.9245950000004</v>
      </c>
      <c r="BC7" s="826">
        <v>265.35525000000001</v>
      </c>
      <c r="BD7" s="826">
        <v>280.432277</v>
      </c>
      <c r="BE7" s="826">
        <v>301.51350000000002</v>
      </c>
      <c r="BF7" s="832">
        <v>847.30102699999998</v>
      </c>
      <c r="BG7" s="723">
        <v>38.605047000000013</v>
      </c>
      <c r="BH7" s="735">
        <v>4.7737404358062951E-2</v>
      </c>
      <c r="BI7" s="730">
        <v>3030.2256220000004</v>
      </c>
      <c r="BJ7" s="710">
        <v>-47.639615999999478</v>
      </c>
      <c r="BK7" s="649">
        <v>-1.5478135758457023E-2</v>
      </c>
      <c r="BL7" s="826">
        <v>304.57523300000003</v>
      </c>
      <c r="BM7" s="826">
        <v>284.03726399999999</v>
      </c>
      <c r="BN7" s="778">
        <v>316.63340099999999</v>
      </c>
      <c r="BO7" s="826">
        <v>905.24589800000012</v>
      </c>
      <c r="BP7" s="826">
        <v>229.89707999999999</v>
      </c>
      <c r="BQ7" s="826">
        <v>218.02967599999999</v>
      </c>
      <c r="BR7" s="826">
        <v>183.84905800000001</v>
      </c>
      <c r="BS7" s="826">
        <v>18.382578000000024</v>
      </c>
      <c r="BT7" s="844">
        <v>0.11109547988208865</v>
      </c>
      <c r="BU7" s="826">
        <v>631.77581399999997</v>
      </c>
      <c r="BV7" s="826">
        <v>-23.657451000000037</v>
      </c>
      <c r="BW7" s="844">
        <v>-3.6094370339900338E-2</v>
      </c>
      <c r="BX7" s="826">
        <v>1537.0217120000002</v>
      </c>
      <c r="BY7" s="710">
        <v>-32.435273000000052</v>
      </c>
      <c r="BZ7" s="649">
        <v>-2.0666557484530262E-2</v>
      </c>
      <c r="CA7" s="826">
        <v>229.74143799999999</v>
      </c>
      <c r="CB7" s="710">
        <v>19.589348000000001</v>
      </c>
      <c r="CC7" s="649">
        <v>9.3215099597629525E-2</v>
      </c>
      <c r="CD7" s="826">
        <v>197.77923800000002</v>
      </c>
      <c r="CE7" s="710">
        <v>-0.91889199999997118</v>
      </c>
      <c r="CF7" s="649">
        <v>-4.624562898503228E-3</v>
      </c>
      <c r="CG7" s="826">
        <v>198.012969</v>
      </c>
      <c r="CH7" s="710">
        <f t="shared" si="0"/>
        <v>-6.6044210000000021</v>
      </c>
      <c r="CI7" s="649">
        <f t="shared" si="1"/>
        <v>-3.2276929150547772E-2</v>
      </c>
      <c r="CJ7" s="826">
        <v>625.53364499999998</v>
      </c>
      <c r="CK7" s="649">
        <f t="shared" si="2"/>
        <v>12.066035000000056</v>
      </c>
      <c r="CL7" s="649">
        <f t="shared" si="3"/>
        <v>1.9668577123411711E-2</v>
      </c>
      <c r="CM7" s="826">
        <v>2162.5553570000002</v>
      </c>
      <c r="CN7" s="710">
        <f t="shared" si="4"/>
        <v>-20.369238000000223</v>
      </c>
      <c r="CO7" s="649">
        <f t="shared" si="5"/>
        <v>-9.3311688578964491E-3</v>
      </c>
    </row>
    <row r="8" spans="1:93" x14ac:dyDescent="0.25">
      <c r="A8" s="99" t="s">
        <v>10</v>
      </c>
      <c r="B8" s="243">
        <v>101.40658999999999</v>
      </c>
      <c r="C8" s="826">
        <v>12.92352</v>
      </c>
      <c r="D8" s="826">
        <v>9.3863249999999994</v>
      </c>
      <c r="E8" s="826">
        <v>9.0705869999999997</v>
      </c>
      <c r="F8" s="832">
        <v>31.380431999999999</v>
      </c>
      <c r="G8" s="826">
        <v>10.960982</v>
      </c>
      <c r="H8" s="826">
        <v>5.6390359999999999</v>
      </c>
      <c r="I8" s="826">
        <v>3.322168</v>
      </c>
      <c r="J8" s="832">
        <v>19.922186</v>
      </c>
      <c r="K8" s="831">
        <v>51.302617999999995</v>
      </c>
      <c r="L8" s="831">
        <v>6.0742200000000004</v>
      </c>
      <c r="M8" s="831">
        <v>3.6131899999999999</v>
      </c>
      <c r="N8" s="831">
        <v>5.1366300000000003</v>
      </c>
      <c r="O8" s="831">
        <v>14.82404</v>
      </c>
      <c r="P8" s="831">
        <v>66.126657999999992</v>
      </c>
      <c r="Q8" s="831">
        <v>8.1271199999999997</v>
      </c>
      <c r="R8" s="831">
        <v>11.39263</v>
      </c>
      <c r="S8" s="831">
        <v>11.725</v>
      </c>
      <c r="T8" s="831">
        <v>31.244749999999996</v>
      </c>
      <c r="U8" s="831">
        <v>97.371407999999988</v>
      </c>
      <c r="V8" s="826">
        <v>9.3113019999999995</v>
      </c>
      <c r="W8" s="826">
        <v>9.7530070000000002</v>
      </c>
      <c r="X8" s="826">
        <v>10.417975</v>
      </c>
      <c r="Y8" s="832">
        <v>29.482284</v>
      </c>
      <c r="Z8" s="826">
        <v>8.8512459999999997</v>
      </c>
      <c r="AA8" s="831">
        <v>6.238537</v>
      </c>
      <c r="AB8" s="826">
        <v>2.9184859999999997</v>
      </c>
      <c r="AC8" s="832">
        <v>18.008268999999999</v>
      </c>
      <c r="AD8" s="831">
        <v>47.490552999999998</v>
      </c>
      <c r="AE8" s="831">
        <v>4.8678299999999997</v>
      </c>
      <c r="AF8" s="831">
        <v>2.8393700000000002</v>
      </c>
      <c r="AG8" s="60">
        <v>4.6150500000000001</v>
      </c>
      <c r="AH8" s="826">
        <v>12.32225</v>
      </c>
      <c r="AI8" s="826">
        <v>59.812803000000002</v>
      </c>
      <c r="AJ8" s="831">
        <v>7.0107600000000003</v>
      </c>
      <c r="AK8" s="831">
        <v>8.6228200000000008</v>
      </c>
      <c r="AL8" s="831">
        <v>10.33713</v>
      </c>
      <c r="AM8" s="831">
        <v>25.97071</v>
      </c>
      <c r="AN8" s="831">
        <v>85.783512999999999</v>
      </c>
      <c r="AO8" s="826">
        <v>9.626004</v>
      </c>
      <c r="AP8" s="826">
        <v>9.0855099999999993</v>
      </c>
      <c r="AQ8" s="826">
        <v>9.7297999999999991</v>
      </c>
      <c r="AR8" s="832">
        <v>28.441313999999998</v>
      </c>
      <c r="AS8" s="826">
        <v>8.5525649999999995</v>
      </c>
      <c r="AT8" s="826">
        <v>9.1492799999999992</v>
      </c>
      <c r="AU8" s="826">
        <v>5.8113999999999999</v>
      </c>
      <c r="AV8" s="832">
        <v>23.513244999999998</v>
      </c>
      <c r="AW8" s="831">
        <v>51.954558999999996</v>
      </c>
      <c r="AX8" s="826">
        <v>3.3444199999999999</v>
      </c>
      <c r="AY8" s="826">
        <v>6.7807199999999996</v>
      </c>
      <c r="AZ8" s="832">
        <v>5.7380300000000002</v>
      </c>
      <c r="BA8" s="832">
        <v>15.86317</v>
      </c>
      <c r="BB8" s="826">
        <v>67.817729</v>
      </c>
      <c r="BC8" s="826">
        <v>8.9428999999999998</v>
      </c>
      <c r="BD8" s="826">
        <v>9.4944710000000008</v>
      </c>
      <c r="BE8" s="826">
        <v>12.54194</v>
      </c>
      <c r="BF8" s="832">
        <v>30.979310999999999</v>
      </c>
      <c r="BG8" s="723">
        <v>5.0086009999999987</v>
      </c>
      <c r="BH8" s="735">
        <v>0.19285575943052757</v>
      </c>
      <c r="BI8" s="730">
        <v>98.797039999999996</v>
      </c>
      <c r="BJ8" s="710">
        <v>13.013526999999996</v>
      </c>
      <c r="BK8" s="649">
        <v>0.15170195932637998</v>
      </c>
      <c r="BL8" s="826">
        <v>10.637427000000001</v>
      </c>
      <c r="BM8" s="826">
        <v>9.6342920000000003</v>
      </c>
      <c r="BN8" s="826">
        <v>8.5988179999999996</v>
      </c>
      <c r="BO8" s="826">
        <v>28.870536999999999</v>
      </c>
      <c r="BP8" s="826">
        <v>7.2297830000000003</v>
      </c>
      <c r="BQ8" s="826">
        <v>5.3948530000000003</v>
      </c>
      <c r="BR8" s="826">
        <v>4.2967740000000001</v>
      </c>
      <c r="BS8" s="826">
        <v>-1.5146259999999998</v>
      </c>
      <c r="BT8" s="844">
        <v>-0.26063014075782082</v>
      </c>
      <c r="BU8" s="826">
        <v>16.921410000000002</v>
      </c>
      <c r="BV8" s="826">
        <v>-6.5918349999999961</v>
      </c>
      <c r="BW8" s="844">
        <v>-0.28034560946394244</v>
      </c>
      <c r="BX8" s="826">
        <v>45.791947</v>
      </c>
      <c r="BY8" s="710">
        <v>-6.1626119999999958</v>
      </c>
      <c r="BZ8" s="649">
        <v>-0.11861542314313545</v>
      </c>
      <c r="CA8" s="826">
        <v>2.3536030000000001</v>
      </c>
      <c r="CB8" s="710">
        <v>-0.99081699999999984</v>
      </c>
      <c r="CC8" s="649">
        <v>-0.29625974010441269</v>
      </c>
      <c r="CD8" s="826">
        <v>4.4763639999999993</v>
      </c>
      <c r="CE8" s="710">
        <v>-2.3043560000000003</v>
      </c>
      <c r="CF8" s="649">
        <v>-0.33983942708148995</v>
      </c>
      <c r="CG8" s="826">
        <v>6.0667309999999999</v>
      </c>
      <c r="CH8" s="710">
        <f t="shared" si="0"/>
        <v>0.32870099999999969</v>
      </c>
      <c r="CI8" s="649">
        <f t="shared" si="1"/>
        <v>5.7284642987227269E-2</v>
      </c>
      <c r="CJ8" s="826">
        <v>12.896698000000001</v>
      </c>
      <c r="CK8" s="649">
        <f t="shared" si="2"/>
        <v>-2.9664719999999996</v>
      </c>
      <c r="CL8" s="649">
        <f t="shared" si="3"/>
        <v>-0.18700373254526048</v>
      </c>
      <c r="CM8" s="826">
        <v>58.688645000000001</v>
      </c>
      <c r="CN8" s="710">
        <f t="shared" si="4"/>
        <v>-9.1290839999999989</v>
      </c>
      <c r="CO8" s="649">
        <f t="shared" si="5"/>
        <v>-0.13461205697406942</v>
      </c>
    </row>
    <row r="9" spans="1:93" x14ac:dyDescent="0.25">
      <c r="A9" s="157" t="s">
        <v>27</v>
      </c>
      <c r="B9" s="242">
        <v>1282.4079590000001</v>
      </c>
      <c r="C9" s="828">
        <v>198.40428500000002</v>
      </c>
      <c r="D9" s="828">
        <v>178.03742500000001</v>
      </c>
      <c r="E9" s="828">
        <v>156.495881</v>
      </c>
      <c r="F9" s="829">
        <v>532.937591</v>
      </c>
      <c r="G9" s="21">
        <v>121.99596200000001</v>
      </c>
      <c r="H9" s="828">
        <v>102.785</v>
      </c>
      <c r="I9" s="828">
        <v>89.757711</v>
      </c>
      <c r="J9" s="829">
        <v>314.53867300000002</v>
      </c>
      <c r="K9" s="828">
        <v>847.47626400000001</v>
      </c>
      <c r="L9" s="828">
        <v>89.754680000000008</v>
      </c>
      <c r="M9" s="828">
        <v>95.933109999999999</v>
      </c>
      <c r="N9" s="828">
        <v>98.002479999999991</v>
      </c>
      <c r="O9" s="828">
        <v>283.69026999999994</v>
      </c>
      <c r="P9" s="828">
        <v>1131.166534</v>
      </c>
      <c r="Q9" s="828">
        <v>123.06491</v>
      </c>
      <c r="R9" s="828">
        <v>149.47374000000002</v>
      </c>
      <c r="S9" s="828">
        <v>193.63</v>
      </c>
      <c r="T9" s="828">
        <v>466.16865000000007</v>
      </c>
      <c r="U9" s="828">
        <v>1597.335184</v>
      </c>
      <c r="V9" s="828">
        <v>203.39470900000001</v>
      </c>
      <c r="W9" s="828">
        <v>187.162184</v>
      </c>
      <c r="X9" s="828">
        <v>183.493109</v>
      </c>
      <c r="Y9" s="829">
        <v>574.05000199999995</v>
      </c>
      <c r="Z9" s="828">
        <v>146.74440199999998</v>
      </c>
      <c r="AA9" s="831">
        <v>114.22170699999999</v>
      </c>
      <c r="AB9" s="828">
        <v>103.729079</v>
      </c>
      <c r="AC9" s="829">
        <v>364.69518800000003</v>
      </c>
      <c r="AD9" s="828">
        <v>938.74518999999998</v>
      </c>
      <c r="AE9" s="828">
        <v>100.77958</v>
      </c>
      <c r="AF9" s="828">
        <v>123.05659</v>
      </c>
      <c r="AG9" s="828">
        <v>101.89382000000001</v>
      </c>
      <c r="AH9" s="828">
        <v>325.72998999999999</v>
      </c>
      <c r="AI9" s="828">
        <v>1264.4751799999999</v>
      </c>
      <c r="AJ9" s="828">
        <v>131.44723999999999</v>
      </c>
      <c r="AK9" s="828">
        <v>178.12360000000001</v>
      </c>
      <c r="AL9" s="828">
        <v>213.98902000000001</v>
      </c>
      <c r="AM9" s="828">
        <v>523.55986000000007</v>
      </c>
      <c r="AN9" s="828">
        <v>1788.03504</v>
      </c>
      <c r="AO9" s="828">
        <v>214.315876</v>
      </c>
      <c r="AP9" s="828">
        <v>175.86189999999999</v>
      </c>
      <c r="AQ9" s="828">
        <v>186.93838</v>
      </c>
      <c r="AR9" s="829">
        <v>577.11615599999993</v>
      </c>
      <c r="AS9" s="828">
        <v>150.43370800000002</v>
      </c>
      <c r="AT9" s="828">
        <v>108.54249999999999</v>
      </c>
      <c r="AU9" s="828">
        <v>97.227220000000003</v>
      </c>
      <c r="AV9" s="829">
        <v>356.20342800000003</v>
      </c>
      <c r="AW9" s="831">
        <v>933.31958399999996</v>
      </c>
      <c r="AX9" s="828">
        <v>82.90182999999999</v>
      </c>
      <c r="AY9" s="828">
        <v>100.61761999999999</v>
      </c>
      <c r="AZ9" s="828">
        <v>101.82767000000001</v>
      </c>
      <c r="BA9" s="829">
        <v>285.34711999999996</v>
      </c>
      <c r="BB9" s="828">
        <v>1218.666704</v>
      </c>
      <c r="BC9" s="828">
        <v>123.20219</v>
      </c>
      <c r="BD9" s="828">
        <v>162.91309999999999</v>
      </c>
      <c r="BE9" s="828">
        <v>199.43780000000001</v>
      </c>
      <c r="BF9" s="829">
        <v>485.55309</v>
      </c>
      <c r="BG9" s="721">
        <v>-38.006770000000074</v>
      </c>
      <c r="BH9" s="734">
        <v>-7.2592979148554448E-2</v>
      </c>
      <c r="BI9" s="729">
        <v>1704.2197940000001</v>
      </c>
      <c r="BJ9" s="709">
        <v>-83.815245999999888</v>
      </c>
      <c r="BK9" s="716">
        <v>-4.6875617157927651E-2</v>
      </c>
      <c r="BL9" s="828">
        <v>201.51231100000001</v>
      </c>
      <c r="BM9" s="828">
        <v>191.16413899999998</v>
      </c>
      <c r="BN9" s="828">
        <v>187.47560099999998</v>
      </c>
      <c r="BO9" s="828">
        <v>580.15205099999991</v>
      </c>
      <c r="BP9" s="828">
        <v>132.89828500000002</v>
      </c>
      <c r="BQ9" s="828">
        <v>111.3952</v>
      </c>
      <c r="BR9" s="828">
        <v>101.12791199999999</v>
      </c>
      <c r="BS9" s="828">
        <v>3.9006919999999923</v>
      </c>
      <c r="BT9" s="843">
        <v>4.011934106518722E-2</v>
      </c>
      <c r="BU9" s="828">
        <v>345.42139700000001</v>
      </c>
      <c r="BV9" s="828">
        <v>-10.782031000000018</v>
      </c>
      <c r="BW9" s="843">
        <v>-3.0269307234179726E-2</v>
      </c>
      <c r="BX9" s="828">
        <v>925.57344799999987</v>
      </c>
      <c r="BY9" s="709">
        <v>-7.7461360000000923</v>
      </c>
      <c r="BZ9" s="716">
        <v>-8.2995536928539282E-3</v>
      </c>
      <c r="CA9" s="828">
        <v>112.560135</v>
      </c>
      <c r="CB9" s="709">
        <v>29.658305000000013</v>
      </c>
      <c r="CC9" s="716">
        <v>0.35775211476031371</v>
      </c>
      <c r="CD9" s="828">
        <v>104.12021200000001</v>
      </c>
      <c r="CE9" s="709">
        <v>3.5025920000000212</v>
      </c>
      <c r="CF9" s="716">
        <v>3.4810920791010773E-2</v>
      </c>
      <c r="CG9" s="828">
        <v>102.252298</v>
      </c>
      <c r="CH9" s="709">
        <f t="shared" si="0"/>
        <v>0.42462799999998424</v>
      </c>
      <c r="CI9" s="716">
        <f t="shared" si="1"/>
        <v>4.1700649734986986E-3</v>
      </c>
      <c r="CJ9" s="828">
        <v>318.93264499999998</v>
      </c>
      <c r="CK9" s="716">
        <f t="shared" si="2"/>
        <v>33.585525000000018</v>
      </c>
      <c r="CL9" s="716">
        <f t="shared" si="3"/>
        <v>0.1177005921769949</v>
      </c>
      <c r="CM9" s="828">
        <v>1244.506093</v>
      </c>
      <c r="CN9" s="709">
        <f t="shared" si="4"/>
        <v>25.839388999999983</v>
      </c>
      <c r="CO9" s="716">
        <f t="shared" si="5"/>
        <v>2.120299907693218E-2</v>
      </c>
    </row>
    <row r="10" spans="1:93" x14ac:dyDescent="0.25">
      <c r="A10" s="99" t="s">
        <v>12</v>
      </c>
      <c r="B10" s="243">
        <v>151.10511099999999</v>
      </c>
      <c r="C10" s="826">
        <v>22.826352</v>
      </c>
      <c r="D10" s="826">
        <v>19.007605999999999</v>
      </c>
      <c r="E10" s="826">
        <v>17.826651999999999</v>
      </c>
      <c r="F10" s="832">
        <v>59.660609999999991</v>
      </c>
      <c r="G10" s="826">
        <v>9.83216</v>
      </c>
      <c r="H10" s="826">
        <v>6.1700520000000001</v>
      </c>
      <c r="I10" s="826">
        <v>16.445283</v>
      </c>
      <c r="J10" s="832">
        <v>32.447495000000004</v>
      </c>
      <c r="K10" s="831">
        <v>92.108104999999995</v>
      </c>
      <c r="L10" s="831">
        <v>17.989750000000001</v>
      </c>
      <c r="M10" s="831">
        <v>18.943269999999998</v>
      </c>
      <c r="N10" s="831">
        <v>16.584599999999998</v>
      </c>
      <c r="O10" s="831">
        <v>53.517619999999994</v>
      </c>
      <c r="P10" s="831">
        <v>145.62572499999999</v>
      </c>
      <c r="Q10" s="831">
        <v>19.548439999999999</v>
      </c>
      <c r="R10" s="831">
        <v>17.840479999999999</v>
      </c>
      <c r="S10" s="831">
        <v>24.98</v>
      </c>
      <c r="T10" s="831">
        <v>62.368920000000003</v>
      </c>
      <c r="U10" s="831">
        <v>207.99464499999999</v>
      </c>
      <c r="V10" s="826">
        <v>23.833641</v>
      </c>
      <c r="W10" s="826">
        <v>20.889945999999998</v>
      </c>
      <c r="X10" s="826">
        <v>21.802627999999999</v>
      </c>
      <c r="Y10" s="832">
        <v>66.526214999999993</v>
      </c>
      <c r="Z10" s="826">
        <v>25.540367999999997</v>
      </c>
      <c r="AA10" s="831">
        <v>25.146884</v>
      </c>
      <c r="AB10" s="826">
        <v>22.886582000000001</v>
      </c>
      <c r="AC10" s="832">
        <v>73.573834000000005</v>
      </c>
      <c r="AD10" s="831">
        <v>140.10004900000001</v>
      </c>
      <c r="AE10" s="831">
        <v>17.424009999999999</v>
      </c>
      <c r="AF10" s="831">
        <v>35.781700000000001</v>
      </c>
      <c r="AG10" s="60">
        <v>18.642119999999998</v>
      </c>
      <c r="AH10" s="826">
        <v>71.847830000000002</v>
      </c>
      <c r="AI10" s="826">
        <v>211.947879</v>
      </c>
      <c r="AJ10" s="831">
        <v>28.178439999999998</v>
      </c>
      <c r="AK10" s="831">
        <v>24.888069999999999</v>
      </c>
      <c r="AL10" s="831">
        <v>30.27139</v>
      </c>
      <c r="AM10" s="831">
        <v>83.337899999999991</v>
      </c>
      <c r="AN10" s="831">
        <v>295.28577899999999</v>
      </c>
      <c r="AO10" s="826">
        <v>35.472055999999995</v>
      </c>
      <c r="AP10" s="826">
        <v>28.893249999999998</v>
      </c>
      <c r="AQ10" s="826">
        <v>26.515560000000001</v>
      </c>
      <c r="AR10" s="832">
        <v>90.880865999999997</v>
      </c>
      <c r="AS10" s="826">
        <v>21.149424</v>
      </c>
      <c r="AT10" s="826">
        <v>19.667369999999998</v>
      </c>
      <c r="AU10" s="826">
        <v>19.048089999999998</v>
      </c>
      <c r="AV10" s="832">
        <v>59.864884000000004</v>
      </c>
      <c r="AW10" s="831">
        <v>150.74574999999999</v>
      </c>
      <c r="AX10" s="826">
        <v>19.2042</v>
      </c>
      <c r="AY10" s="826">
        <v>17.489999999999998</v>
      </c>
      <c r="AZ10" s="832">
        <v>19.168939999999999</v>
      </c>
      <c r="BA10" s="832">
        <v>55.863139999999994</v>
      </c>
      <c r="BB10" s="826">
        <v>206.60888999999997</v>
      </c>
      <c r="BC10" s="826">
        <v>23.767520000000001</v>
      </c>
      <c r="BD10" s="826">
        <v>27.247333999999999</v>
      </c>
      <c r="BE10" s="826">
        <v>35.622489999999999</v>
      </c>
      <c r="BF10" s="832">
        <v>86.637343999999999</v>
      </c>
      <c r="BG10" s="723">
        <v>3.2994440000000083</v>
      </c>
      <c r="BH10" s="735">
        <v>3.9591158404519433E-2</v>
      </c>
      <c r="BI10" s="730">
        <v>293.24623399999996</v>
      </c>
      <c r="BJ10" s="710">
        <v>-2.0395450000000324</v>
      </c>
      <c r="BK10" s="649">
        <v>-6.9070207407450068E-3</v>
      </c>
      <c r="BL10" s="826">
        <v>33.257337999999997</v>
      </c>
      <c r="BM10" s="826">
        <v>30.446701000000001</v>
      </c>
      <c r="BN10" s="826">
        <v>26.162323000000001</v>
      </c>
      <c r="BO10" s="826">
        <v>89.866361999999995</v>
      </c>
      <c r="BP10" s="826">
        <v>18.210460999999999</v>
      </c>
      <c r="BQ10" s="826">
        <v>19.683916</v>
      </c>
      <c r="BR10" s="826">
        <v>17.920559999999998</v>
      </c>
      <c r="BS10" s="826">
        <v>-1.1275300000000001</v>
      </c>
      <c r="BT10" s="844">
        <v>-5.9193861431776115E-2</v>
      </c>
      <c r="BU10" s="826">
        <v>55.814937</v>
      </c>
      <c r="BV10" s="826">
        <v>-4.0499470000000031</v>
      </c>
      <c r="BW10" s="844">
        <v>-6.7651463251812247E-2</v>
      </c>
      <c r="BX10" s="826">
        <v>145.681299</v>
      </c>
      <c r="BY10" s="710">
        <v>-5.0644509999999912</v>
      </c>
      <c r="BZ10" s="649">
        <v>-3.3595978659431473E-2</v>
      </c>
      <c r="CA10" s="826">
        <v>20.772556999999999</v>
      </c>
      <c r="CB10" s="710">
        <v>1.5683569999999989</v>
      </c>
      <c r="CC10" s="649">
        <v>8.1667395673862955E-2</v>
      </c>
      <c r="CD10" s="826">
        <v>21.994889000000001</v>
      </c>
      <c r="CE10" s="710">
        <v>4.5048890000000021</v>
      </c>
      <c r="CF10" s="649">
        <v>0.25756941109205272</v>
      </c>
      <c r="CG10" s="826">
        <v>18.258576000000001</v>
      </c>
      <c r="CH10" s="710">
        <f t="shared" si="0"/>
        <v>-0.91036399999999773</v>
      </c>
      <c r="CI10" s="649">
        <f t="shared" si="1"/>
        <v>-4.7491619254898691E-2</v>
      </c>
      <c r="CJ10" s="826">
        <v>61.026021999999998</v>
      </c>
      <c r="CK10" s="649">
        <f t="shared" si="2"/>
        <v>5.1628820000000033</v>
      </c>
      <c r="CL10" s="649">
        <f t="shared" si="3"/>
        <v>9.2420189770929528E-2</v>
      </c>
      <c r="CM10" s="826">
        <v>206.70732099999998</v>
      </c>
      <c r="CN10" s="710">
        <f t="shared" si="4"/>
        <v>9.8431000000005042E-2</v>
      </c>
      <c r="CO10" s="649">
        <f t="shared" si="5"/>
        <v>4.7641222020990994E-4</v>
      </c>
    </row>
    <row r="11" spans="1:93" x14ac:dyDescent="0.25">
      <c r="A11" s="99" t="s">
        <v>11</v>
      </c>
      <c r="B11" s="243">
        <v>1131.302848</v>
      </c>
      <c r="C11" s="826">
        <v>175.577933</v>
      </c>
      <c r="D11" s="826">
        <v>159.029819</v>
      </c>
      <c r="E11" s="826">
        <v>138.669229</v>
      </c>
      <c r="F11" s="832">
        <v>473.27698099999998</v>
      </c>
      <c r="G11" s="826">
        <v>112.163802</v>
      </c>
      <c r="H11" s="826">
        <v>96.614947999999998</v>
      </c>
      <c r="I11" s="826">
        <v>73.312427999999997</v>
      </c>
      <c r="J11" s="832">
        <v>282.09117800000001</v>
      </c>
      <c r="K11" s="831">
        <v>755.36815899999999</v>
      </c>
      <c r="L11" s="831">
        <v>71.764930000000007</v>
      </c>
      <c r="M11" s="831">
        <v>76.989840000000001</v>
      </c>
      <c r="N11" s="831">
        <v>81.417879999999997</v>
      </c>
      <c r="O11" s="831">
        <v>230.17264999999998</v>
      </c>
      <c r="P11" s="831">
        <v>985.54080899999997</v>
      </c>
      <c r="Q11" s="831">
        <v>103.51647</v>
      </c>
      <c r="R11" s="831">
        <v>131.63326000000001</v>
      </c>
      <c r="S11" s="831">
        <v>168.65</v>
      </c>
      <c r="T11" s="831">
        <v>403.79973000000007</v>
      </c>
      <c r="U11" s="831">
        <v>1389.340539</v>
      </c>
      <c r="V11" s="826">
        <v>179.56106800000001</v>
      </c>
      <c r="W11" s="826">
        <v>166.27223799999999</v>
      </c>
      <c r="X11" s="826">
        <v>161.69048100000001</v>
      </c>
      <c r="Y11" s="832">
        <v>507.52378699999997</v>
      </c>
      <c r="Z11" s="826">
        <v>121.20403399999999</v>
      </c>
      <c r="AA11" s="831">
        <v>89.074822999999995</v>
      </c>
      <c r="AB11" s="826">
        <v>80.842496999999995</v>
      </c>
      <c r="AC11" s="832">
        <v>291.121354</v>
      </c>
      <c r="AD11" s="831">
        <v>798.64514099999997</v>
      </c>
      <c r="AE11" s="831">
        <v>83.35557</v>
      </c>
      <c r="AF11" s="831">
        <v>87.274889999999999</v>
      </c>
      <c r="AG11" s="60">
        <v>83.2517</v>
      </c>
      <c r="AH11" s="826">
        <v>253.88216</v>
      </c>
      <c r="AI11" s="826">
        <v>1052.5273010000001</v>
      </c>
      <c r="AJ11" s="831">
        <v>103.2688</v>
      </c>
      <c r="AK11" s="831">
        <v>153.23553000000001</v>
      </c>
      <c r="AL11" s="831">
        <v>183.71763000000001</v>
      </c>
      <c r="AM11" s="831">
        <v>440.22196000000002</v>
      </c>
      <c r="AN11" s="831">
        <v>1492.7492610000002</v>
      </c>
      <c r="AO11" s="826">
        <v>178.84381999999999</v>
      </c>
      <c r="AP11" s="826">
        <v>146.96865</v>
      </c>
      <c r="AQ11" s="826">
        <v>160.42282</v>
      </c>
      <c r="AR11" s="832">
        <v>486.23528999999996</v>
      </c>
      <c r="AS11" s="826">
        <v>129.28428400000001</v>
      </c>
      <c r="AT11" s="826">
        <v>88.875129999999999</v>
      </c>
      <c r="AU11" s="826">
        <v>78.179130000000001</v>
      </c>
      <c r="AV11" s="832">
        <v>296.33854400000001</v>
      </c>
      <c r="AW11" s="831">
        <v>782.57383400000003</v>
      </c>
      <c r="AX11" s="826">
        <v>63.697629999999997</v>
      </c>
      <c r="AY11" s="826">
        <v>83.127619999999993</v>
      </c>
      <c r="AZ11" s="832">
        <v>82.658730000000006</v>
      </c>
      <c r="BA11" s="832">
        <v>229.48397999999997</v>
      </c>
      <c r="BB11" s="826">
        <v>1012.057814</v>
      </c>
      <c r="BC11" s="826">
        <v>99.434669999999997</v>
      </c>
      <c r="BD11" s="826">
        <v>135.66576599999999</v>
      </c>
      <c r="BE11" s="826">
        <v>163.81531000000001</v>
      </c>
      <c r="BF11" s="832">
        <v>398.91574600000001</v>
      </c>
      <c r="BG11" s="723">
        <v>-41.306214000000011</v>
      </c>
      <c r="BH11" s="735">
        <v>-9.3830425906058834E-2</v>
      </c>
      <c r="BI11" s="730">
        <v>1410.9735599999999</v>
      </c>
      <c r="BJ11" s="710">
        <v>-81.775701000000254</v>
      </c>
      <c r="BK11" s="649">
        <v>-5.4781940367679915E-2</v>
      </c>
      <c r="BL11" s="826">
        <v>168.25497300000001</v>
      </c>
      <c r="BM11" s="826">
        <v>160.71743799999999</v>
      </c>
      <c r="BN11" s="778">
        <v>161.313278</v>
      </c>
      <c r="BO11" s="826">
        <v>490.28568899999993</v>
      </c>
      <c r="BP11" s="826">
        <v>114.68782400000001</v>
      </c>
      <c r="BQ11" s="826">
        <v>91.711284000000006</v>
      </c>
      <c r="BR11" s="826">
        <v>83.207352</v>
      </c>
      <c r="BS11" s="826">
        <v>5.0282219999999995</v>
      </c>
      <c r="BT11" s="844">
        <v>6.431667888859853E-2</v>
      </c>
      <c r="BU11" s="826">
        <v>289.60646000000003</v>
      </c>
      <c r="BV11" s="826">
        <v>-6.7320839999999862</v>
      </c>
      <c r="BW11" s="844">
        <v>-2.271754429622893E-2</v>
      </c>
      <c r="BX11" s="826">
        <v>779.89214900000002</v>
      </c>
      <c r="BY11" s="710">
        <v>-2.6816850000000159</v>
      </c>
      <c r="BZ11" s="649">
        <v>-3.4267501461082788E-3</v>
      </c>
      <c r="CA11" s="826">
        <v>91.787577999999996</v>
      </c>
      <c r="CB11" s="710">
        <v>28.089948</v>
      </c>
      <c r="CC11" s="649">
        <v>0.44098890335480301</v>
      </c>
      <c r="CD11" s="826">
        <v>82.125323000000009</v>
      </c>
      <c r="CE11" s="710">
        <v>-1.0022969999999845</v>
      </c>
      <c r="CF11" s="649">
        <v>-1.2057328238195494E-2</v>
      </c>
      <c r="CG11" s="826">
        <v>83.993721999999991</v>
      </c>
      <c r="CH11" s="710">
        <f t="shared" si="0"/>
        <v>1.3349919999999855</v>
      </c>
      <c r="CI11" s="649">
        <f t="shared" si="1"/>
        <v>1.6150647366587719E-2</v>
      </c>
      <c r="CJ11" s="826">
        <v>257.90662299999997</v>
      </c>
      <c r="CK11" s="649">
        <f t="shared" si="2"/>
        <v>28.422642999999994</v>
      </c>
      <c r="CL11" s="649">
        <f t="shared" si="3"/>
        <v>0.12385458453352603</v>
      </c>
      <c r="CM11" s="826">
        <v>1037.7987720000001</v>
      </c>
      <c r="CN11" s="710">
        <f t="shared" si="4"/>
        <v>25.740958000000091</v>
      </c>
      <c r="CO11" s="649">
        <f t="shared" si="5"/>
        <v>2.5434276228018027E-2</v>
      </c>
    </row>
    <row r="12" spans="1:93" x14ac:dyDescent="0.25">
      <c r="A12" s="157" t="s">
        <v>28</v>
      </c>
      <c r="B12" s="242">
        <v>6901.8388730000006</v>
      </c>
      <c r="C12" s="828">
        <v>923.02747399999998</v>
      </c>
      <c r="D12" s="828">
        <v>782.34585200000004</v>
      </c>
      <c r="E12" s="828">
        <v>737.55632100000014</v>
      </c>
      <c r="F12" s="829">
        <v>2442.9296470000004</v>
      </c>
      <c r="G12" s="21">
        <v>549.87088199999994</v>
      </c>
      <c r="H12" s="828">
        <v>430.12717300000008</v>
      </c>
      <c r="I12" s="828">
        <v>347.82570099999998</v>
      </c>
      <c r="J12" s="829">
        <v>1327.823756</v>
      </c>
      <c r="K12" s="828">
        <v>3770.7534030000006</v>
      </c>
      <c r="L12" s="828">
        <v>373.77815000000004</v>
      </c>
      <c r="M12" s="828">
        <v>333.36384000000004</v>
      </c>
      <c r="N12" s="828">
        <v>403.17706000000004</v>
      </c>
      <c r="O12" s="828">
        <v>1110.3190500000001</v>
      </c>
      <c r="P12" s="828">
        <v>4881.0724530000007</v>
      </c>
      <c r="Q12" s="828">
        <v>601.09084999999993</v>
      </c>
      <c r="R12" s="828">
        <v>739.53810999999996</v>
      </c>
      <c r="S12" s="828">
        <v>941.74900000000002</v>
      </c>
      <c r="T12" s="828">
        <v>2282.3779600000003</v>
      </c>
      <c r="U12" s="828">
        <v>7163.4504130000005</v>
      </c>
      <c r="V12" s="828">
        <v>1019.6350699999999</v>
      </c>
      <c r="W12" s="828">
        <v>921.91733499999998</v>
      </c>
      <c r="X12" s="828">
        <v>797.13393000000008</v>
      </c>
      <c r="Y12" s="829">
        <v>2738.6863349999999</v>
      </c>
      <c r="Z12" s="828">
        <v>639.42211499999996</v>
      </c>
      <c r="AA12" s="831">
        <v>523.27139299999999</v>
      </c>
      <c r="AB12" s="828">
        <v>358.05875100000003</v>
      </c>
      <c r="AC12" s="829">
        <v>1520.7522590000001</v>
      </c>
      <c r="AD12" s="828">
        <v>4259.4385940000002</v>
      </c>
      <c r="AE12" s="828">
        <v>383.90627999999998</v>
      </c>
      <c r="AF12" s="828">
        <v>445.22840000000002</v>
      </c>
      <c r="AG12" s="828">
        <v>398.36245000000002</v>
      </c>
      <c r="AH12" s="828">
        <v>1227.49713</v>
      </c>
      <c r="AI12" s="828">
        <v>5486.9357239999999</v>
      </c>
      <c r="AJ12" s="828">
        <v>534.21553000000006</v>
      </c>
      <c r="AK12" s="828">
        <v>722.11452000000008</v>
      </c>
      <c r="AL12" s="828">
        <v>972.79407000000003</v>
      </c>
      <c r="AM12" s="828">
        <v>2229.1241199999999</v>
      </c>
      <c r="AN12" s="828">
        <v>7716.0598439999994</v>
      </c>
      <c r="AO12" s="828">
        <v>987.58416199999988</v>
      </c>
      <c r="AP12" s="828">
        <v>857.38606000000016</v>
      </c>
      <c r="AQ12" s="828">
        <v>924.84317999999996</v>
      </c>
      <c r="AR12" s="829">
        <v>2769.8134020000002</v>
      </c>
      <c r="AS12" s="828">
        <v>732.71351299999992</v>
      </c>
      <c r="AT12" s="828">
        <v>553.05772999999999</v>
      </c>
      <c r="AU12" s="828">
        <v>380.86185</v>
      </c>
      <c r="AV12" s="829">
        <v>1666.6330930000001</v>
      </c>
      <c r="AW12" s="831">
        <v>4436.4464950000001</v>
      </c>
      <c r="AX12" s="828">
        <v>381.38982000000004</v>
      </c>
      <c r="AY12" s="828">
        <v>374.88451000000003</v>
      </c>
      <c r="AZ12" s="828">
        <v>418.25362999999993</v>
      </c>
      <c r="BA12" s="829">
        <v>1174.5279599999999</v>
      </c>
      <c r="BB12" s="828">
        <v>5610.9744549999996</v>
      </c>
      <c r="BC12" s="828">
        <v>588.12626999999998</v>
      </c>
      <c r="BD12" s="828">
        <v>704.59777100000008</v>
      </c>
      <c r="BE12" s="828">
        <v>897.19719999999995</v>
      </c>
      <c r="BF12" s="829">
        <v>2189.9212409999996</v>
      </c>
      <c r="BG12" s="721">
        <v>-39.202879000000394</v>
      </c>
      <c r="BH12" s="734">
        <v>-1.7586673908494777E-2</v>
      </c>
      <c r="BI12" s="729">
        <v>7800.8956959999996</v>
      </c>
      <c r="BJ12" s="709">
        <v>84.835852000000159</v>
      </c>
      <c r="BK12" s="716">
        <v>1.0994711512763766E-2</v>
      </c>
      <c r="BL12" s="828">
        <v>932.18429499999991</v>
      </c>
      <c r="BM12" s="828">
        <v>797.39087799999993</v>
      </c>
      <c r="BN12" s="828">
        <v>830.75319200000013</v>
      </c>
      <c r="BO12" s="828">
        <v>2560.3283650000003</v>
      </c>
      <c r="BP12" s="828">
        <v>598.660799</v>
      </c>
      <c r="BQ12" s="828">
        <v>557.52186199999994</v>
      </c>
      <c r="BR12" s="828">
        <v>445.84538699999996</v>
      </c>
      <c r="BS12" s="828">
        <v>64.983536999999956</v>
      </c>
      <c r="BT12" s="843">
        <v>0.17062233195579959</v>
      </c>
      <c r="BU12" s="828">
        <v>1602.0280480000001</v>
      </c>
      <c r="BV12" s="828">
        <v>-64.605045000000018</v>
      </c>
      <c r="BW12" s="843">
        <v>-3.876380786589842E-2</v>
      </c>
      <c r="BX12" s="828">
        <v>4162.3564130000004</v>
      </c>
      <c r="BY12" s="709">
        <v>-274.09008199999971</v>
      </c>
      <c r="BZ12" s="716">
        <v>-6.1781446549373904E-2</v>
      </c>
      <c r="CA12" s="828">
        <v>415.33065100000005</v>
      </c>
      <c r="CB12" s="709">
        <v>33.940831000000003</v>
      </c>
      <c r="CC12" s="716">
        <v>8.8992493297277833E-2</v>
      </c>
      <c r="CD12" s="828">
        <v>390.42887500000001</v>
      </c>
      <c r="CE12" s="709">
        <v>15.544364999999971</v>
      </c>
      <c r="CF12" s="716">
        <v>4.1464409932541545E-2</v>
      </c>
      <c r="CG12" s="828">
        <v>515.21250899999995</v>
      </c>
      <c r="CH12" s="709">
        <f t="shared" si="0"/>
        <v>96.958879000000024</v>
      </c>
      <c r="CI12" s="716">
        <f t="shared" si="1"/>
        <v>0.23181838015368819</v>
      </c>
      <c r="CJ12" s="828">
        <v>1320.972035</v>
      </c>
      <c r="CK12" s="716">
        <f t="shared" si="2"/>
        <v>146.44407500000011</v>
      </c>
      <c r="CL12" s="716">
        <f t="shared" si="3"/>
        <v>0.12468334512871036</v>
      </c>
      <c r="CM12" s="828">
        <v>5483.3284480000002</v>
      </c>
      <c r="CN12" s="709">
        <f t="shared" si="4"/>
        <v>-127.64600699999937</v>
      </c>
      <c r="CO12" s="716">
        <f t="shared" si="5"/>
        <v>-2.274934737695208E-2</v>
      </c>
    </row>
    <row r="13" spans="1:93" x14ac:dyDescent="0.25">
      <c r="A13" s="99" t="s">
        <v>13</v>
      </c>
      <c r="B13" s="243">
        <v>1600.8914090000001</v>
      </c>
      <c r="C13" s="826">
        <v>220.41891200000001</v>
      </c>
      <c r="D13" s="826">
        <v>186.412925</v>
      </c>
      <c r="E13" s="826">
        <v>180.15683300000001</v>
      </c>
      <c r="F13" s="832">
        <v>586.98866999999996</v>
      </c>
      <c r="G13" s="826">
        <v>130.87744499999999</v>
      </c>
      <c r="H13" s="826">
        <v>96.163482000000002</v>
      </c>
      <c r="I13" s="826">
        <v>76.667344</v>
      </c>
      <c r="J13" s="832">
        <v>303.70827100000002</v>
      </c>
      <c r="K13" s="831">
        <v>890.69694099999992</v>
      </c>
      <c r="L13" s="831">
        <v>82.703059999999994</v>
      </c>
      <c r="M13" s="831">
        <v>79.583600000000004</v>
      </c>
      <c r="N13" s="831">
        <v>89.752030000000005</v>
      </c>
      <c r="O13" s="831">
        <v>252.03869</v>
      </c>
      <c r="P13" s="831">
        <v>1142.735631</v>
      </c>
      <c r="Q13" s="831">
        <v>126.04425999999999</v>
      </c>
      <c r="R13" s="831">
        <v>170.61766</v>
      </c>
      <c r="S13" s="831">
        <v>226.49799999999999</v>
      </c>
      <c r="T13" s="831">
        <v>523.15991999999994</v>
      </c>
      <c r="U13" s="831">
        <v>1665.8955510000001</v>
      </c>
      <c r="V13" s="826">
        <v>241.77466799999999</v>
      </c>
      <c r="W13" s="826">
        <v>216.79213799999999</v>
      </c>
      <c r="X13" s="826">
        <v>178.34818300000001</v>
      </c>
      <c r="Y13" s="832">
        <v>636.91498899999999</v>
      </c>
      <c r="Z13" s="826">
        <v>133.126475</v>
      </c>
      <c r="AA13" s="831">
        <v>88.481055999999995</v>
      </c>
      <c r="AB13" s="826">
        <v>75.952783999999994</v>
      </c>
      <c r="AC13" s="832">
        <v>297.560315</v>
      </c>
      <c r="AD13" s="831">
        <v>934.47530400000005</v>
      </c>
      <c r="AE13" s="831">
        <v>84.180689999999998</v>
      </c>
      <c r="AF13" s="831">
        <v>88.000780000000006</v>
      </c>
      <c r="AG13" s="60">
        <v>89.886200000000002</v>
      </c>
      <c r="AH13" s="826">
        <v>262.06767000000002</v>
      </c>
      <c r="AI13" s="826">
        <v>1196.542974</v>
      </c>
      <c r="AJ13" s="831">
        <v>120.71221</v>
      </c>
      <c r="AK13" s="831">
        <v>157.35799</v>
      </c>
      <c r="AL13" s="831">
        <v>218.65282999999999</v>
      </c>
      <c r="AM13" s="831">
        <v>496.72302999999999</v>
      </c>
      <c r="AN13" s="831">
        <v>1693.2660040000001</v>
      </c>
      <c r="AO13" s="826">
        <v>222.37554</v>
      </c>
      <c r="AP13" s="826">
        <v>188.35596000000001</v>
      </c>
      <c r="AQ13" s="826">
        <v>171.60065</v>
      </c>
      <c r="AR13" s="832">
        <v>582.33214999999996</v>
      </c>
      <c r="AS13" s="826">
        <v>127.17273</v>
      </c>
      <c r="AT13" s="826">
        <v>100.00088</v>
      </c>
      <c r="AU13" s="826">
        <v>86.37276</v>
      </c>
      <c r="AV13" s="832">
        <v>313.54637000000002</v>
      </c>
      <c r="AW13" s="831">
        <v>895.87851999999998</v>
      </c>
      <c r="AX13" s="826">
        <v>86.593680000000006</v>
      </c>
      <c r="AY13" s="826">
        <v>88.437020000000004</v>
      </c>
      <c r="AZ13" s="832">
        <v>82.22972</v>
      </c>
      <c r="BA13" s="832">
        <v>257.26042000000001</v>
      </c>
      <c r="BB13" s="826">
        <v>1153.13894</v>
      </c>
      <c r="BC13" s="826">
        <v>123.61624999999999</v>
      </c>
      <c r="BD13" s="826">
        <v>145.102485</v>
      </c>
      <c r="BE13" s="826">
        <v>196.95320000000001</v>
      </c>
      <c r="BF13" s="832">
        <v>465.67193499999996</v>
      </c>
      <c r="BG13" s="723">
        <v>-31.051095000000032</v>
      </c>
      <c r="BH13" s="735">
        <v>-6.2511889170912882E-2</v>
      </c>
      <c r="BI13" s="730">
        <v>1618.8108750000001</v>
      </c>
      <c r="BJ13" s="710">
        <v>-74.455128999999943</v>
      </c>
      <c r="BK13" s="649">
        <v>-4.3971312731794443E-2</v>
      </c>
      <c r="BL13" s="826">
        <v>219.20999800000001</v>
      </c>
      <c r="BM13" s="826">
        <v>187.50093899999999</v>
      </c>
      <c r="BN13" s="826">
        <v>168.28843499999999</v>
      </c>
      <c r="BO13" s="826">
        <v>574.99937199999999</v>
      </c>
      <c r="BP13" s="826">
        <v>121.783298</v>
      </c>
      <c r="BQ13" s="826">
        <v>90.78586</v>
      </c>
      <c r="BR13" s="826">
        <v>83.933076</v>
      </c>
      <c r="BS13" s="826">
        <v>-2.4396839999999997</v>
      </c>
      <c r="BT13" s="844">
        <v>-2.8245988665871042E-2</v>
      </c>
      <c r="BU13" s="826">
        <v>296.50223400000004</v>
      </c>
      <c r="BV13" s="826">
        <v>-17.04413599999998</v>
      </c>
      <c r="BW13" s="844">
        <v>-5.4359219658642446E-2</v>
      </c>
      <c r="BX13" s="826">
        <v>871.50160600000004</v>
      </c>
      <c r="BY13" s="710">
        <v>-24.376913999999942</v>
      </c>
      <c r="BZ13" s="649">
        <v>-2.7210066382660835E-2</v>
      </c>
      <c r="CA13" s="826">
        <v>84.472142000000005</v>
      </c>
      <c r="CB13" s="710">
        <v>-2.121538000000001</v>
      </c>
      <c r="CC13" s="649">
        <v>-2.4499917314981887E-2</v>
      </c>
      <c r="CD13" s="826">
        <v>73.765941999999995</v>
      </c>
      <c r="CE13" s="710">
        <v>-14.671078000000009</v>
      </c>
      <c r="CF13" s="649">
        <v>-0.16589294845077329</v>
      </c>
      <c r="CG13" s="826">
        <v>72.612240999999997</v>
      </c>
      <c r="CH13" s="710">
        <f t="shared" si="0"/>
        <v>-9.617479000000003</v>
      </c>
      <c r="CI13" s="649">
        <f t="shared" si="1"/>
        <v>-0.1169586738225547</v>
      </c>
      <c r="CJ13" s="826">
        <v>230.850325</v>
      </c>
      <c r="CK13" s="649">
        <f t="shared" si="2"/>
        <v>-26.410095000000013</v>
      </c>
      <c r="CL13" s="649">
        <f t="shared" si="3"/>
        <v>-0.10265899045022166</v>
      </c>
      <c r="CM13" s="826">
        <v>1102.3519310000001</v>
      </c>
      <c r="CN13" s="710">
        <f t="shared" si="4"/>
        <v>-50.787008999999898</v>
      </c>
      <c r="CO13" s="649">
        <f t="shared" si="5"/>
        <v>-4.4042402210439528E-2</v>
      </c>
    </row>
    <row r="14" spans="1:93" x14ac:dyDescent="0.25">
      <c r="A14" s="99" t="s">
        <v>14</v>
      </c>
      <c r="B14" s="243">
        <v>2454.2960159999998</v>
      </c>
      <c r="C14" s="826">
        <v>336.93511999999998</v>
      </c>
      <c r="D14" s="826">
        <v>280.47474199999999</v>
      </c>
      <c r="E14" s="826">
        <v>254.750708</v>
      </c>
      <c r="F14" s="832">
        <v>872.16057000000001</v>
      </c>
      <c r="G14" s="826">
        <v>195.62882999999999</v>
      </c>
      <c r="H14" s="826">
        <v>129.536978</v>
      </c>
      <c r="I14" s="826">
        <v>107.292213</v>
      </c>
      <c r="J14" s="832">
        <v>432.45802099999997</v>
      </c>
      <c r="K14" s="831">
        <v>1304.6185909999999</v>
      </c>
      <c r="L14" s="831">
        <v>122.90075</v>
      </c>
      <c r="M14" s="831">
        <v>98.964870000000005</v>
      </c>
      <c r="N14" s="831">
        <v>132.66153</v>
      </c>
      <c r="O14" s="831">
        <v>354.52715000000001</v>
      </c>
      <c r="P14" s="831">
        <v>1659.1457409999998</v>
      </c>
      <c r="Q14" s="831">
        <v>215.39322000000001</v>
      </c>
      <c r="R14" s="831">
        <v>278.32994000000002</v>
      </c>
      <c r="S14" s="831">
        <v>329.529</v>
      </c>
      <c r="T14" s="831">
        <v>823.25216000000012</v>
      </c>
      <c r="U14" s="831">
        <v>2482.3979009999998</v>
      </c>
      <c r="V14" s="826">
        <v>346.86911800000001</v>
      </c>
      <c r="W14" s="826">
        <v>306.16223500000001</v>
      </c>
      <c r="X14" s="826">
        <v>274.03705500000001</v>
      </c>
      <c r="Y14" s="832">
        <v>927.06840800000009</v>
      </c>
      <c r="Z14" s="826">
        <v>216.964505</v>
      </c>
      <c r="AA14" s="831">
        <v>170.64095</v>
      </c>
      <c r="AB14" s="826">
        <v>103.557132</v>
      </c>
      <c r="AC14" s="832">
        <v>491.16258700000003</v>
      </c>
      <c r="AD14" s="831">
        <v>1418.2309950000001</v>
      </c>
      <c r="AE14" s="831">
        <v>108.75202</v>
      </c>
      <c r="AF14" s="831">
        <v>176.45396</v>
      </c>
      <c r="AG14" s="60">
        <v>123.02057000000001</v>
      </c>
      <c r="AH14" s="826">
        <v>408.22655000000003</v>
      </c>
      <c r="AI14" s="826">
        <v>1826.4575450000002</v>
      </c>
      <c r="AJ14" s="831">
        <v>203.93248</v>
      </c>
      <c r="AK14" s="831">
        <v>283.05572999999998</v>
      </c>
      <c r="AL14" s="831">
        <v>380.56482999999997</v>
      </c>
      <c r="AM14" s="831">
        <v>867.55304000000001</v>
      </c>
      <c r="AN14" s="831">
        <v>2694.010585</v>
      </c>
      <c r="AO14" s="826">
        <v>386.75524000000001</v>
      </c>
      <c r="AP14" s="826">
        <v>337.55621000000002</v>
      </c>
      <c r="AQ14" s="826">
        <v>423.05779000000001</v>
      </c>
      <c r="AR14" s="832">
        <v>1147.36924</v>
      </c>
      <c r="AS14" s="826">
        <v>286.30287099999998</v>
      </c>
      <c r="AT14" s="826">
        <v>205.82604000000001</v>
      </c>
      <c r="AU14" s="826">
        <v>83.914550000000006</v>
      </c>
      <c r="AV14" s="832">
        <v>576.04346099999998</v>
      </c>
      <c r="AW14" s="831">
        <v>1723.412701</v>
      </c>
      <c r="AX14" s="826">
        <v>127.2766</v>
      </c>
      <c r="AY14" s="826">
        <v>108.32293</v>
      </c>
      <c r="AZ14" s="832">
        <v>96.606470000000002</v>
      </c>
      <c r="BA14" s="832">
        <v>332.20600000000002</v>
      </c>
      <c r="BB14" s="826">
        <v>2055.6187009999999</v>
      </c>
      <c r="BC14" s="826">
        <v>224.98572999999999</v>
      </c>
      <c r="BD14" s="826">
        <v>274.50149099999999</v>
      </c>
      <c r="BE14" s="826">
        <v>340.37860999999998</v>
      </c>
      <c r="BF14" s="832">
        <v>839.86583099999996</v>
      </c>
      <c r="BG14" s="723">
        <v>-27.687209000000053</v>
      </c>
      <c r="BH14" s="735">
        <v>-3.191413979714719E-2</v>
      </c>
      <c r="BI14" s="730">
        <v>2895.4845319999999</v>
      </c>
      <c r="BJ14" s="710">
        <v>201.47394699999995</v>
      </c>
      <c r="BK14" s="649">
        <v>7.4785878022079144E-2</v>
      </c>
      <c r="BL14" s="826">
        <v>337.48363000000001</v>
      </c>
      <c r="BM14" s="826">
        <v>289.151385</v>
      </c>
      <c r="BN14" s="826">
        <v>337.33261800000002</v>
      </c>
      <c r="BO14" s="826">
        <v>963.96763300000009</v>
      </c>
      <c r="BP14" s="826">
        <v>242.71099699999999</v>
      </c>
      <c r="BQ14" s="826">
        <v>222.05046200000001</v>
      </c>
      <c r="BR14" s="826">
        <v>166.5428</v>
      </c>
      <c r="BS14" s="826">
        <v>82.628249999999994</v>
      </c>
      <c r="BT14" s="844">
        <v>0.98467131147101417</v>
      </c>
      <c r="BU14" s="826">
        <v>631.304259</v>
      </c>
      <c r="BV14" s="826">
        <v>55.260798000000023</v>
      </c>
      <c r="BW14" s="844">
        <v>9.5931647074108575E-2</v>
      </c>
      <c r="BX14" s="826">
        <v>1595.2718920000002</v>
      </c>
      <c r="BY14" s="710">
        <v>-128.14080899999976</v>
      </c>
      <c r="BZ14" s="649">
        <v>-7.4352944553354408E-2</v>
      </c>
      <c r="CA14" s="826">
        <v>124.083887</v>
      </c>
      <c r="CB14" s="710">
        <v>-3.1927129999999977</v>
      </c>
      <c r="CC14" s="649">
        <v>-2.5084838847046494E-2</v>
      </c>
      <c r="CD14" s="826">
        <v>138.48269400000001</v>
      </c>
      <c r="CE14" s="710">
        <v>30.15976400000001</v>
      </c>
      <c r="CF14" s="649">
        <v>0.27842455886302198</v>
      </c>
      <c r="CG14" s="826">
        <v>198.21066399999998</v>
      </c>
      <c r="CH14" s="710">
        <f t="shared" si="0"/>
        <v>101.60419399999998</v>
      </c>
      <c r="CI14" s="649">
        <f t="shared" si="1"/>
        <v>1.0517328083719442</v>
      </c>
      <c r="CJ14" s="826">
        <v>460.77724499999999</v>
      </c>
      <c r="CK14" s="649">
        <f t="shared" si="2"/>
        <v>128.57124499999998</v>
      </c>
      <c r="CL14" s="649">
        <f t="shared" si="3"/>
        <v>0.38702264558737642</v>
      </c>
      <c r="CM14" s="826">
        <v>2056.049137</v>
      </c>
      <c r="CN14" s="710">
        <f t="shared" si="4"/>
        <v>0.43043600000009974</v>
      </c>
      <c r="CO14" s="649">
        <f t="shared" si="5"/>
        <v>2.0939486481160387E-4</v>
      </c>
    </row>
    <row r="15" spans="1:93" x14ac:dyDescent="0.25">
      <c r="A15" s="99" t="s">
        <v>15</v>
      </c>
      <c r="B15" s="243">
        <v>903.242481</v>
      </c>
      <c r="C15" s="826">
        <v>134.898484</v>
      </c>
      <c r="D15" s="826">
        <v>115.143672</v>
      </c>
      <c r="E15" s="826">
        <v>101.467288</v>
      </c>
      <c r="F15" s="832">
        <v>351.50944399999997</v>
      </c>
      <c r="G15" s="826">
        <v>72.269881999999996</v>
      </c>
      <c r="H15" s="826">
        <v>59.851895999999996</v>
      </c>
      <c r="I15" s="826">
        <v>38.524532000000001</v>
      </c>
      <c r="J15" s="832">
        <v>170.64631</v>
      </c>
      <c r="K15" s="831">
        <v>522.155754</v>
      </c>
      <c r="L15" s="831">
        <v>40.798180000000002</v>
      </c>
      <c r="M15" s="831">
        <v>55.56185</v>
      </c>
      <c r="N15" s="831">
        <v>38.244239999999998</v>
      </c>
      <c r="O15" s="831">
        <v>134.60426999999999</v>
      </c>
      <c r="P15" s="831">
        <v>656.76002399999993</v>
      </c>
      <c r="Q15" s="831">
        <v>65.545540000000003</v>
      </c>
      <c r="R15" s="831">
        <v>89.683660000000003</v>
      </c>
      <c r="S15" s="831">
        <v>130.541</v>
      </c>
      <c r="T15" s="831">
        <v>285.77019999999999</v>
      </c>
      <c r="U15" s="831">
        <v>942.53022399999986</v>
      </c>
      <c r="V15" s="826">
        <v>145.59908300000001</v>
      </c>
      <c r="W15" s="826">
        <v>138.155303</v>
      </c>
      <c r="X15" s="826">
        <v>113.228273</v>
      </c>
      <c r="Y15" s="832">
        <v>396.98265900000001</v>
      </c>
      <c r="Z15" s="826">
        <v>70.873216999999997</v>
      </c>
      <c r="AA15" s="831">
        <v>30.005268999999998</v>
      </c>
      <c r="AB15" s="826">
        <v>34.532654000000001</v>
      </c>
      <c r="AC15" s="832">
        <v>135.41113999999999</v>
      </c>
      <c r="AD15" s="831">
        <v>532.39379899999994</v>
      </c>
      <c r="AE15" s="831">
        <v>9.7751599999999996</v>
      </c>
      <c r="AF15" s="831">
        <v>58.139400000000002</v>
      </c>
      <c r="AG15" s="60">
        <v>51.943570000000001</v>
      </c>
      <c r="AH15" s="826">
        <v>119.85813</v>
      </c>
      <c r="AI15" s="826">
        <v>652.2519289999999</v>
      </c>
      <c r="AJ15" s="831">
        <v>64.525030000000001</v>
      </c>
      <c r="AK15" s="831">
        <v>84.887460000000004</v>
      </c>
      <c r="AL15" s="831">
        <v>135.35673</v>
      </c>
      <c r="AM15" s="831">
        <v>284.76922000000002</v>
      </c>
      <c r="AN15" s="831">
        <v>937.02114899999992</v>
      </c>
      <c r="AO15" s="826">
        <v>141.32787999999999</v>
      </c>
      <c r="AP15" s="826">
        <v>116.24223000000001</v>
      </c>
      <c r="AQ15" s="826">
        <v>96.231359999999995</v>
      </c>
      <c r="AR15" s="832">
        <v>353.80146999999999</v>
      </c>
      <c r="AS15" s="826">
        <v>69.822322</v>
      </c>
      <c r="AT15" s="826">
        <v>45.248010000000001</v>
      </c>
      <c r="AU15" s="826">
        <v>33.754649999999998</v>
      </c>
      <c r="AV15" s="832">
        <v>148.82498200000001</v>
      </c>
      <c r="AW15" s="831">
        <v>502.62645199999997</v>
      </c>
      <c r="AX15" s="826">
        <v>37.791989999999998</v>
      </c>
      <c r="AY15" s="826">
        <v>58.981169999999999</v>
      </c>
      <c r="AZ15" s="832">
        <v>38.10642</v>
      </c>
      <c r="BA15" s="832">
        <v>134.87957999999998</v>
      </c>
      <c r="BB15" s="826">
        <v>637.506032</v>
      </c>
      <c r="BC15" s="826">
        <v>63.72777</v>
      </c>
      <c r="BD15" s="826">
        <v>79.404514000000006</v>
      </c>
      <c r="BE15" s="826">
        <v>123.16109</v>
      </c>
      <c r="BF15" s="832">
        <v>266.29337399999997</v>
      </c>
      <c r="BG15" s="723">
        <v>-18.475846000000047</v>
      </c>
      <c r="BH15" s="735">
        <v>-6.4880066743168485E-2</v>
      </c>
      <c r="BI15" s="730">
        <v>903.79940599999998</v>
      </c>
      <c r="BJ15" s="710">
        <v>-33.221742999999947</v>
      </c>
      <c r="BK15" s="649">
        <v>-3.5454635186681349E-2</v>
      </c>
      <c r="BL15" s="826">
        <v>139.710364</v>
      </c>
      <c r="BM15" s="826">
        <v>110.64483799999999</v>
      </c>
      <c r="BN15" s="826">
        <v>85.219286999999994</v>
      </c>
      <c r="BO15" s="826">
        <v>335.57448899999997</v>
      </c>
      <c r="BP15" s="826">
        <v>59.997289000000002</v>
      </c>
      <c r="BQ15" s="826">
        <v>31.929397000000002</v>
      </c>
      <c r="BR15" s="826">
        <v>45.545769999999997</v>
      </c>
      <c r="BS15" s="826">
        <v>11.791119999999999</v>
      </c>
      <c r="BT15" s="844">
        <v>0.34931839020697891</v>
      </c>
      <c r="BU15" s="826">
        <v>137.47245599999999</v>
      </c>
      <c r="BV15" s="826">
        <v>-11.352526000000012</v>
      </c>
      <c r="BW15" s="844">
        <v>-7.6281050717681334E-2</v>
      </c>
      <c r="BX15" s="826">
        <v>473.04694499999994</v>
      </c>
      <c r="BY15" s="710">
        <v>-29.579507000000035</v>
      </c>
      <c r="BZ15" s="649">
        <v>-5.8849881223521514E-2</v>
      </c>
      <c r="CA15" s="826">
        <v>20.214590999999999</v>
      </c>
      <c r="CB15" s="710">
        <v>-17.577399</v>
      </c>
      <c r="CC15" s="649">
        <v>-0.4651091143917005</v>
      </c>
      <c r="CD15" s="826">
        <v>63.429701000000001</v>
      </c>
      <c r="CE15" s="710">
        <v>4.4485310000000027</v>
      </c>
      <c r="CF15" s="649">
        <v>7.5422901919375326E-2</v>
      </c>
      <c r="CG15" s="826">
        <v>33.940906000000005</v>
      </c>
      <c r="CH15" s="710">
        <f t="shared" si="0"/>
        <v>-4.1655139999999946</v>
      </c>
      <c r="CI15" s="649">
        <f t="shared" si="1"/>
        <v>-0.10931265650249997</v>
      </c>
      <c r="CJ15" s="826">
        <v>117.58519800000002</v>
      </c>
      <c r="CK15" s="649">
        <f t="shared" si="2"/>
        <v>-17.294381999999956</v>
      </c>
      <c r="CL15" s="649">
        <f t="shared" si="3"/>
        <v>-0.12822090638182562</v>
      </c>
      <c r="CM15" s="826">
        <v>590.63214299999993</v>
      </c>
      <c r="CN15" s="710">
        <f t="shared" si="4"/>
        <v>-46.873889000000077</v>
      </c>
      <c r="CO15" s="649">
        <f t="shared" si="5"/>
        <v>-7.3526973310269916E-2</v>
      </c>
    </row>
    <row r="16" spans="1:93" x14ac:dyDescent="0.25">
      <c r="A16" s="99" t="s">
        <v>16</v>
      </c>
      <c r="B16" s="243">
        <v>1036.9753430000001</v>
      </c>
      <c r="C16" s="826">
        <v>116.168724</v>
      </c>
      <c r="D16" s="826">
        <v>105.427854</v>
      </c>
      <c r="E16" s="826">
        <v>115.57646099999999</v>
      </c>
      <c r="F16" s="832">
        <v>337.17303900000002</v>
      </c>
      <c r="G16" s="826">
        <v>83.241175999999996</v>
      </c>
      <c r="H16" s="826">
        <v>68.649304999999998</v>
      </c>
      <c r="I16" s="826">
        <v>66.185468999999998</v>
      </c>
      <c r="J16" s="832">
        <v>218.07594999999998</v>
      </c>
      <c r="K16" s="831">
        <v>555.24898899999994</v>
      </c>
      <c r="L16" s="831">
        <v>74.429299999999998</v>
      </c>
      <c r="M16" s="831">
        <v>46.986530000000002</v>
      </c>
      <c r="N16" s="831">
        <v>80.193799999999996</v>
      </c>
      <c r="O16" s="831">
        <v>201.60962999999998</v>
      </c>
      <c r="P16" s="831">
        <v>756.85861899999986</v>
      </c>
      <c r="Q16" s="831">
        <v>118.78644</v>
      </c>
      <c r="R16" s="831">
        <v>111.01085</v>
      </c>
      <c r="S16" s="831">
        <v>119.193</v>
      </c>
      <c r="T16" s="831">
        <v>348.99028999999996</v>
      </c>
      <c r="U16" s="831">
        <v>1105.8489089999998</v>
      </c>
      <c r="V16" s="826">
        <v>124.908368</v>
      </c>
      <c r="W16" s="826">
        <v>124.32209</v>
      </c>
      <c r="X16" s="826">
        <v>125.485102</v>
      </c>
      <c r="Y16" s="832">
        <v>374.71555999999998</v>
      </c>
      <c r="Z16" s="826">
        <v>143.082324</v>
      </c>
      <c r="AA16" s="831">
        <v>170.76591099999999</v>
      </c>
      <c r="AB16" s="826">
        <v>77.873041000000001</v>
      </c>
      <c r="AC16" s="832">
        <v>391.72127599999999</v>
      </c>
      <c r="AD16" s="831">
        <v>766.43683599999997</v>
      </c>
      <c r="AE16" s="831">
        <v>88.073999999999998</v>
      </c>
      <c r="AF16" s="831">
        <v>67.787210000000002</v>
      </c>
      <c r="AG16" s="60">
        <v>76.664450000000002</v>
      </c>
      <c r="AH16" s="826">
        <v>232.52566000000002</v>
      </c>
      <c r="AI16" s="826">
        <v>998.96249599999999</v>
      </c>
      <c r="AJ16" s="831">
        <v>73.506069999999994</v>
      </c>
      <c r="AK16" s="831">
        <v>114.38308000000001</v>
      </c>
      <c r="AL16" s="831">
        <v>121.99115</v>
      </c>
      <c r="AM16" s="831">
        <v>309.88030000000003</v>
      </c>
      <c r="AN16" s="831">
        <v>1308.8427959999999</v>
      </c>
      <c r="AO16" s="826">
        <v>117.302882</v>
      </c>
      <c r="AP16" s="826">
        <v>106.96427</v>
      </c>
      <c r="AQ16" s="826">
        <v>127.98611</v>
      </c>
      <c r="AR16" s="832">
        <v>352.25326200000001</v>
      </c>
      <c r="AS16" s="826">
        <v>172.43569400000001</v>
      </c>
      <c r="AT16" s="826">
        <v>133.04232999999999</v>
      </c>
      <c r="AU16" s="826">
        <v>107.37054999999999</v>
      </c>
      <c r="AV16" s="832">
        <v>412.84857399999999</v>
      </c>
      <c r="AW16" s="831">
        <v>765.10183600000005</v>
      </c>
      <c r="AX16" s="826">
        <v>61.804540000000003</v>
      </c>
      <c r="AY16" s="826">
        <v>58.757330000000003</v>
      </c>
      <c r="AZ16" s="832">
        <v>131.47977</v>
      </c>
      <c r="BA16" s="832">
        <v>252.04164</v>
      </c>
      <c r="BB16" s="826">
        <v>1017.1434760000001</v>
      </c>
      <c r="BC16" s="826">
        <v>94.983530000000002</v>
      </c>
      <c r="BD16" s="826">
        <v>119.20186</v>
      </c>
      <c r="BE16" s="826">
        <v>116.78045</v>
      </c>
      <c r="BF16" s="832">
        <v>330.96583999999996</v>
      </c>
      <c r="BG16" s="723">
        <v>21.085539999999924</v>
      </c>
      <c r="BH16" s="735">
        <v>6.8044144787519301E-2</v>
      </c>
      <c r="BI16" s="730">
        <v>1348.109316</v>
      </c>
      <c r="BJ16" s="710">
        <v>39.266520000000128</v>
      </c>
      <c r="BK16" s="649">
        <v>3.0000944437333477E-2</v>
      </c>
      <c r="BL16" s="826">
        <v>116.197452</v>
      </c>
      <c r="BM16" s="826">
        <v>105.518259</v>
      </c>
      <c r="BN16" s="826">
        <v>144.99245300000001</v>
      </c>
      <c r="BO16" s="826">
        <v>366.70816400000001</v>
      </c>
      <c r="BP16" s="826">
        <v>110.064465</v>
      </c>
      <c r="BQ16" s="826">
        <v>140.53863699999999</v>
      </c>
      <c r="BR16" s="826">
        <v>79.296620000000004</v>
      </c>
      <c r="BS16" s="826">
        <v>-28.07392999999999</v>
      </c>
      <c r="BT16" s="844">
        <v>-0.26146769295677436</v>
      </c>
      <c r="BU16" s="826">
        <v>329.899722</v>
      </c>
      <c r="BV16" s="826">
        <v>-82.948851999999988</v>
      </c>
      <c r="BW16" s="844">
        <v>-0.20091834445817897</v>
      </c>
      <c r="BX16" s="826">
        <v>696.60788600000001</v>
      </c>
      <c r="BY16" s="710">
        <v>-68.493950000000041</v>
      </c>
      <c r="BZ16" s="649">
        <v>-8.9522658000784142E-2</v>
      </c>
      <c r="CA16" s="826">
        <v>79.573031999999998</v>
      </c>
      <c r="CB16" s="710">
        <v>17.768491999999995</v>
      </c>
      <c r="CC16" s="649">
        <v>0.28749493160211198</v>
      </c>
      <c r="CD16" s="826">
        <v>62.053519999999999</v>
      </c>
      <c r="CE16" s="710">
        <v>3.2961899999999957</v>
      </c>
      <c r="CF16" s="649">
        <v>5.6098362536214558E-2</v>
      </c>
      <c r="CG16" s="826">
        <v>138.83940100000001</v>
      </c>
      <c r="CH16" s="710">
        <f t="shared" si="0"/>
        <v>7.3596310000000074</v>
      </c>
      <c r="CI16" s="649">
        <f t="shared" si="1"/>
        <v>5.5975386935952255E-2</v>
      </c>
      <c r="CJ16" s="826">
        <v>280.46595300000001</v>
      </c>
      <c r="CK16" s="649">
        <f t="shared" si="2"/>
        <v>28.424313000000012</v>
      </c>
      <c r="CL16" s="649">
        <f t="shared" si="3"/>
        <v>0.11277625792309562</v>
      </c>
      <c r="CM16" s="826">
        <v>977.07383900000002</v>
      </c>
      <c r="CN16" s="710">
        <f t="shared" si="4"/>
        <v>-40.069637000000057</v>
      </c>
      <c r="CO16" s="649">
        <f t="shared" si="5"/>
        <v>-3.9394282070782369E-2</v>
      </c>
    </row>
    <row r="17" spans="1:93" x14ac:dyDescent="0.25">
      <c r="A17" s="99" t="s">
        <v>17</v>
      </c>
      <c r="B17" s="243">
        <v>505.266909</v>
      </c>
      <c r="C17" s="826">
        <v>71.369469999999993</v>
      </c>
      <c r="D17" s="826">
        <v>56.094439999999999</v>
      </c>
      <c r="E17" s="826">
        <v>45.677281999999998</v>
      </c>
      <c r="F17" s="832">
        <v>173.14119199999999</v>
      </c>
      <c r="G17" s="826">
        <v>34.453018</v>
      </c>
      <c r="H17" s="826">
        <v>44.185700000000004</v>
      </c>
      <c r="I17" s="826">
        <v>23.451581999999998</v>
      </c>
      <c r="J17" s="832">
        <v>102.09030000000001</v>
      </c>
      <c r="K17" s="831">
        <v>275.231492</v>
      </c>
      <c r="L17" s="831">
        <v>30.502739999999999</v>
      </c>
      <c r="M17" s="831">
        <v>36.438960000000002</v>
      </c>
      <c r="N17" s="831">
        <v>36.481740000000002</v>
      </c>
      <c r="O17" s="831">
        <v>103.42344000000001</v>
      </c>
      <c r="P17" s="831">
        <v>378.65493200000003</v>
      </c>
      <c r="Q17" s="831">
        <v>37.3095</v>
      </c>
      <c r="R17" s="831">
        <v>44.713569999999997</v>
      </c>
      <c r="S17" s="831">
        <v>91.257000000000005</v>
      </c>
      <c r="T17" s="831">
        <v>173.28007000000002</v>
      </c>
      <c r="U17" s="831">
        <v>551.93500200000005</v>
      </c>
      <c r="V17" s="826">
        <v>116.15836899999999</v>
      </c>
      <c r="W17" s="826">
        <v>94.794225999999995</v>
      </c>
      <c r="X17" s="826">
        <v>64.923524999999998</v>
      </c>
      <c r="Y17" s="832">
        <v>275.87611999999996</v>
      </c>
      <c r="Z17" s="826">
        <v>39.846744000000001</v>
      </c>
      <c r="AA17" s="831">
        <v>37.409126000000001</v>
      </c>
      <c r="AB17" s="826">
        <v>36.188130999999998</v>
      </c>
      <c r="AC17" s="832">
        <v>113.444001</v>
      </c>
      <c r="AD17" s="831">
        <v>389.32012099999997</v>
      </c>
      <c r="AE17" s="831">
        <v>59.319859999999998</v>
      </c>
      <c r="AF17" s="831">
        <v>30.66864</v>
      </c>
      <c r="AG17" s="60">
        <v>27.890440000000002</v>
      </c>
      <c r="AH17" s="826">
        <v>117.87894</v>
      </c>
      <c r="AI17" s="826">
        <v>507.19906099999997</v>
      </c>
      <c r="AJ17" s="831">
        <v>36.521569999999997</v>
      </c>
      <c r="AK17" s="831">
        <v>44.738869999999999</v>
      </c>
      <c r="AL17" s="831">
        <v>72.521450000000002</v>
      </c>
      <c r="AM17" s="831">
        <v>153.78189</v>
      </c>
      <c r="AN17" s="831">
        <v>660.980951</v>
      </c>
      <c r="AO17" s="826">
        <v>74.701642000000007</v>
      </c>
      <c r="AP17" s="826">
        <v>67.731340000000003</v>
      </c>
      <c r="AQ17" s="826">
        <v>62.308450000000001</v>
      </c>
      <c r="AR17" s="832">
        <v>204.741432</v>
      </c>
      <c r="AS17" s="826">
        <v>43.266047999999998</v>
      </c>
      <c r="AT17" s="826">
        <v>35.410530000000001</v>
      </c>
      <c r="AU17" s="826">
        <v>36.907719999999998</v>
      </c>
      <c r="AV17" s="832">
        <v>115.584298</v>
      </c>
      <c r="AW17" s="831">
        <v>320.32573000000002</v>
      </c>
      <c r="AX17" s="826">
        <v>33.340510000000002</v>
      </c>
      <c r="AY17" s="826">
        <v>37.930520000000001</v>
      </c>
      <c r="AZ17" s="832">
        <v>39.583150000000003</v>
      </c>
      <c r="BA17" s="832">
        <v>110.85418</v>
      </c>
      <c r="BB17" s="826">
        <v>431.17991000000001</v>
      </c>
      <c r="BC17" s="826">
        <v>44.811860000000003</v>
      </c>
      <c r="BD17" s="826">
        <v>46.109949999999998</v>
      </c>
      <c r="BE17" s="826">
        <v>75.448539999999994</v>
      </c>
      <c r="BF17" s="832">
        <v>166.37034999999997</v>
      </c>
      <c r="BG17" s="723">
        <v>12.588459999999969</v>
      </c>
      <c r="BH17" s="735">
        <v>8.185918380896462E-2</v>
      </c>
      <c r="BI17" s="730">
        <v>597.55025999999998</v>
      </c>
      <c r="BJ17" s="710">
        <v>-63.430691000000024</v>
      </c>
      <c r="BK17" s="649">
        <v>-9.5964476592004022E-2</v>
      </c>
      <c r="BL17" s="826">
        <v>73.656220000000005</v>
      </c>
      <c r="BM17" s="826">
        <v>63.893977999999997</v>
      </c>
      <c r="BN17" s="826">
        <v>54.799694000000002</v>
      </c>
      <c r="BO17" s="826">
        <v>192.34989200000001</v>
      </c>
      <c r="BP17" s="826">
        <v>29.367715</v>
      </c>
      <c r="BQ17" s="826">
        <v>30.875823</v>
      </c>
      <c r="BR17" s="826">
        <v>35.174543999999997</v>
      </c>
      <c r="BS17" s="826">
        <v>-1.7331760000000003</v>
      </c>
      <c r="BT17" s="844">
        <v>-4.6959714661322899E-2</v>
      </c>
      <c r="BU17" s="826">
        <v>95.418081999999998</v>
      </c>
      <c r="BV17" s="826">
        <v>-20.166216000000006</v>
      </c>
      <c r="BW17" s="844">
        <v>-0.17447193389538088</v>
      </c>
      <c r="BX17" s="826">
        <v>287.76797399999998</v>
      </c>
      <c r="BY17" s="710">
        <v>-32.55775600000004</v>
      </c>
      <c r="BZ17" s="649">
        <v>-0.10163952798921284</v>
      </c>
      <c r="CA17" s="826">
        <v>60.977663999999997</v>
      </c>
      <c r="CB17" s="710">
        <v>27.637153999999995</v>
      </c>
      <c r="CC17" s="649">
        <v>0.82893615004689469</v>
      </c>
      <c r="CD17" s="826">
        <v>29.031849000000001</v>
      </c>
      <c r="CE17" s="710">
        <v>-8.8986710000000002</v>
      </c>
      <c r="CF17" s="649">
        <v>-0.23460450845387829</v>
      </c>
      <c r="CG17" s="826">
        <v>32.560214999999999</v>
      </c>
      <c r="CH17" s="710">
        <f t="shared" si="0"/>
        <v>-7.0229350000000039</v>
      </c>
      <c r="CI17" s="649">
        <f t="shared" si="1"/>
        <v>-0.17742233753503708</v>
      </c>
      <c r="CJ17" s="826">
        <v>122.569728</v>
      </c>
      <c r="CK17" s="649">
        <f t="shared" si="2"/>
        <v>11.715547999999998</v>
      </c>
      <c r="CL17" s="649">
        <f t="shared" si="3"/>
        <v>0.10568431429468873</v>
      </c>
      <c r="CM17" s="826">
        <v>410.33770199999998</v>
      </c>
      <c r="CN17" s="710">
        <f t="shared" si="4"/>
        <v>-20.842208000000028</v>
      </c>
      <c r="CO17" s="649">
        <f t="shared" si="5"/>
        <v>-4.8337613874449827E-2</v>
      </c>
    </row>
    <row r="18" spans="1:93" x14ac:dyDescent="0.25">
      <c r="A18" s="99" t="s">
        <v>18</v>
      </c>
      <c r="B18" s="243">
        <v>159.139995</v>
      </c>
      <c r="C18" s="826">
        <v>19.143999999999998</v>
      </c>
      <c r="D18" s="826">
        <v>17.23</v>
      </c>
      <c r="E18" s="826">
        <v>17.378</v>
      </c>
      <c r="F18" s="832">
        <v>53.751999999999995</v>
      </c>
      <c r="G18" s="60">
        <v>12.968</v>
      </c>
      <c r="H18" s="60">
        <v>12.135999999999999</v>
      </c>
      <c r="I18" s="826">
        <v>19.081</v>
      </c>
      <c r="J18" s="832">
        <v>44.185000000000002</v>
      </c>
      <c r="K18" s="831">
        <v>97.936999999999998</v>
      </c>
      <c r="L18" s="831">
        <v>7.33894</v>
      </c>
      <c r="M18" s="831">
        <v>0.1298</v>
      </c>
      <c r="N18" s="831">
        <v>7.2282299999999999</v>
      </c>
      <c r="O18" s="831">
        <v>14.69697</v>
      </c>
      <c r="P18" s="831">
        <v>112.63397000000001</v>
      </c>
      <c r="Q18" s="831">
        <v>17.28482</v>
      </c>
      <c r="R18" s="831">
        <v>22.67436</v>
      </c>
      <c r="S18" s="831">
        <v>19.079999999999998</v>
      </c>
      <c r="T18" s="831">
        <v>59.039180000000002</v>
      </c>
      <c r="U18" s="831">
        <v>171.67315000000002</v>
      </c>
      <c r="V18" s="826">
        <v>19.020700000000001</v>
      </c>
      <c r="W18" s="826">
        <v>17.828800000000001</v>
      </c>
      <c r="X18" s="826">
        <v>17.066269999999999</v>
      </c>
      <c r="Y18" s="832">
        <v>53.915770000000009</v>
      </c>
      <c r="Z18" s="826">
        <v>14.625</v>
      </c>
      <c r="AA18" s="831">
        <v>8.05626</v>
      </c>
      <c r="AB18" s="826">
        <v>13.90822</v>
      </c>
      <c r="AC18" s="832">
        <v>36.589480000000002</v>
      </c>
      <c r="AD18" s="831">
        <v>90.505250000000018</v>
      </c>
      <c r="AE18" s="831">
        <v>16.93845</v>
      </c>
      <c r="AF18" s="831">
        <v>7.4245599999999996</v>
      </c>
      <c r="AG18" s="60">
        <v>10.51416</v>
      </c>
      <c r="AH18" s="826">
        <v>34.87717</v>
      </c>
      <c r="AI18" s="826">
        <v>125.38242000000002</v>
      </c>
      <c r="AJ18" s="831">
        <v>14.284940000000001</v>
      </c>
      <c r="AK18" s="831">
        <v>15.12805</v>
      </c>
      <c r="AL18" s="831">
        <v>18.624359999999999</v>
      </c>
      <c r="AM18" s="831">
        <v>48.037349999999996</v>
      </c>
      <c r="AN18" s="831">
        <v>173.41977000000003</v>
      </c>
      <c r="AO18" s="826">
        <v>19.107054000000002</v>
      </c>
      <c r="AP18" s="826">
        <v>17.206440000000001</v>
      </c>
      <c r="AQ18" s="826">
        <v>18.584579999999999</v>
      </c>
      <c r="AR18" s="832">
        <v>54.898074000000008</v>
      </c>
      <c r="AS18" s="826">
        <v>12.245648000000001</v>
      </c>
      <c r="AT18" s="826">
        <v>13.86903</v>
      </c>
      <c r="AU18" s="826">
        <v>14.88862</v>
      </c>
      <c r="AV18" s="832">
        <v>41.003298000000001</v>
      </c>
      <c r="AW18" s="831">
        <v>95.901372000000009</v>
      </c>
      <c r="AX18" s="826">
        <v>17.020230000000002</v>
      </c>
      <c r="AY18" s="826">
        <v>3.50814</v>
      </c>
      <c r="AZ18" s="832">
        <v>9.8238800000000008</v>
      </c>
      <c r="BA18" s="832">
        <v>30.352250000000005</v>
      </c>
      <c r="BB18" s="826">
        <v>126.25362200000001</v>
      </c>
      <c r="BC18" s="826">
        <v>12.866720000000001</v>
      </c>
      <c r="BD18" s="826">
        <v>16.454409999999999</v>
      </c>
      <c r="BE18" s="826">
        <v>18.790569999999999</v>
      </c>
      <c r="BF18" s="832">
        <v>48.111699999999999</v>
      </c>
      <c r="BG18" s="723">
        <v>7.4350000000002581E-2</v>
      </c>
      <c r="BH18" s="735">
        <v>1.547753987262146E-3</v>
      </c>
      <c r="BI18" s="730">
        <v>174.36532199999999</v>
      </c>
      <c r="BJ18" s="710">
        <v>0.94555199999996375</v>
      </c>
      <c r="BK18" s="649">
        <v>5.4523887328414844E-3</v>
      </c>
      <c r="BL18" s="826">
        <v>18.679763000000001</v>
      </c>
      <c r="BM18" s="826">
        <v>16.833248999999999</v>
      </c>
      <c r="BN18" s="826">
        <v>15.632726</v>
      </c>
      <c r="BO18" s="826">
        <v>51.145738000000001</v>
      </c>
      <c r="BP18" s="826">
        <v>12.821906999999999</v>
      </c>
      <c r="BQ18" s="826">
        <v>18.238378000000001</v>
      </c>
      <c r="BR18" s="826">
        <v>14.727758</v>
      </c>
      <c r="BS18" s="826">
        <v>-0.16086199999999984</v>
      </c>
      <c r="BT18" s="844">
        <v>-1.080435930260829E-2</v>
      </c>
      <c r="BU18" s="826">
        <v>45.788043000000002</v>
      </c>
      <c r="BV18" s="826">
        <v>4.7847450000000009</v>
      </c>
      <c r="BW18" s="844">
        <v>0.11669171099358888</v>
      </c>
      <c r="BX18" s="826">
        <v>96.93378100000001</v>
      </c>
      <c r="BY18" s="710">
        <v>1.0324090000000012</v>
      </c>
      <c r="BZ18" s="649">
        <v>1.0765320437751413E-2</v>
      </c>
      <c r="CA18" s="826">
        <v>24.575661</v>
      </c>
      <c r="CB18" s="710">
        <v>7.5554309999999987</v>
      </c>
      <c r="CC18" s="649">
        <v>0.44390886609640401</v>
      </c>
      <c r="CD18" s="826">
        <v>2.5433939999999997</v>
      </c>
      <c r="CE18" s="710">
        <v>-0.96474600000000033</v>
      </c>
      <c r="CF18" s="649">
        <v>-0.27500213788503319</v>
      </c>
      <c r="CG18" s="826">
        <v>17.704615</v>
      </c>
      <c r="CH18" s="710">
        <f t="shared" si="0"/>
        <v>7.8807349999999996</v>
      </c>
      <c r="CI18" s="649">
        <f t="shared" si="1"/>
        <v>0.80220187950178534</v>
      </c>
      <c r="CJ18" s="826">
        <v>44.82367</v>
      </c>
      <c r="CK18" s="649">
        <f t="shared" si="2"/>
        <v>14.471419999999995</v>
      </c>
      <c r="CL18" s="649">
        <f t="shared" si="3"/>
        <v>0.47678244611190251</v>
      </c>
      <c r="CM18" s="826">
        <v>141.757451</v>
      </c>
      <c r="CN18" s="710">
        <f t="shared" si="4"/>
        <v>15.503828999999996</v>
      </c>
      <c r="CO18" s="649">
        <f t="shared" si="5"/>
        <v>0.12279908294432927</v>
      </c>
    </row>
    <row r="19" spans="1:93" x14ac:dyDescent="0.25">
      <c r="A19" s="99" t="s">
        <v>19</v>
      </c>
      <c r="B19" s="243">
        <v>242.02672000000001</v>
      </c>
      <c r="C19" s="826">
        <v>24.092763999999999</v>
      </c>
      <c r="D19" s="826">
        <v>21.562218999999999</v>
      </c>
      <c r="E19" s="826">
        <v>22.549748999999998</v>
      </c>
      <c r="F19" s="832">
        <v>68.204732000000007</v>
      </c>
      <c r="G19" s="826">
        <v>20.432530999999997</v>
      </c>
      <c r="H19" s="826">
        <v>19.603811999999998</v>
      </c>
      <c r="I19" s="826">
        <v>16.623560999999999</v>
      </c>
      <c r="J19" s="832">
        <v>56.659903999999997</v>
      </c>
      <c r="K19" s="831">
        <v>124.864636</v>
      </c>
      <c r="L19" s="831">
        <v>15.105180000000001</v>
      </c>
      <c r="M19" s="831">
        <v>15.698230000000001</v>
      </c>
      <c r="N19" s="831">
        <v>18.615490000000001</v>
      </c>
      <c r="O19" s="831">
        <v>49.418900000000008</v>
      </c>
      <c r="P19" s="831">
        <v>174.28353600000003</v>
      </c>
      <c r="Q19" s="831">
        <v>20.727070000000001</v>
      </c>
      <c r="R19" s="831">
        <v>22.50807</v>
      </c>
      <c r="S19" s="831">
        <v>25.651</v>
      </c>
      <c r="T19" s="831">
        <v>68.886139999999997</v>
      </c>
      <c r="U19" s="831">
        <v>243.16967600000004</v>
      </c>
      <c r="V19" s="826">
        <v>25.304763999999999</v>
      </c>
      <c r="W19" s="826">
        <v>23.862542999999999</v>
      </c>
      <c r="X19" s="826">
        <v>24.045521999999998</v>
      </c>
      <c r="Y19" s="832">
        <v>73.212828999999999</v>
      </c>
      <c r="Z19" s="826">
        <v>20.903849999999998</v>
      </c>
      <c r="AA19" s="831">
        <v>17.912820999999997</v>
      </c>
      <c r="AB19" s="826">
        <v>16.046789</v>
      </c>
      <c r="AC19" s="832">
        <v>54.863460000000003</v>
      </c>
      <c r="AD19" s="831">
        <v>128.076289</v>
      </c>
      <c r="AE19" s="831">
        <v>16.866099999999999</v>
      </c>
      <c r="AF19" s="831">
        <v>16.75385</v>
      </c>
      <c r="AG19" s="60">
        <v>18.443059999999999</v>
      </c>
      <c r="AH19" s="826">
        <v>52.063010000000006</v>
      </c>
      <c r="AI19" s="826">
        <v>180.13929899999999</v>
      </c>
      <c r="AJ19" s="831">
        <v>20.733229999999999</v>
      </c>
      <c r="AK19" s="831">
        <v>22.56334</v>
      </c>
      <c r="AL19" s="831">
        <v>25.082719999999998</v>
      </c>
      <c r="AM19" s="831">
        <v>68.379289999999997</v>
      </c>
      <c r="AN19" s="831">
        <v>248.51858899999999</v>
      </c>
      <c r="AO19" s="826">
        <v>26.013923999999999</v>
      </c>
      <c r="AP19" s="826">
        <v>23.329609999999999</v>
      </c>
      <c r="AQ19" s="826">
        <v>25.07424</v>
      </c>
      <c r="AR19" s="832">
        <v>74.417773999999994</v>
      </c>
      <c r="AS19" s="826">
        <v>21.4682</v>
      </c>
      <c r="AT19" s="826">
        <v>19.660910000000001</v>
      </c>
      <c r="AU19" s="826">
        <v>17.652999999999999</v>
      </c>
      <c r="AV19" s="832">
        <v>58.782109999999996</v>
      </c>
      <c r="AW19" s="831">
        <v>133.199884</v>
      </c>
      <c r="AX19" s="826">
        <v>17.562270000000002</v>
      </c>
      <c r="AY19" s="826">
        <v>18.947399999999998</v>
      </c>
      <c r="AZ19" s="832">
        <v>20.424219999999998</v>
      </c>
      <c r="BA19" s="832">
        <v>56.933889999999998</v>
      </c>
      <c r="BB19" s="826">
        <v>190.13377399999999</v>
      </c>
      <c r="BC19" s="826">
        <v>23.134409999999999</v>
      </c>
      <c r="BD19" s="826">
        <v>23.823060999999999</v>
      </c>
      <c r="BE19" s="826">
        <v>25.684740000000001</v>
      </c>
      <c r="BF19" s="832">
        <v>72.642211000000003</v>
      </c>
      <c r="BG19" s="723">
        <v>4.2629210000000057</v>
      </c>
      <c r="BH19" s="735">
        <v>6.234228229044203E-2</v>
      </c>
      <c r="BI19" s="730">
        <v>262.77598499999999</v>
      </c>
      <c r="BJ19" s="710">
        <v>14.257396</v>
      </c>
      <c r="BK19" s="649">
        <v>5.7369535443483555E-2</v>
      </c>
      <c r="BL19" s="826">
        <v>27.246867999999999</v>
      </c>
      <c r="BM19" s="826">
        <v>23.848230000000001</v>
      </c>
      <c r="BN19" s="826">
        <v>24.487978999999999</v>
      </c>
      <c r="BO19" s="826">
        <v>75.583077000000003</v>
      </c>
      <c r="BP19" s="826">
        <v>21.915127999999999</v>
      </c>
      <c r="BQ19" s="826">
        <v>23.103304999999999</v>
      </c>
      <c r="BR19" s="826">
        <v>20.624818999999999</v>
      </c>
      <c r="BS19" s="826">
        <v>2.971819</v>
      </c>
      <c r="BT19" s="844">
        <v>0.16834640004531809</v>
      </c>
      <c r="BU19" s="826">
        <v>65.643252000000004</v>
      </c>
      <c r="BV19" s="826">
        <v>6.8611420000000081</v>
      </c>
      <c r="BW19" s="844">
        <v>0.11672160118103975</v>
      </c>
      <c r="BX19" s="826">
        <v>141.22632900000002</v>
      </c>
      <c r="BY19" s="710">
        <v>8.0264450000000238</v>
      </c>
      <c r="BZ19" s="649">
        <v>6.0258648573598035E-2</v>
      </c>
      <c r="CA19" s="826">
        <v>21.433674</v>
      </c>
      <c r="CB19" s="710">
        <v>3.8714039999999983</v>
      </c>
      <c r="CC19" s="649">
        <v>0.22043870183068578</v>
      </c>
      <c r="CD19" s="826">
        <v>21.121775</v>
      </c>
      <c r="CE19" s="710">
        <v>2.1743750000000013</v>
      </c>
      <c r="CF19" s="649">
        <v>0.11475848929140682</v>
      </c>
      <c r="CG19" s="826">
        <v>21.344467000000002</v>
      </c>
      <c r="CH19" s="710">
        <f t="shared" si="0"/>
        <v>0.92024700000000337</v>
      </c>
      <c r="CI19" s="649">
        <f t="shared" si="1"/>
        <v>4.5056653326296103E-2</v>
      </c>
      <c r="CJ19" s="826">
        <v>63.899916000000005</v>
      </c>
      <c r="CK19" s="649">
        <f t="shared" si="2"/>
        <v>6.9660260000000065</v>
      </c>
      <c r="CL19" s="649">
        <f t="shared" si="3"/>
        <v>0.12235289034351959</v>
      </c>
      <c r="CM19" s="826">
        <v>205.12624500000004</v>
      </c>
      <c r="CN19" s="710">
        <f t="shared" si="4"/>
        <v>14.992471000000052</v>
      </c>
      <c r="CO19" s="649">
        <f t="shared" si="5"/>
        <v>7.8852224329171799E-2</v>
      </c>
    </row>
    <row r="20" spans="1:93" x14ac:dyDescent="0.25">
      <c r="A20" s="157" t="s">
        <v>29</v>
      </c>
      <c r="B20" s="242">
        <v>9294.2771980000016</v>
      </c>
      <c r="C20" s="828">
        <v>995.98099500000012</v>
      </c>
      <c r="D20" s="828">
        <v>862.30863799999986</v>
      </c>
      <c r="E20" s="828">
        <v>997.99571500000002</v>
      </c>
      <c r="F20" s="829">
        <v>2856.2853480000003</v>
      </c>
      <c r="G20" s="21">
        <v>811.14972999999998</v>
      </c>
      <c r="H20" s="828">
        <v>820.73646499999995</v>
      </c>
      <c r="I20" s="828">
        <v>660.22925399999997</v>
      </c>
      <c r="J20" s="829">
        <v>2292.1154489999999</v>
      </c>
      <c r="K20" s="828">
        <v>5148.4007970000002</v>
      </c>
      <c r="L20" s="828">
        <v>669.94768999999997</v>
      </c>
      <c r="M20" s="828">
        <v>714.79673999999989</v>
      </c>
      <c r="N20" s="828">
        <v>683.62563999999998</v>
      </c>
      <c r="O20" s="828">
        <v>2068.3700699999999</v>
      </c>
      <c r="P20" s="828">
        <v>7216.7708670000002</v>
      </c>
      <c r="Q20" s="828">
        <v>834.05394999999999</v>
      </c>
      <c r="R20" s="828">
        <v>907.36493999999993</v>
      </c>
      <c r="S20" s="828">
        <v>1134.4260000000002</v>
      </c>
      <c r="T20" s="828">
        <v>2875.8448899999999</v>
      </c>
      <c r="U20" s="828">
        <v>10092.615757</v>
      </c>
      <c r="V20" s="828">
        <v>1175.7934520000001</v>
      </c>
      <c r="W20" s="828">
        <v>1040.07971</v>
      </c>
      <c r="X20" s="828">
        <v>1021.5304710000001</v>
      </c>
      <c r="Y20" s="829">
        <v>3237.4036330000004</v>
      </c>
      <c r="Z20" s="828">
        <v>954.58966099999998</v>
      </c>
      <c r="AA20" s="831">
        <v>755.13595300000009</v>
      </c>
      <c r="AB20" s="828">
        <v>749.06531200000006</v>
      </c>
      <c r="AC20" s="828">
        <v>2458.7909260000001</v>
      </c>
      <c r="AD20" s="828">
        <v>5696.1945590000005</v>
      </c>
      <c r="AE20" s="828">
        <v>776.14061000000004</v>
      </c>
      <c r="AF20" s="828">
        <v>720.38857999999993</v>
      </c>
      <c r="AG20" s="828">
        <v>637.73599999999999</v>
      </c>
      <c r="AH20" s="828">
        <v>2134.2651900000001</v>
      </c>
      <c r="AI20" s="828">
        <v>7830.4597490000006</v>
      </c>
      <c r="AJ20" s="828">
        <v>689.84864000000005</v>
      </c>
      <c r="AK20" s="828">
        <v>842.82870000000003</v>
      </c>
      <c r="AL20" s="828">
        <v>1062.9261300000001</v>
      </c>
      <c r="AM20" s="828">
        <v>2595.60347</v>
      </c>
      <c r="AN20" s="828">
        <v>10426.063219</v>
      </c>
      <c r="AO20" s="828">
        <v>1028.9893810000001</v>
      </c>
      <c r="AP20" s="828">
        <v>880.53399999999999</v>
      </c>
      <c r="AQ20" s="828">
        <v>942.26294000000007</v>
      </c>
      <c r="AR20" s="829">
        <v>2851.786321</v>
      </c>
      <c r="AS20" s="828">
        <v>890.66628299999991</v>
      </c>
      <c r="AT20" s="828">
        <v>738.13631999999996</v>
      </c>
      <c r="AU20" s="828">
        <v>634.51123000000007</v>
      </c>
      <c r="AV20" s="829">
        <v>2263.3138330000002</v>
      </c>
      <c r="AW20" s="828">
        <v>5115.1001539999997</v>
      </c>
      <c r="AX20" s="828">
        <v>652.52985999999987</v>
      </c>
      <c r="AY20" s="828">
        <v>591.77328000000011</v>
      </c>
      <c r="AZ20" s="828">
        <v>555.31588999999997</v>
      </c>
      <c r="BA20" s="829">
        <v>1799.6190300000001</v>
      </c>
      <c r="BB20" s="828">
        <v>6914.7191839999996</v>
      </c>
      <c r="BC20" s="828">
        <v>777.81705000000011</v>
      </c>
      <c r="BD20" s="828">
        <v>785.56202200000007</v>
      </c>
      <c r="BE20" s="828">
        <v>921.37041999999997</v>
      </c>
      <c r="BF20" s="829">
        <v>2484.7494919999999</v>
      </c>
      <c r="BG20" s="721">
        <v>-110.8539780000001</v>
      </c>
      <c r="BH20" s="734">
        <v>-4.2708364078431482E-2</v>
      </c>
      <c r="BI20" s="729">
        <v>9399.4686760000004</v>
      </c>
      <c r="BJ20" s="709">
        <v>-1026.5945429999992</v>
      </c>
      <c r="BK20" s="716">
        <v>-9.846425457397745E-2</v>
      </c>
      <c r="BL20" s="828">
        <v>865.10689300000001</v>
      </c>
      <c r="BM20" s="828">
        <v>765.83027699999991</v>
      </c>
      <c r="BN20" s="828">
        <v>798.98417499999994</v>
      </c>
      <c r="BO20" s="828">
        <v>2429.9213450000002</v>
      </c>
      <c r="BP20" s="828">
        <v>690.32563000000005</v>
      </c>
      <c r="BQ20" s="828">
        <v>728.17832600000008</v>
      </c>
      <c r="BR20" s="828">
        <v>629.53333900000007</v>
      </c>
      <c r="BS20" s="828">
        <v>-4.9778909999999996</v>
      </c>
      <c r="BT20" s="843">
        <v>-7.8452370338662081E-3</v>
      </c>
      <c r="BU20" s="828">
        <v>2048.0372950000001</v>
      </c>
      <c r="BV20" s="828">
        <v>-215.27653800000007</v>
      </c>
      <c r="BW20" s="843">
        <v>-9.5115637460958358E-2</v>
      </c>
      <c r="BX20" s="828">
        <v>4477.9586400000007</v>
      </c>
      <c r="BY20" s="709">
        <v>-637.14151399999901</v>
      </c>
      <c r="BZ20" s="716">
        <v>-0.12456090688698547</v>
      </c>
      <c r="CA20" s="828">
        <v>730.123694</v>
      </c>
      <c r="CB20" s="709">
        <v>77.593834000000129</v>
      </c>
      <c r="CC20" s="716">
        <v>0.1189123115377435</v>
      </c>
      <c r="CD20" s="828">
        <v>696.44387599999993</v>
      </c>
      <c r="CE20" s="709">
        <v>104.67059599999982</v>
      </c>
      <c r="CF20" s="716">
        <v>0.17687617798491984</v>
      </c>
      <c r="CG20" s="828">
        <v>671.28397099999995</v>
      </c>
      <c r="CH20" s="709">
        <f t="shared" si="0"/>
        <v>115.96808099999998</v>
      </c>
      <c r="CI20" s="716">
        <f t="shared" si="1"/>
        <v>0.20883263578141081</v>
      </c>
      <c r="CJ20" s="828">
        <v>2097.851541</v>
      </c>
      <c r="CK20" s="716">
        <f t="shared" si="2"/>
        <v>298.23251099999993</v>
      </c>
      <c r="CL20" s="716">
        <f t="shared" si="3"/>
        <v>0.16571980292962335</v>
      </c>
      <c r="CM20" s="828">
        <v>6575.8101810000007</v>
      </c>
      <c r="CN20" s="709">
        <f t="shared" si="4"/>
        <v>-338.90900299999885</v>
      </c>
      <c r="CO20" s="716">
        <f t="shared" si="5"/>
        <v>-4.9012692197855548E-2</v>
      </c>
    </row>
    <row r="21" spans="1:93" x14ac:dyDescent="0.25">
      <c r="A21" s="99" t="s">
        <v>20</v>
      </c>
      <c r="B21" s="243">
        <v>4186.8599640000002</v>
      </c>
      <c r="C21" s="826">
        <v>445.88396999999998</v>
      </c>
      <c r="D21" s="826">
        <v>382.94585999999998</v>
      </c>
      <c r="E21" s="826">
        <v>480.01970999999998</v>
      </c>
      <c r="F21" s="832">
        <v>1308.8495399999999</v>
      </c>
      <c r="G21" s="826">
        <v>382.13068199999998</v>
      </c>
      <c r="H21" s="826">
        <v>383.17370399999999</v>
      </c>
      <c r="I21" s="826">
        <v>293.34215799999998</v>
      </c>
      <c r="J21" s="832">
        <v>1058.6465439999999</v>
      </c>
      <c r="K21" s="831">
        <v>2367.4960839999999</v>
      </c>
      <c r="L21" s="831">
        <v>318.02237000000002</v>
      </c>
      <c r="M21" s="831">
        <v>370.07040999999998</v>
      </c>
      <c r="N21" s="831">
        <v>366.54122999999998</v>
      </c>
      <c r="O21" s="831">
        <v>1054.63401</v>
      </c>
      <c r="P21" s="831">
        <v>3422.1300940000001</v>
      </c>
      <c r="Q21" s="831">
        <v>441.95339999999999</v>
      </c>
      <c r="R21" s="831">
        <v>451.99898000000002</v>
      </c>
      <c r="S21" s="831">
        <v>582.61099999999999</v>
      </c>
      <c r="T21" s="831">
        <v>1476.5633800000001</v>
      </c>
      <c r="U21" s="831">
        <v>4898.6934739999997</v>
      </c>
      <c r="V21" s="826">
        <v>586.62885000000006</v>
      </c>
      <c r="W21" s="826">
        <v>496.15136000000001</v>
      </c>
      <c r="X21" s="826">
        <v>484.71141</v>
      </c>
      <c r="Y21" s="832">
        <v>1567.4916200000002</v>
      </c>
      <c r="Z21" s="826">
        <v>481.09537</v>
      </c>
      <c r="AA21" s="831">
        <v>309.53204099999999</v>
      </c>
      <c r="AB21" s="826">
        <v>333.544623</v>
      </c>
      <c r="AC21" s="832">
        <v>1124.1720339999999</v>
      </c>
      <c r="AD21" s="831">
        <v>2691.663654</v>
      </c>
      <c r="AE21" s="831">
        <v>398.48552999999998</v>
      </c>
      <c r="AF21" s="831">
        <v>401.90980999999999</v>
      </c>
      <c r="AG21" s="60">
        <v>296.62002999999999</v>
      </c>
      <c r="AH21" s="826">
        <v>1097.0153699999998</v>
      </c>
      <c r="AI21" s="826">
        <v>3788.679024</v>
      </c>
      <c r="AJ21" s="831">
        <v>305.35377999999997</v>
      </c>
      <c r="AK21" s="831">
        <v>410.19479000000001</v>
      </c>
      <c r="AL21" s="831">
        <v>540.52423999999996</v>
      </c>
      <c r="AM21" s="831">
        <v>1256.0728099999999</v>
      </c>
      <c r="AN21" s="831">
        <v>5044.7518339999997</v>
      </c>
      <c r="AO21" s="826">
        <v>494.85626100000002</v>
      </c>
      <c r="AP21" s="826">
        <v>455.18878999999998</v>
      </c>
      <c r="AQ21" s="826">
        <v>495.02811000000003</v>
      </c>
      <c r="AR21" s="832">
        <v>1445.073161</v>
      </c>
      <c r="AS21" s="826">
        <v>513.40517899999998</v>
      </c>
      <c r="AT21" s="826">
        <v>362.37948999999998</v>
      </c>
      <c r="AU21" s="826">
        <v>294.44672000000003</v>
      </c>
      <c r="AV21" s="832">
        <v>1170.231389</v>
      </c>
      <c r="AW21" s="831">
        <v>2615.3045499999998</v>
      </c>
      <c r="AX21" s="826">
        <v>325.64983999999998</v>
      </c>
      <c r="AY21" s="826">
        <v>307.43758000000003</v>
      </c>
      <c r="AZ21" s="832">
        <v>251.18602999999999</v>
      </c>
      <c r="BA21" s="832">
        <v>884.27345000000003</v>
      </c>
      <c r="BB21" s="826">
        <v>3499.578</v>
      </c>
      <c r="BC21" s="826">
        <v>404.49930000000001</v>
      </c>
      <c r="BD21" s="826">
        <v>386.56620800000002</v>
      </c>
      <c r="BE21" s="826">
        <v>416.12574999999998</v>
      </c>
      <c r="BF21" s="832">
        <v>1207.1912580000001</v>
      </c>
      <c r="BG21" s="723">
        <v>-48.881551999999829</v>
      </c>
      <c r="BH21" s="735">
        <v>-3.891617716014395E-2</v>
      </c>
      <c r="BI21" s="730">
        <v>4706.7692580000003</v>
      </c>
      <c r="BJ21" s="710">
        <v>-337.98257599999943</v>
      </c>
      <c r="BK21" s="649">
        <v>-6.6996868651120978E-2</v>
      </c>
      <c r="BL21" s="826">
        <v>358.113946</v>
      </c>
      <c r="BM21" s="826">
        <v>322.35105700000003</v>
      </c>
      <c r="BN21" s="826">
        <v>367.614689</v>
      </c>
      <c r="BO21" s="826">
        <v>1048.079692</v>
      </c>
      <c r="BP21" s="826">
        <v>324.64297399999998</v>
      </c>
      <c r="BQ21" s="826">
        <v>382.73515600000002</v>
      </c>
      <c r="BR21" s="826">
        <v>303.207244</v>
      </c>
      <c r="BS21" s="826">
        <v>8.7605239999999753</v>
      </c>
      <c r="BT21" s="844">
        <v>2.9752493082619409E-2</v>
      </c>
      <c r="BU21" s="826">
        <v>1010.585374</v>
      </c>
      <c r="BV21" s="826">
        <v>-159.64601500000003</v>
      </c>
      <c r="BW21" s="844">
        <v>-0.13642260539295792</v>
      </c>
      <c r="BX21" s="826">
        <v>2058.665066</v>
      </c>
      <c r="BY21" s="710">
        <v>-556.63948399999981</v>
      </c>
      <c r="BZ21" s="649">
        <v>-0.21283925958068625</v>
      </c>
      <c r="CA21" s="826">
        <v>456.83607899999998</v>
      </c>
      <c r="CB21" s="710">
        <v>131.186239</v>
      </c>
      <c r="CC21" s="649">
        <v>0.40284447552622782</v>
      </c>
      <c r="CD21" s="826">
        <v>347.37863900000002</v>
      </c>
      <c r="CE21" s="710">
        <v>39.941058999999996</v>
      </c>
      <c r="CF21" s="649">
        <v>0.12991599465491496</v>
      </c>
      <c r="CG21" s="826">
        <v>307.98019199999999</v>
      </c>
      <c r="CH21" s="710">
        <f t="shared" si="0"/>
        <v>56.794162</v>
      </c>
      <c r="CI21" s="649">
        <f t="shared" si="1"/>
        <v>0.22610398356946843</v>
      </c>
      <c r="CJ21" s="826">
        <v>1112.1949099999999</v>
      </c>
      <c r="CK21" s="649">
        <f t="shared" si="2"/>
        <v>227.92145999999991</v>
      </c>
      <c r="CL21" s="649">
        <f t="shared" si="3"/>
        <v>0.25774997541767186</v>
      </c>
      <c r="CM21" s="826">
        <v>3170.8599759999997</v>
      </c>
      <c r="CN21" s="710">
        <f t="shared" si="4"/>
        <v>-328.71802400000024</v>
      </c>
      <c r="CO21" s="649">
        <f t="shared" si="5"/>
        <v>-9.3930760794587301E-2</v>
      </c>
    </row>
    <row r="22" spans="1:93" x14ac:dyDescent="0.25">
      <c r="A22" s="99" t="s">
        <v>23</v>
      </c>
      <c r="B22" s="826">
        <v>858.28940299999999</v>
      </c>
      <c r="C22" s="826">
        <v>106.79100000000001</v>
      </c>
      <c r="D22" s="826">
        <v>93.446016</v>
      </c>
      <c r="E22" s="826">
        <v>107.260904</v>
      </c>
      <c r="F22" s="832">
        <v>307.49792000000002</v>
      </c>
      <c r="G22" s="826">
        <v>77.682919999999996</v>
      </c>
      <c r="H22" s="826">
        <v>75.826859999999996</v>
      </c>
      <c r="I22" s="826">
        <v>76.688884000000002</v>
      </c>
      <c r="J22" s="832">
        <v>230.19866399999998</v>
      </c>
      <c r="K22" s="831">
        <v>537.69658400000003</v>
      </c>
      <c r="L22" s="831">
        <v>69.396550000000005</v>
      </c>
      <c r="M22" s="831">
        <v>68.341570000000004</v>
      </c>
      <c r="N22" s="831">
        <v>63.97419</v>
      </c>
      <c r="O22" s="831">
        <v>201.71231</v>
      </c>
      <c r="P22" s="831">
        <v>739.40889400000003</v>
      </c>
      <c r="Q22" s="831">
        <v>71.073629999999994</v>
      </c>
      <c r="R22" s="831">
        <v>93.7607</v>
      </c>
      <c r="S22" s="831">
        <v>109.648</v>
      </c>
      <c r="T22" s="831">
        <v>274.48232999999999</v>
      </c>
      <c r="U22" s="831">
        <v>1013.891224</v>
      </c>
      <c r="V22" s="826">
        <v>110.84312</v>
      </c>
      <c r="W22" s="826">
        <v>102.78559</v>
      </c>
      <c r="X22" s="826">
        <v>96.454504</v>
      </c>
      <c r="Y22" s="832">
        <v>310.083214</v>
      </c>
      <c r="Z22" s="826">
        <v>80.859800000000007</v>
      </c>
      <c r="AA22" s="831">
        <v>78.917700000000011</v>
      </c>
      <c r="AB22" s="826">
        <v>89.714315999999997</v>
      </c>
      <c r="AC22" s="832">
        <v>249.49181600000003</v>
      </c>
      <c r="AD22" s="831">
        <v>559.57502999999997</v>
      </c>
      <c r="AE22" s="831">
        <v>79.793719999999993</v>
      </c>
      <c r="AF22" s="831">
        <v>74.436620000000005</v>
      </c>
      <c r="AG22" s="60">
        <v>78.457899999999995</v>
      </c>
      <c r="AH22" s="826">
        <v>232.68824000000001</v>
      </c>
      <c r="AI22" s="826">
        <v>792.26326999999992</v>
      </c>
      <c r="AJ22" s="831">
        <v>83.758020000000002</v>
      </c>
      <c r="AK22" s="831">
        <v>86.376999999999995</v>
      </c>
      <c r="AL22" s="831">
        <v>102.26112000000001</v>
      </c>
      <c r="AM22" s="831">
        <v>272.39614</v>
      </c>
      <c r="AN22" s="831">
        <v>1064.65941</v>
      </c>
      <c r="AO22" s="826">
        <v>99.568209999999993</v>
      </c>
      <c r="AP22" s="826">
        <v>70.381649999999993</v>
      </c>
      <c r="AQ22" s="826">
        <v>79.658879999999996</v>
      </c>
      <c r="AR22" s="832">
        <v>249.60874000000001</v>
      </c>
      <c r="AS22" s="826">
        <v>72.659443999999993</v>
      </c>
      <c r="AT22" s="826">
        <v>80.933949999999996</v>
      </c>
      <c r="AU22" s="826">
        <v>82.544319999999999</v>
      </c>
      <c r="AV22" s="832">
        <v>236.13771399999999</v>
      </c>
      <c r="AW22" s="831">
        <v>485.74645399999997</v>
      </c>
      <c r="AX22" s="826">
        <v>82.764529999999993</v>
      </c>
      <c r="AY22" s="826">
        <v>32.898229999999998</v>
      </c>
      <c r="AZ22" s="832">
        <v>68.073250000000002</v>
      </c>
      <c r="BA22" s="832">
        <v>183.73600999999999</v>
      </c>
      <c r="BB22" s="826">
        <v>669.48246399999994</v>
      </c>
      <c r="BC22" s="826">
        <v>83.988789999999995</v>
      </c>
      <c r="BD22" s="826">
        <v>74.368315999999993</v>
      </c>
      <c r="BE22" s="826">
        <v>93.337419999999995</v>
      </c>
      <c r="BF22" s="832">
        <v>251.694526</v>
      </c>
      <c r="BG22" s="723">
        <v>-20.701614000000006</v>
      </c>
      <c r="BH22" s="735">
        <v>-7.5998191457485431E-2</v>
      </c>
      <c r="BI22" s="730">
        <v>921.17698999999993</v>
      </c>
      <c r="BJ22" s="710">
        <v>-143.48242000000005</v>
      </c>
      <c r="BK22" s="649">
        <v>-0.13476837630167571</v>
      </c>
      <c r="BL22" s="826">
        <v>90.746892000000003</v>
      </c>
      <c r="BM22" s="826">
        <v>86.046342999999993</v>
      </c>
      <c r="BN22" s="778">
        <v>73.085648000000006</v>
      </c>
      <c r="BO22" s="826">
        <v>249.87888299999997</v>
      </c>
      <c r="BP22" s="826">
        <v>76.232006999999996</v>
      </c>
      <c r="BQ22" s="826">
        <v>79.415924000000004</v>
      </c>
      <c r="BR22" s="826">
        <v>43.660380000000004</v>
      </c>
      <c r="BS22" s="826">
        <v>-38.883939999999996</v>
      </c>
      <c r="BT22" s="844">
        <v>-0.4710674217196289</v>
      </c>
      <c r="BU22" s="826">
        <v>199.308311</v>
      </c>
      <c r="BV22" s="826">
        <v>-36.829402999999985</v>
      </c>
      <c r="BW22" s="844">
        <v>-0.15596578105266146</v>
      </c>
      <c r="BX22" s="826">
        <v>449.18719399999998</v>
      </c>
      <c r="BY22" s="710">
        <v>-36.559259999999995</v>
      </c>
      <c r="BZ22" s="649">
        <v>-7.5264080054406324E-2</v>
      </c>
      <c r="CA22" s="826">
        <v>1.641022</v>
      </c>
      <c r="CB22" s="710">
        <v>-81.123507999999987</v>
      </c>
      <c r="CC22" s="649">
        <v>-0.98017239993992589</v>
      </c>
      <c r="CD22" s="826">
        <v>82.545165999999995</v>
      </c>
      <c r="CE22" s="710">
        <v>49.646935999999997</v>
      </c>
      <c r="CF22" s="649">
        <v>1.5091065993520016</v>
      </c>
      <c r="CG22" s="826">
        <v>83.35138400000001</v>
      </c>
      <c r="CH22" s="710">
        <f t="shared" si="0"/>
        <v>15.278134000000009</v>
      </c>
      <c r="CI22" s="649">
        <f t="shared" si="1"/>
        <v>0.22443667666814804</v>
      </c>
      <c r="CJ22" s="826">
        <v>167.53757200000001</v>
      </c>
      <c r="CK22" s="649">
        <f t="shared" si="2"/>
        <v>-16.198437999999982</v>
      </c>
      <c r="CL22" s="649">
        <f t="shared" si="3"/>
        <v>-8.8161476892852864E-2</v>
      </c>
      <c r="CM22" s="826">
        <v>616.72476600000005</v>
      </c>
      <c r="CN22" s="710">
        <f t="shared" si="4"/>
        <v>-52.757697999999891</v>
      </c>
      <c r="CO22" s="649">
        <f t="shared" si="5"/>
        <v>-7.880370411016456E-2</v>
      </c>
    </row>
    <row r="23" spans="1:93" x14ac:dyDescent="0.25">
      <c r="A23" s="99" t="s">
        <v>21</v>
      </c>
      <c r="B23" s="243">
        <v>2086.7634410000001</v>
      </c>
      <c r="C23" s="826">
        <v>224.09860800000001</v>
      </c>
      <c r="D23" s="826">
        <v>187.05443199999999</v>
      </c>
      <c r="E23" s="826">
        <v>190.05511999999999</v>
      </c>
      <c r="F23" s="832">
        <v>601.20816000000002</v>
      </c>
      <c r="G23" s="826">
        <v>164.34796800000001</v>
      </c>
      <c r="H23" s="826">
        <v>170.601888</v>
      </c>
      <c r="I23" s="826">
        <v>139.34905599999999</v>
      </c>
      <c r="J23" s="832">
        <v>474.29891199999997</v>
      </c>
      <c r="K23" s="831">
        <v>1075.5070719999999</v>
      </c>
      <c r="L23" s="831">
        <v>102.16625999999999</v>
      </c>
      <c r="M23" s="831">
        <v>98.515000000000001</v>
      </c>
      <c r="N23" s="831">
        <v>94.607990000000001</v>
      </c>
      <c r="O23" s="831">
        <v>295.28925000000004</v>
      </c>
      <c r="P23" s="831">
        <v>1370.7963219999999</v>
      </c>
      <c r="Q23" s="831">
        <v>125.20142</v>
      </c>
      <c r="R23" s="831">
        <v>152.64341999999999</v>
      </c>
      <c r="S23" s="831">
        <v>206.441</v>
      </c>
      <c r="T23" s="831">
        <v>484.28584000000001</v>
      </c>
      <c r="U23" s="831">
        <v>1855.0821619999999</v>
      </c>
      <c r="V23" s="826">
        <v>235.45663999999999</v>
      </c>
      <c r="W23" s="826">
        <v>226.18348</v>
      </c>
      <c r="X23" s="826">
        <v>220.25342000000001</v>
      </c>
      <c r="Y23" s="832">
        <v>681.89354000000003</v>
      </c>
      <c r="Z23" s="826">
        <v>172.93109000000001</v>
      </c>
      <c r="AA23" s="831">
        <v>167.07514</v>
      </c>
      <c r="AB23" s="826">
        <v>139.53395</v>
      </c>
      <c r="AC23" s="832">
        <v>479.54018000000002</v>
      </c>
      <c r="AD23" s="831">
        <v>1161.43372</v>
      </c>
      <c r="AE23" s="831">
        <v>102.07322000000001</v>
      </c>
      <c r="AF23" s="831">
        <v>96.830680000000001</v>
      </c>
      <c r="AG23" s="60">
        <v>96.022530000000003</v>
      </c>
      <c r="AH23" s="826">
        <v>294.92642999999998</v>
      </c>
      <c r="AI23" s="826">
        <v>1456.36015</v>
      </c>
      <c r="AJ23" s="831">
        <v>117.72686</v>
      </c>
      <c r="AK23" s="831">
        <v>157.20625000000001</v>
      </c>
      <c r="AL23" s="831">
        <v>214.72344000000001</v>
      </c>
      <c r="AM23" s="831">
        <v>489.65655000000004</v>
      </c>
      <c r="AN23" s="831">
        <v>1946.0167000000001</v>
      </c>
      <c r="AO23" s="826">
        <v>231.91349</v>
      </c>
      <c r="AP23" s="826">
        <v>185.08483000000001</v>
      </c>
      <c r="AQ23" s="826">
        <v>186.03495000000001</v>
      </c>
      <c r="AR23" s="832">
        <v>603.03327000000002</v>
      </c>
      <c r="AS23" s="826">
        <v>162.55441999999999</v>
      </c>
      <c r="AT23" s="826">
        <v>125.10833</v>
      </c>
      <c r="AU23" s="826">
        <v>96.037080000000003</v>
      </c>
      <c r="AV23" s="832">
        <v>383.69982999999996</v>
      </c>
      <c r="AW23" s="831">
        <v>986.73309999999992</v>
      </c>
      <c r="AX23" s="826">
        <v>71.637140000000002</v>
      </c>
      <c r="AY23" s="826">
        <v>82.531679999999994</v>
      </c>
      <c r="AZ23" s="832">
        <v>69.206890000000001</v>
      </c>
      <c r="BA23" s="832">
        <v>223.37570999999997</v>
      </c>
      <c r="BB23" s="826">
        <v>1210.1088099999999</v>
      </c>
      <c r="BC23" s="826">
        <v>112.9417</v>
      </c>
      <c r="BD23" s="826">
        <v>148.975326</v>
      </c>
      <c r="BE23" s="826">
        <v>209.95896999999999</v>
      </c>
      <c r="BF23" s="832">
        <v>471.87599599999999</v>
      </c>
      <c r="BG23" s="723">
        <v>-17.780554000000052</v>
      </c>
      <c r="BH23" s="735">
        <v>-3.6312296853784676E-2</v>
      </c>
      <c r="BI23" s="730">
        <v>1681.9848059999999</v>
      </c>
      <c r="BJ23" s="710">
        <v>-264.03189400000019</v>
      </c>
      <c r="BK23" s="649">
        <v>-0.13567812342000984</v>
      </c>
      <c r="BL23" s="826">
        <v>203.47500600000001</v>
      </c>
      <c r="BM23" s="826">
        <v>182.7938</v>
      </c>
      <c r="BN23" s="778">
        <v>183.58587</v>
      </c>
      <c r="BO23" s="826">
        <v>569.85467600000004</v>
      </c>
      <c r="BP23" s="826">
        <v>152.697202</v>
      </c>
      <c r="BQ23" s="826">
        <v>117.563316</v>
      </c>
      <c r="BR23" s="826">
        <v>123.54864600000001</v>
      </c>
      <c r="BS23" s="826">
        <v>27.511566000000002</v>
      </c>
      <c r="BT23" s="844">
        <v>0.28646816417158871</v>
      </c>
      <c r="BU23" s="826">
        <v>393.80916400000001</v>
      </c>
      <c r="BV23" s="826">
        <v>10.109334000000047</v>
      </c>
      <c r="BW23" s="844">
        <v>2.6346985871742626E-2</v>
      </c>
      <c r="BX23" s="826">
        <v>963.66384000000005</v>
      </c>
      <c r="BY23" s="710">
        <v>-23.069259999999872</v>
      </c>
      <c r="BZ23" s="649">
        <v>-2.3379432594284995E-2</v>
      </c>
      <c r="CA23" s="826">
        <v>101.233844</v>
      </c>
      <c r="CB23" s="710">
        <v>29.596704000000003</v>
      </c>
      <c r="CC23" s="649">
        <v>0.41314748187881317</v>
      </c>
      <c r="CD23" s="826">
        <v>117.24952999999999</v>
      </c>
      <c r="CE23" s="710">
        <v>34.717849999999999</v>
      </c>
      <c r="CF23" s="649">
        <v>0.42066089046048744</v>
      </c>
      <c r="CG23" s="826">
        <v>118.730282</v>
      </c>
      <c r="CH23" s="710">
        <f t="shared" si="0"/>
        <v>49.523392000000001</v>
      </c>
      <c r="CI23" s="649">
        <f t="shared" si="1"/>
        <v>0.71558470551125763</v>
      </c>
      <c r="CJ23" s="826">
        <v>337.21365600000001</v>
      </c>
      <c r="CK23" s="649">
        <f t="shared" si="2"/>
        <v>113.83794600000004</v>
      </c>
      <c r="CL23" s="649">
        <f t="shared" si="3"/>
        <v>0.50962544674172527</v>
      </c>
      <c r="CM23" s="826">
        <v>1300.8774960000001</v>
      </c>
      <c r="CN23" s="710">
        <f t="shared" si="4"/>
        <v>90.768686000000116</v>
      </c>
      <c r="CO23" s="649">
        <f t="shared" si="5"/>
        <v>7.5008697771566601E-2</v>
      </c>
    </row>
    <row r="24" spans="1:93" x14ac:dyDescent="0.25">
      <c r="A24" s="99" t="s">
        <v>22</v>
      </c>
      <c r="B24" s="243">
        <v>2130.2487759999999</v>
      </c>
      <c r="C24" s="826">
        <v>217.78384</v>
      </c>
      <c r="D24" s="826">
        <v>193.684416</v>
      </c>
      <c r="E24" s="826">
        <v>213.548304</v>
      </c>
      <c r="F24" s="832">
        <v>625.01656000000003</v>
      </c>
      <c r="G24" s="826">
        <v>184.88782399999999</v>
      </c>
      <c r="H24" s="826">
        <v>187.96230399999999</v>
      </c>
      <c r="I24" s="826">
        <v>144.65052800000001</v>
      </c>
      <c r="J24" s="832">
        <v>517.50065599999994</v>
      </c>
      <c r="K24" s="831">
        <v>1142.517216</v>
      </c>
      <c r="L24" s="831">
        <v>177.89343</v>
      </c>
      <c r="M24" s="831">
        <v>172.47984</v>
      </c>
      <c r="N24" s="831">
        <v>156.36875000000001</v>
      </c>
      <c r="O24" s="831">
        <v>506.74202000000002</v>
      </c>
      <c r="P24" s="831">
        <v>1649.2592359999999</v>
      </c>
      <c r="Q24" s="831">
        <v>194.84613999999999</v>
      </c>
      <c r="R24" s="831">
        <v>208.73258999999999</v>
      </c>
      <c r="S24" s="831">
        <v>235.68</v>
      </c>
      <c r="T24" s="831">
        <v>639.25873000000001</v>
      </c>
      <c r="U24" s="831">
        <v>2288.5179659999999</v>
      </c>
      <c r="V24" s="826">
        <v>242.336512</v>
      </c>
      <c r="W24" s="826">
        <v>214.95928000000001</v>
      </c>
      <c r="X24" s="826">
        <v>219.98440000000002</v>
      </c>
      <c r="Y24" s="832">
        <v>677.28019200000006</v>
      </c>
      <c r="Z24" s="826">
        <v>219.55395999999999</v>
      </c>
      <c r="AA24" s="831">
        <v>199.56104400000001</v>
      </c>
      <c r="AB24" s="826">
        <v>185.836512</v>
      </c>
      <c r="AC24" s="832">
        <v>604.95151599999997</v>
      </c>
      <c r="AD24" s="831">
        <v>1282.231708</v>
      </c>
      <c r="AE24" s="831">
        <v>195.60346999999999</v>
      </c>
      <c r="AF24" s="831">
        <v>146.90018000000001</v>
      </c>
      <c r="AG24" s="60">
        <v>166.62915000000001</v>
      </c>
      <c r="AH24" s="826">
        <v>509.13279999999997</v>
      </c>
      <c r="AI24" s="826">
        <v>1791.3645080000001</v>
      </c>
      <c r="AJ24" s="831">
        <v>182.73194000000001</v>
      </c>
      <c r="AK24" s="831">
        <v>188.53637000000001</v>
      </c>
      <c r="AL24" s="831">
        <v>205.38333</v>
      </c>
      <c r="AM24" s="831">
        <v>576.65164000000004</v>
      </c>
      <c r="AN24" s="831">
        <v>2368.0161480000002</v>
      </c>
      <c r="AO24" s="826">
        <v>202.65142</v>
      </c>
      <c r="AP24" s="826">
        <v>169.73000999999999</v>
      </c>
      <c r="AQ24" s="826">
        <v>181.51400000000001</v>
      </c>
      <c r="AR24" s="832">
        <v>553.89543000000003</v>
      </c>
      <c r="AS24" s="826">
        <v>142.00009600000001</v>
      </c>
      <c r="AT24" s="826">
        <v>168.78422</v>
      </c>
      <c r="AU24" s="826">
        <v>161.30842000000001</v>
      </c>
      <c r="AV24" s="832">
        <v>472.092736</v>
      </c>
      <c r="AW24" s="831">
        <v>1025.9881660000001</v>
      </c>
      <c r="AX24" s="826">
        <v>172.07398000000001</v>
      </c>
      <c r="AY24" s="826">
        <v>166.78027</v>
      </c>
      <c r="AZ24" s="832">
        <v>166.78772000000001</v>
      </c>
      <c r="BA24" s="832">
        <v>505.64197000000001</v>
      </c>
      <c r="BB24" s="826">
        <v>1531.6301360000002</v>
      </c>
      <c r="BC24" s="826">
        <v>175.08392000000001</v>
      </c>
      <c r="BD24" s="826">
        <v>175.65217200000001</v>
      </c>
      <c r="BE24" s="826">
        <v>201.78657999999999</v>
      </c>
      <c r="BF24" s="832">
        <v>552.52267199999994</v>
      </c>
      <c r="BG24" s="723">
        <v>-24.1289680000001</v>
      </c>
      <c r="BH24" s="735">
        <v>-4.1843231383162482E-2</v>
      </c>
      <c r="BI24" s="730">
        <v>2084.1528080000003</v>
      </c>
      <c r="BJ24" s="710">
        <v>-283.86333999999988</v>
      </c>
      <c r="BK24" s="649">
        <v>-0.11987390383285501</v>
      </c>
      <c r="BL24" s="826">
        <v>212.74871999999999</v>
      </c>
      <c r="BM24" s="826">
        <v>174.61277799999999</v>
      </c>
      <c r="BN24" s="778">
        <v>174.53878399999999</v>
      </c>
      <c r="BO24" s="826">
        <v>561.90028199999995</v>
      </c>
      <c r="BP24" s="826">
        <v>136.726494</v>
      </c>
      <c r="BQ24" s="826">
        <v>148.146039</v>
      </c>
      <c r="BR24" s="826">
        <v>159.09541200000001</v>
      </c>
      <c r="BS24" s="826">
        <v>-2.2130080000000021</v>
      </c>
      <c r="BT24" s="844">
        <v>-1.3719110260952292E-2</v>
      </c>
      <c r="BU24" s="826">
        <v>443.96794499999999</v>
      </c>
      <c r="BV24" s="826">
        <v>-28.124791000000016</v>
      </c>
      <c r="BW24" s="844">
        <v>-5.9574716692950801E-2</v>
      </c>
      <c r="BX24" s="826">
        <v>1005.8682269999999</v>
      </c>
      <c r="BY24" s="710">
        <v>-20.119939000000159</v>
      </c>
      <c r="BZ24" s="649">
        <v>-1.9610303185504926E-2</v>
      </c>
      <c r="CA24" s="826">
        <v>169.76617200000001</v>
      </c>
      <c r="CB24" s="710">
        <v>-2.3078079999999943</v>
      </c>
      <c r="CC24" s="649">
        <v>-1.3411719773088263E-2</v>
      </c>
      <c r="CD24" s="826">
        <v>149.105504</v>
      </c>
      <c r="CE24" s="710">
        <v>-17.674766000000005</v>
      </c>
      <c r="CF24" s="649">
        <v>-0.1059763603932288</v>
      </c>
      <c r="CG24" s="826">
        <v>161.22211300000001</v>
      </c>
      <c r="CH24" s="710">
        <f t="shared" si="0"/>
        <v>-5.565607</v>
      </c>
      <c r="CI24" s="649">
        <f t="shared" si="1"/>
        <v>-3.3369405133663314E-2</v>
      </c>
      <c r="CJ24" s="826">
        <v>480.09378900000002</v>
      </c>
      <c r="CK24" s="649">
        <f t="shared" si="2"/>
        <v>-25.548181</v>
      </c>
      <c r="CL24" s="649">
        <f t="shared" si="3"/>
        <v>-5.0526227085144849E-2</v>
      </c>
      <c r="CM24" s="826">
        <v>1485.9620159999999</v>
      </c>
      <c r="CN24" s="710">
        <f t="shared" si="4"/>
        <v>-45.668120000000272</v>
      </c>
      <c r="CO24" s="649">
        <f t="shared" si="5"/>
        <v>-2.9816676315384451E-2</v>
      </c>
    </row>
    <row r="25" spans="1:93" x14ac:dyDescent="0.25">
      <c r="A25" s="99" t="s">
        <v>24</v>
      </c>
      <c r="B25" s="244">
        <v>32.115614000000001</v>
      </c>
      <c r="C25" s="826">
        <v>1.4235769999999999</v>
      </c>
      <c r="D25" s="826">
        <v>5.1779139999999995</v>
      </c>
      <c r="E25" s="826">
        <v>7.1116769999999994</v>
      </c>
      <c r="F25" s="832">
        <v>13.713168</v>
      </c>
      <c r="G25" s="826">
        <v>2.100336</v>
      </c>
      <c r="H25" s="826">
        <v>3.1717089999999999</v>
      </c>
      <c r="I25" s="826">
        <v>6.1986279999999994</v>
      </c>
      <c r="J25" s="832">
        <v>11.470673</v>
      </c>
      <c r="K25" s="831">
        <v>25.183841000000001</v>
      </c>
      <c r="L25" s="831">
        <v>2.4690799999999999</v>
      </c>
      <c r="M25" s="831">
        <v>5.38992</v>
      </c>
      <c r="N25" s="831">
        <v>2.13348</v>
      </c>
      <c r="O25" s="831">
        <v>9.9924800000000005</v>
      </c>
      <c r="P25" s="831">
        <v>35.176321000000002</v>
      </c>
      <c r="Q25" s="831">
        <v>0.97936000000000001</v>
      </c>
      <c r="R25" s="831">
        <v>0.22925000000000001</v>
      </c>
      <c r="S25" s="831">
        <v>4.5999999999999999E-2</v>
      </c>
      <c r="T25" s="831">
        <v>1.25461</v>
      </c>
      <c r="U25" s="831">
        <v>36.430931000000001</v>
      </c>
      <c r="V25" s="826">
        <v>0.52832999999999997</v>
      </c>
      <c r="W25" s="826">
        <v>0</v>
      </c>
      <c r="X25" s="826">
        <v>0.12673699999999999</v>
      </c>
      <c r="Y25" s="832">
        <v>0.65506699999999995</v>
      </c>
      <c r="Z25" s="826">
        <v>0.14944099999999999</v>
      </c>
      <c r="AA25" s="831">
        <v>5.0027999999999996E-2</v>
      </c>
      <c r="AB25" s="826">
        <v>0.43591099999999999</v>
      </c>
      <c r="AC25" s="832">
        <v>0.63537999999999994</v>
      </c>
      <c r="AD25" s="831">
        <v>1.2904469999999999</v>
      </c>
      <c r="AE25" s="831">
        <v>0.18467</v>
      </c>
      <c r="AF25" s="831">
        <v>0.31129000000000001</v>
      </c>
      <c r="AG25" s="60">
        <v>6.3899999999999998E-3</v>
      </c>
      <c r="AH25" s="826">
        <v>0.50235000000000007</v>
      </c>
      <c r="AI25" s="826">
        <v>1.792797</v>
      </c>
      <c r="AJ25" s="831">
        <v>0.27804000000000001</v>
      </c>
      <c r="AK25" s="831">
        <v>0.51429000000000002</v>
      </c>
      <c r="AL25" s="831">
        <v>3.4000000000000002E-2</v>
      </c>
      <c r="AM25" s="831">
        <v>0.82633000000000001</v>
      </c>
      <c r="AN25" s="831">
        <v>2.6191269999999998</v>
      </c>
      <c r="AO25" s="826">
        <v>0</v>
      </c>
      <c r="AP25" s="826">
        <v>0.14871999999999999</v>
      </c>
      <c r="AQ25" s="826">
        <v>2.7E-2</v>
      </c>
      <c r="AR25" s="832">
        <v>0.17571999999999999</v>
      </c>
      <c r="AS25" s="826">
        <v>4.7143999999999998E-2</v>
      </c>
      <c r="AT25" s="826">
        <v>0.93032999999999999</v>
      </c>
      <c r="AU25" s="826">
        <v>0.17469000000000001</v>
      </c>
      <c r="AV25" s="832">
        <v>1.152164</v>
      </c>
      <c r="AW25" s="831">
        <v>1.3278840000000001</v>
      </c>
      <c r="AX25" s="826">
        <v>0.40437000000000001</v>
      </c>
      <c r="AY25" s="826">
        <v>2.1255199999999999</v>
      </c>
      <c r="AZ25" s="832">
        <v>6.2E-2</v>
      </c>
      <c r="BA25" s="832">
        <v>2.5918899999999998</v>
      </c>
      <c r="BB25" s="826">
        <v>3.9197739999999999</v>
      </c>
      <c r="BC25" s="826">
        <v>1.3033399999999999</v>
      </c>
      <c r="BD25" s="826">
        <v>0</v>
      </c>
      <c r="BE25" s="826">
        <v>0.16170000000000001</v>
      </c>
      <c r="BF25" s="832">
        <v>1.4650399999999999</v>
      </c>
      <c r="BG25" s="723">
        <v>0.63870999999999989</v>
      </c>
      <c r="BH25" s="735">
        <v>0.77294785376302433</v>
      </c>
      <c r="BI25" s="730">
        <v>5.3848139999999995</v>
      </c>
      <c r="BJ25" s="710">
        <v>2.7656869999999998</v>
      </c>
      <c r="BK25" s="649">
        <v>1.0559575767039933</v>
      </c>
      <c r="BL25" s="826">
        <v>2.2329000000000002E-2</v>
      </c>
      <c r="BM25" s="826">
        <v>2.6298999999999999E-2</v>
      </c>
      <c r="BN25" s="778">
        <v>0.15918399999999999</v>
      </c>
      <c r="BO25" s="826">
        <v>0.207812</v>
      </c>
      <c r="BP25" s="826">
        <v>2.6953000000000001E-2</v>
      </c>
      <c r="BQ25" s="826">
        <v>0.31789099999999998</v>
      </c>
      <c r="BR25" s="826">
        <v>2.1656999999999999E-2</v>
      </c>
      <c r="BS25" s="826">
        <v>-0.153033</v>
      </c>
      <c r="BT25" s="844">
        <v>-0.8760261033831358</v>
      </c>
      <c r="BU25" s="826">
        <v>0.36650099999999997</v>
      </c>
      <c r="BV25" s="826">
        <v>-0.785663</v>
      </c>
      <c r="BW25" s="844">
        <v>-0.68190205561013884</v>
      </c>
      <c r="BX25" s="826">
        <v>0.57431299999999996</v>
      </c>
      <c r="BY25" s="710">
        <v>-0.7535710000000001</v>
      </c>
      <c r="BZ25" s="649">
        <v>-0.56749761274328181</v>
      </c>
      <c r="CA25" s="826">
        <v>0.64657699999999996</v>
      </c>
      <c r="CB25" s="710">
        <v>0.24220699999999995</v>
      </c>
      <c r="CC25" s="649">
        <v>0.59897371219427742</v>
      </c>
      <c r="CD25" s="826">
        <v>0.16503699999999999</v>
      </c>
      <c r="CE25" s="710">
        <v>-1.960483</v>
      </c>
      <c r="CF25" s="649">
        <v>-0.92235452971508158</v>
      </c>
      <c r="CG25" s="826">
        <v>0</v>
      </c>
      <c r="CH25" s="710">
        <f t="shared" si="0"/>
        <v>-6.2E-2</v>
      </c>
      <c r="CI25" s="649">
        <f t="shared" si="1"/>
        <v>-1</v>
      </c>
      <c r="CJ25" s="826">
        <v>0.81161399999999995</v>
      </c>
      <c r="CK25" s="649">
        <f t="shared" si="2"/>
        <v>-1.7802759999999997</v>
      </c>
      <c r="CL25" s="649">
        <f t="shared" si="3"/>
        <v>-0.68686402586529516</v>
      </c>
      <c r="CM25" s="826">
        <v>1.3859269999999999</v>
      </c>
      <c r="CN25" s="710">
        <f t="shared" si="4"/>
        <v>-2.5338469999999997</v>
      </c>
      <c r="CO25" s="649">
        <f t="shared" si="5"/>
        <v>-0.64642680930074026</v>
      </c>
    </row>
    <row r="26" spans="1:93" x14ac:dyDescent="0.25">
      <c r="A26" s="99"/>
      <c r="B26" s="99"/>
      <c r="F26" s="829"/>
      <c r="J26" s="829"/>
      <c r="K26" s="828"/>
      <c r="L26" s="828"/>
      <c r="M26" s="828"/>
      <c r="N26" s="828"/>
      <c r="O26" s="828"/>
      <c r="P26" s="828"/>
      <c r="Q26" s="828"/>
      <c r="R26" s="828"/>
      <c r="S26" s="828"/>
      <c r="T26" s="828"/>
      <c r="U26" s="828"/>
      <c r="Y26" s="829"/>
      <c r="AC26" s="829"/>
      <c r="AD26" s="828"/>
      <c r="AE26" s="828"/>
      <c r="AF26" s="828"/>
      <c r="AJ26" s="828"/>
      <c r="AK26" s="828"/>
      <c r="AL26" s="828"/>
      <c r="AM26" s="828"/>
      <c r="AN26" s="828"/>
      <c r="AR26" s="829"/>
      <c r="AV26" s="829"/>
      <c r="AW26" s="828"/>
      <c r="BA26" s="829"/>
      <c r="BF26" s="829"/>
      <c r="BG26" s="723"/>
      <c r="BH26" s="735"/>
      <c r="BI26" s="730"/>
      <c r="BJ26" s="710"/>
      <c r="BK26" s="649"/>
      <c r="BT26" s="844"/>
      <c r="BY26" s="710"/>
      <c r="BZ26" s="649"/>
      <c r="CB26" s="710"/>
      <c r="CC26" s="649"/>
      <c r="CE26" s="710"/>
      <c r="CF26" s="649"/>
      <c r="CH26" s="710">
        <f t="shared" si="0"/>
        <v>0</v>
      </c>
      <c r="CI26" s="649" t="e">
        <f t="shared" si="1"/>
        <v>#DIV/0!</v>
      </c>
      <c r="CK26" s="649">
        <f t="shared" si="2"/>
        <v>0</v>
      </c>
      <c r="CL26" s="649" t="e">
        <f t="shared" si="3"/>
        <v>#DIV/0!</v>
      </c>
      <c r="CN26" s="710">
        <f t="shared" si="4"/>
        <v>0</v>
      </c>
      <c r="CO26" s="649" t="e">
        <f t="shared" si="5"/>
        <v>#DIV/0!</v>
      </c>
    </row>
    <row r="27" spans="1:93" x14ac:dyDescent="0.25">
      <c r="A27" s="151" t="s">
        <v>30</v>
      </c>
      <c r="B27" s="291">
        <v>7703.0221940000001</v>
      </c>
      <c r="C27" s="291">
        <v>864.17587400000002</v>
      </c>
      <c r="D27" s="291">
        <v>775.86439799999994</v>
      </c>
      <c r="E27" s="291">
        <v>740.90904199999989</v>
      </c>
      <c r="F27" s="152">
        <v>2380.9493139999995</v>
      </c>
      <c r="G27" s="291">
        <v>626.23766000000012</v>
      </c>
      <c r="H27" s="291">
        <v>545.88937800000008</v>
      </c>
      <c r="I27" s="291">
        <v>430.45789200000002</v>
      </c>
      <c r="J27" s="152">
        <v>1602.58493</v>
      </c>
      <c r="K27" s="155">
        <v>3983.5342439999995</v>
      </c>
      <c r="L27" s="155">
        <v>404.207989</v>
      </c>
      <c r="M27" s="155">
        <v>436.46826299999998</v>
      </c>
      <c r="N27" s="155">
        <v>513.53496399999995</v>
      </c>
      <c r="O27" s="155">
        <v>1354.2112160000001</v>
      </c>
      <c r="P27" s="155">
        <v>5337.7454600000001</v>
      </c>
      <c r="Q27" s="155">
        <v>645.15976699999999</v>
      </c>
      <c r="R27" s="155">
        <v>747.44777199999999</v>
      </c>
      <c r="S27" s="155">
        <v>866.23200000000008</v>
      </c>
      <c r="T27" s="155">
        <v>2258.8395390000001</v>
      </c>
      <c r="U27" s="155">
        <v>7596.5849990000006</v>
      </c>
      <c r="V27" s="291">
        <v>867.29874999999993</v>
      </c>
      <c r="W27" s="291">
        <v>788.16383399999995</v>
      </c>
      <c r="X27" s="291">
        <v>775.27300199999991</v>
      </c>
      <c r="Y27" s="152">
        <v>2430.7355860000002</v>
      </c>
      <c r="Z27" s="291">
        <v>644.07859399999984</v>
      </c>
      <c r="AA27" s="291">
        <v>554.54546400000004</v>
      </c>
      <c r="AB27" s="291">
        <v>434.06428800000003</v>
      </c>
      <c r="AC27" s="152">
        <v>1632.6883459999999</v>
      </c>
      <c r="AD27" s="155">
        <v>4063.4239320000001</v>
      </c>
      <c r="AE27" s="155">
        <v>407.90987600000005</v>
      </c>
      <c r="AF27" s="155">
        <v>436.57090399999998</v>
      </c>
      <c r="AG27" s="155">
        <v>475.17721699999998</v>
      </c>
      <c r="AH27" s="155">
        <v>1319.657997</v>
      </c>
      <c r="AI27" s="155">
        <v>5383.0819289999999</v>
      </c>
      <c r="AJ27" s="155">
        <v>656.08510999999999</v>
      </c>
      <c r="AK27" s="155">
        <v>759.40879100000006</v>
      </c>
      <c r="AL27" s="155">
        <v>864.84800000000007</v>
      </c>
      <c r="AM27" s="155">
        <v>2280.3419009999998</v>
      </c>
      <c r="AN27" s="155">
        <v>7663.4238299999997</v>
      </c>
      <c r="AO27" s="291">
        <v>890.52636899999993</v>
      </c>
      <c r="AP27" s="291">
        <v>772.24214099999995</v>
      </c>
      <c r="AQ27" s="291">
        <v>772.62444599999992</v>
      </c>
      <c r="AR27" s="152">
        <v>2435.3929559999997</v>
      </c>
      <c r="AS27" s="291">
        <v>639.38376600000004</v>
      </c>
      <c r="AT27" s="291">
        <v>527.23756900000001</v>
      </c>
      <c r="AU27" s="291">
        <v>420.75699999999995</v>
      </c>
      <c r="AV27" s="152">
        <v>1587.3783349999999</v>
      </c>
      <c r="AW27" s="155">
        <v>4022.7712909999996</v>
      </c>
      <c r="AX27" s="291">
        <v>407.499908</v>
      </c>
      <c r="AY27" s="291">
        <v>433.68956100000003</v>
      </c>
      <c r="AZ27" s="291">
        <v>510.851</v>
      </c>
      <c r="BA27" s="152">
        <v>1352.040469</v>
      </c>
      <c r="BB27" s="155">
        <v>5374.8117599999996</v>
      </c>
      <c r="BC27" s="291">
        <v>647.86149099999989</v>
      </c>
      <c r="BD27" s="291">
        <v>728.85914500000001</v>
      </c>
      <c r="BE27" s="291">
        <v>826.00672299999997</v>
      </c>
      <c r="BF27" s="152">
        <v>2202.727359</v>
      </c>
      <c r="BG27" s="720">
        <v>-77.614541999999801</v>
      </c>
      <c r="BH27" s="733">
        <v>-3.4036361813096327E-2</v>
      </c>
      <c r="BI27" s="728">
        <v>7577.5391189999991</v>
      </c>
      <c r="BJ27" s="708">
        <v>-85.884711000000607</v>
      </c>
      <c r="BK27" s="715">
        <v>-1.1207093970685533E-2</v>
      </c>
      <c r="BL27" s="291">
        <v>895.53474299999993</v>
      </c>
      <c r="BM27" s="291">
        <v>771.45249999999999</v>
      </c>
      <c r="BN27" s="291">
        <v>726.81669099999999</v>
      </c>
      <c r="BO27" s="291">
        <v>2393.803934</v>
      </c>
      <c r="BP27" s="291">
        <v>607.00799599999993</v>
      </c>
      <c r="BQ27" s="291">
        <v>535.54766999999993</v>
      </c>
      <c r="BR27" s="291">
        <v>429.50196099999994</v>
      </c>
      <c r="BS27" s="291">
        <v>8.7449609999999893</v>
      </c>
      <c r="BT27" s="842">
        <v>2.0783875253412281E-2</v>
      </c>
      <c r="BU27" s="291">
        <v>1572.0576269999999</v>
      </c>
      <c r="BV27" s="291">
        <v>-15.320707999999968</v>
      </c>
      <c r="BW27" s="842">
        <v>-9.651579376002993E-3</v>
      </c>
      <c r="BX27" s="291">
        <v>3965.8615609999997</v>
      </c>
      <c r="BY27" s="708">
        <v>-56.909729999999854</v>
      </c>
      <c r="BZ27" s="715">
        <v>-1.4146896724484917E-2</v>
      </c>
      <c r="CA27" s="291">
        <v>405.81055400000002</v>
      </c>
      <c r="CB27" s="708">
        <v>-1.6893539999999803</v>
      </c>
      <c r="CC27" s="715">
        <v>-4.1456549236815543E-3</v>
      </c>
      <c r="CD27" s="291">
        <v>429.64260900000005</v>
      </c>
      <c r="CE27" s="708">
        <v>-4.0469519999999761</v>
      </c>
      <c r="CF27" s="715">
        <v>-9.3314489531833023E-3</v>
      </c>
      <c r="CG27" s="291">
        <v>509.28581800000006</v>
      </c>
      <c r="CH27" s="708">
        <f t="shared" si="0"/>
        <v>-1.5651819999999361</v>
      </c>
      <c r="CI27" s="715">
        <f t="shared" si="1"/>
        <v>-3.0638718530450878E-3</v>
      </c>
      <c r="CJ27" s="291">
        <v>1344.738981</v>
      </c>
      <c r="CK27" s="715">
        <f t="shared" si="2"/>
        <v>-7.301488000000063</v>
      </c>
      <c r="CL27" s="715">
        <f t="shared" si="3"/>
        <v>-5.4003472288077373E-3</v>
      </c>
      <c r="CM27" s="291">
        <v>5310.6005420000001</v>
      </c>
      <c r="CN27" s="708">
        <f t="shared" si="4"/>
        <v>-64.211217999999462</v>
      </c>
      <c r="CO27" s="715">
        <f t="shared" si="5"/>
        <v>-1.1946691506085317E-2</v>
      </c>
    </row>
    <row r="28" spans="1:93" x14ac:dyDescent="0.25">
      <c r="A28" s="157" t="s">
        <v>76</v>
      </c>
      <c r="B28" s="245">
        <v>1103.431194</v>
      </c>
      <c r="C28" s="21">
        <v>115.72799999999999</v>
      </c>
      <c r="D28" s="21">
        <v>104.349</v>
      </c>
      <c r="E28" s="21">
        <v>103.1728</v>
      </c>
      <c r="F28" s="829">
        <v>323.24980000000005</v>
      </c>
      <c r="G28" s="21">
        <v>95.904999999999987</v>
      </c>
      <c r="H28" s="21">
        <v>84.366</v>
      </c>
      <c r="I28" s="21">
        <v>72.507999999999996</v>
      </c>
      <c r="J28" s="829">
        <v>252.779</v>
      </c>
      <c r="K28" s="828">
        <v>576.02880000000005</v>
      </c>
      <c r="L28" s="828">
        <v>65.999104000000003</v>
      </c>
      <c r="M28" s="828">
        <v>79.998999999999995</v>
      </c>
      <c r="N28" s="828">
        <v>71.477900000000005</v>
      </c>
      <c r="O28" s="828">
        <v>217.47600399999999</v>
      </c>
      <c r="P28" s="828">
        <v>793.50480400000004</v>
      </c>
      <c r="Q28" s="828">
        <v>84.470605000000006</v>
      </c>
      <c r="R28" s="828">
        <v>98.06580000000001</v>
      </c>
      <c r="S28" s="828">
        <v>118.649</v>
      </c>
      <c r="T28" s="828">
        <v>301.185405</v>
      </c>
      <c r="U28" s="828">
        <v>1094.6902090000001</v>
      </c>
      <c r="V28" s="21">
        <v>118.25699999999999</v>
      </c>
      <c r="W28" s="21">
        <v>111.529</v>
      </c>
      <c r="X28" s="21">
        <v>109.46299999999998</v>
      </c>
      <c r="Y28" s="829">
        <v>339.24899999999997</v>
      </c>
      <c r="Z28" s="21">
        <v>95.176999999999992</v>
      </c>
      <c r="AA28" s="21">
        <v>83.48</v>
      </c>
      <c r="AB28" s="21">
        <v>72.622</v>
      </c>
      <c r="AC28" s="829">
        <v>251.279</v>
      </c>
      <c r="AD28" s="828">
        <v>590.52800000000002</v>
      </c>
      <c r="AE28" s="828">
        <v>66.140951000000001</v>
      </c>
      <c r="AF28" s="828">
        <v>83.748999999999995</v>
      </c>
      <c r="AG28" s="828">
        <v>71.791399999999996</v>
      </c>
      <c r="AH28" s="828">
        <v>221.68135100000001</v>
      </c>
      <c r="AI28" s="828">
        <v>812.20935099999997</v>
      </c>
      <c r="AJ28" s="828">
        <v>85.546909999999997</v>
      </c>
      <c r="AK28" s="828">
        <v>96.575299999999999</v>
      </c>
      <c r="AL28" s="828">
        <v>115.14600000000002</v>
      </c>
      <c r="AM28" s="828">
        <v>297.26821000000001</v>
      </c>
      <c r="AN28" s="828">
        <v>1109.4775609999999</v>
      </c>
      <c r="AO28" s="21">
        <v>112.936977</v>
      </c>
      <c r="AP28" s="21">
        <v>100.58919999999999</v>
      </c>
      <c r="AQ28" s="21">
        <v>114.375</v>
      </c>
      <c r="AR28" s="829">
        <v>327.90117700000002</v>
      </c>
      <c r="AS28" s="21">
        <v>93.512799999999999</v>
      </c>
      <c r="AT28" s="21">
        <v>84.319599999999994</v>
      </c>
      <c r="AU28" s="21">
        <v>65.825000000000003</v>
      </c>
      <c r="AV28" s="829">
        <v>243.6574</v>
      </c>
      <c r="AW28" s="828">
        <v>571.55857700000001</v>
      </c>
      <c r="AX28" s="21">
        <v>63.527200000000001</v>
      </c>
      <c r="AY28" s="21">
        <v>82.634199999999993</v>
      </c>
      <c r="AZ28" s="21">
        <v>76.489999999999995</v>
      </c>
      <c r="BA28" s="829">
        <v>222.65140000000002</v>
      </c>
      <c r="BB28" s="828">
        <v>794.20997699999998</v>
      </c>
      <c r="BC28" s="21">
        <v>86.61869999999999</v>
      </c>
      <c r="BD28" s="21">
        <v>95.995400000000004</v>
      </c>
      <c r="BE28" s="21">
        <v>109.58516499999999</v>
      </c>
      <c r="BF28" s="829">
        <v>292.19926500000003</v>
      </c>
      <c r="BG28" s="721">
        <v>-5.0689449999999852</v>
      </c>
      <c r="BH28" s="734">
        <v>-1.7051756055583511E-2</v>
      </c>
      <c r="BI28" s="729">
        <v>1086.4092419999999</v>
      </c>
      <c r="BJ28" s="711">
        <v>-23.068318999999974</v>
      </c>
      <c r="BK28" s="717">
        <v>-2.0792055478082827E-2</v>
      </c>
      <c r="BL28" s="21">
        <v>112.20494699999999</v>
      </c>
      <c r="BM28" s="21">
        <v>99.96675399999998</v>
      </c>
      <c r="BN28" s="21">
        <v>101.67146</v>
      </c>
      <c r="BO28" s="21">
        <v>313.84316100000001</v>
      </c>
      <c r="BP28" s="21">
        <v>88.737937000000002</v>
      </c>
      <c r="BQ28" s="21">
        <v>82.400175000000004</v>
      </c>
      <c r="BR28" s="21">
        <v>68.032402999999988</v>
      </c>
      <c r="BS28" s="21">
        <v>2.2074029999999851</v>
      </c>
      <c r="BT28" s="845">
        <v>3.3534417014811774E-2</v>
      </c>
      <c r="BU28" s="21">
        <v>239.17051499999997</v>
      </c>
      <c r="BV28" s="21">
        <v>-4.4868850000000293</v>
      </c>
      <c r="BW28" s="845">
        <v>-1.8414729041679134E-2</v>
      </c>
      <c r="BX28" s="21">
        <v>553.01367600000003</v>
      </c>
      <c r="BY28" s="711">
        <v>-18.544900999999982</v>
      </c>
      <c r="BZ28" s="717">
        <v>-3.244619492430429E-2</v>
      </c>
      <c r="CA28" s="21">
        <v>64.846481999999995</v>
      </c>
      <c r="CB28" s="711">
        <v>1.3192819999999941</v>
      </c>
      <c r="CC28" s="717">
        <v>2.0767198932110875E-2</v>
      </c>
      <c r="CD28" s="21">
        <v>84.382919000000001</v>
      </c>
      <c r="CE28" s="711">
        <v>1.7487190000000084</v>
      </c>
      <c r="CF28" s="717">
        <v>2.1162170142628701E-2</v>
      </c>
      <c r="CG28" s="21">
        <v>72.902704</v>
      </c>
      <c r="CH28" s="711">
        <f t="shared" si="0"/>
        <v>-3.5872959999999949</v>
      </c>
      <c r="CI28" s="717">
        <f t="shared" si="1"/>
        <v>-4.6898888743626556E-2</v>
      </c>
      <c r="CJ28" s="21">
        <v>222.132105</v>
      </c>
      <c r="CK28" s="717">
        <f t="shared" si="2"/>
        <v>-0.51929500000002804</v>
      </c>
      <c r="CL28" s="717">
        <f t="shared" si="3"/>
        <v>-2.3323230844271717E-3</v>
      </c>
      <c r="CM28" s="21">
        <v>775.14578100000006</v>
      </c>
      <c r="CN28" s="711">
        <f t="shared" si="4"/>
        <v>-19.064195999999924</v>
      </c>
      <c r="CO28" s="717">
        <f t="shared" si="5"/>
        <v>-2.4003974455233928E-2</v>
      </c>
    </row>
    <row r="29" spans="1:93" x14ac:dyDescent="0.25">
      <c r="A29" s="99" t="s">
        <v>31</v>
      </c>
      <c r="B29" s="246">
        <v>986.21199999999999</v>
      </c>
      <c r="C29" s="826">
        <v>103.94</v>
      </c>
      <c r="D29" s="826">
        <v>93.515000000000001</v>
      </c>
      <c r="E29" s="826">
        <v>92.87299999999999</v>
      </c>
      <c r="F29" s="832">
        <v>290.32800000000003</v>
      </c>
      <c r="G29" s="826">
        <v>86.35199999999999</v>
      </c>
      <c r="H29" s="826">
        <v>75.191000000000003</v>
      </c>
      <c r="I29" s="826">
        <v>63.537999999999997</v>
      </c>
      <c r="J29" s="832">
        <v>225.08099999999999</v>
      </c>
      <c r="K29" s="831">
        <v>515.40899999999999</v>
      </c>
      <c r="L29" s="826">
        <v>57.24</v>
      </c>
      <c r="M29" s="826">
        <v>71.646000000000001</v>
      </c>
      <c r="N29" s="826">
        <v>62.393999999999998</v>
      </c>
      <c r="O29" s="831">
        <v>191.28</v>
      </c>
      <c r="P29" s="831">
        <v>706.68899999999996</v>
      </c>
      <c r="Q29" s="831">
        <v>74.47</v>
      </c>
      <c r="R29" s="831">
        <v>87.016000000000005</v>
      </c>
      <c r="S29" s="831">
        <v>106.004</v>
      </c>
      <c r="T29" s="831">
        <v>267.49</v>
      </c>
      <c r="U29" s="831">
        <v>974.17899999999997</v>
      </c>
      <c r="V29" s="826">
        <v>105.50099999999999</v>
      </c>
      <c r="W29" s="826">
        <v>99.578999999999994</v>
      </c>
      <c r="X29" s="826">
        <v>97.865999999999985</v>
      </c>
      <c r="Y29" s="832">
        <v>302.94599999999997</v>
      </c>
      <c r="Z29" s="826">
        <v>85.290999999999997</v>
      </c>
      <c r="AA29" s="826">
        <v>74.308000000000007</v>
      </c>
      <c r="AB29" s="826">
        <v>63.391999999999996</v>
      </c>
      <c r="AC29" s="832">
        <v>222.99099999999999</v>
      </c>
      <c r="AD29" s="831">
        <v>525.9369999999999</v>
      </c>
      <c r="AE29" s="826">
        <v>57.623000000000005</v>
      </c>
      <c r="AF29" s="826">
        <v>75.013999999999996</v>
      </c>
      <c r="AG29" s="826">
        <v>62.440999999999995</v>
      </c>
      <c r="AH29" s="831">
        <v>195.078</v>
      </c>
      <c r="AI29" s="831">
        <v>721.01499999999987</v>
      </c>
      <c r="AJ29" s="831">
        <v>75.763999999999996</v>
      </c>
      <c r="AK29" s="831">
        <v>86.429000000000002</v>
      </c>
      <c r="AL29" s="831">
        <v>103.50300000000001</v>
      </c>
      <c r="AM29" s="831">
        <v>265.69600000000003</v>
      </c>
      <c r="AN29" s="831">
        <v>986.7109999999999</v>
      </c>
      <c r="AO29" s="831">
        <v>100.92099999999999</v>
      </c>
      <c r="AP29" s="831">
        <v>89.74</v>
      </c>
      <c r="AQ29" s="831">
        <v>103.136</v>
      </c>
      <c r="AR29" s="832">
        <v>293.79700000000003</v>
      </c>
      <c r="AS29" s="831">
        <v>83.587000000000003</v>
      </c>
      <c r="AT29" s="826">
        <v>75.209999999999994</v>
      </c>
      <c r="AU29" s="826">
        <v>56.524000000000001</v>
      </c>
      <c r="AV29" s="832">
        <v>215.321</v>
      </c>
      <c r="AW29" s="831">
        <v>509.11800000000005</v>
      </c>
      <c r="AX29" s="831">
        <v>54.17</v>
      </c>
      <c r="AY29" s="831">
        <v>73.94</v>
      </c>
      <c r="AZ29" s="831">
        <v>67.709999999999994</v>
      </c>
      <c r="BA29" s="832">
        <v>195.82000000000002</v>
      </c>
      <c r="BB29" s="831">
        <v>704.9380000000001</v>
      </c>
      <c r="BC29" s="826">
        <v>76.450999999999993</v>
      </c>
      <c r="BD29" s="826">
        <v>85.421000000000006</v>
      </c>
      <c r="BE29" s="826">
        <v>98.135999999999996</v>
      </c>
      <c r="BF29" s="832">
        <v>260.00800000000004</v>
      </c>
      <c r="BG29" s="723">
        <v>-5.6879999999999882</v>
      </c>
      <c r="BH29" s="735">
        <v>-2.1407924846441051E-2</v>
      </c>
      <c r="BI29" s="730">
        <v>964.94600000000014</v>
      </c>
      <c r="BJ29" s="710">
        <v>-21.764999999999759</v>
      </c>
      <c r="BK29" s="649">
        <v>-2.2058130496163231E-2</v>
      </c>
      <c r="BL29" s="826">
        <v>100.22195599999999</v>
      </c>
      <c r="BM29" s="826">
        <v>89.744123999999985</v>
      </c>
      <c r="BN29" s="826">
        <v>90.712000000000003</v>
      </c>
      <c r="BO29" s="826">
        <v>280.67808000000002</v>
      </c>
      <c r="BP29" s="826">
        <v>79.075856000000002</v>
      </c>
      <c r="BQ29" s="826">
        <v>73.14331</v>
      </c>
      <c r="BR29" s="826">
        <v>58.318203999999994</v>
      </c>
      <c r="BS29" s="826">
        <v>1.7942039999999935</v>
      </c>
      <c r="BT29" s="844">
        <v>3.1742339537187629E-2</v>
      </c>
      <c r="BU29" s="826">
        <v>210.53736999999998</v>
      </c>
      <c r="BV29" s="826">
        <v>-4.7836300000000165</v>
      </c>
      <c r="BW29" s="844">
        <v>-2.2216272449041275E-2</v>
      </c>
      <c r="BX29" s="826">
        <v>491.21545000000003</v>
      </c>
      <c r="BY29" s="710">
        <v>-17.902550000000019</v>
      </c>
      <c r="BZ29" s="649">
        <v>-3.5163851995018869E-2</v>
      </c>
      <c r="CA29" s="861">
        <v>55.771999999999998</v>
      </c>
      <c r="CB29" s="710">
        <v>1.6019999999999968</v>
      </c>
      <c r="CC29" s="649">
        <v>2.9573564703710479E-2</v>
      </c>
      <c r="CD29" s="826">
        <v>74.907213999999996</v>
      </c>
      <c r="CE29" s="826">
        <v>0.96721399999999846</v>
      </c>
      <c r="CF29" s="649">
        <v>1.3081065728969414E-2</v>
      </c>
      <c r="CG29" s="826">
        <v>63.691780000000001</v>
      </c>
      <c r="CH29" s="710">
        <f t="shared" si="0"/>
        <v>-4.0182199999999924</v>
      </c>
      <c r="CI29" s="649">
        <f t="shared" si="1"/>
        <v>-5.9344557672426419E-2</v>
      </c>
      <c r="CJ29" s="826">
        <v>194.370994</v>
      </c>
      <c r="CK29" s="649">
        <f t="shared" si="2"/>
        <v>-1.4490060000000256</v>
      </c>
      <c r="CL29" s="649">
        <f t="shared" si="3"/>
        <v>-7.3996833826985263E-3</v>
      </c>
      <c r="CM29" s="826">
        <v>685.58644400000003</v>
      </c>
      <c r="CN29" s="710">
        <f t="shared" si="4"/>
        <v>-19.351556000000073</v>
      </c>
      <c r="CO29" s="649">
        <f t="shared" si="5"/>
        <v>-2.745142977112891E-2</v>
      </c>
    </row>
    <row r="30" spans="1:93" x14ac:dyDescent="0.25">
      <c r="A30" s="158" t="s">
        <v>32</v>
      </c>
      <c r="B30" s="246">
        <v>230.68899999999999</v>
      </c>
      <c r="C30" s="826">
        <v>20.231999999999999</v>
      </c>
      <c r="D30" s="826">
        <v>15.744</v>
      </c>
      <c r="E30" s="826">
        <v>20.184000000000001</v>
      </c>
      <c r="F30" s="832">
        <v>56.16</v>
      </c>
      <c r="G30" s="826">
        <v>19.751999999999999</v>
      </c>
      <c r="H30" s="826">
        <v>22.812000000000001</v>
      </c>
      <c r="I30" s="826">
        <v>22.512</v>
      </c>
      <c r="J30" s="832">
        <v>65.075999999999993</v>
      </c>
      <c r="K30" s="831">
        <v>121.23599999999999</v>
      </c>
      <c r="L30" s="831">
        <v>13.896000000000001</v>
      </c>
      <c r="M30" s="831">
        <v>22.943999999999999</v>
      </c>
      <c r="N30" s="831">
        <v>17.591999999999999</v>
      </c>
      <c r="O30" s="831">
        <v>54.432000000000002</v>
      </c>
      <c r="P30" s="831">
        <v>175.66800000000001</v>
      </c>
      <c r="Q30" s="831">
        <v>24.155999999999999</v>
      </c>
      <c r="R30" s="831">
        <v>15.167999999999999</v>
      </c>
      <c r="S30" s="831">
        <v>18.143999999999998</v>
      </c>
      <c r="T30" s="831">
        <v>57.467999999999996</v>
      </c>
      <c r="U30" s="831">
        <v>233.136</v>
      </c>
      <c r="V30" s="826">
        <v>17.184000000000001</v>
      </c>
      <c r="W30" s="826">
        <v>17.399999999999999</v>
      </c>
      <c r="X30" s="826">
        <v>17.448</v>
      </c>
      <c r="Y30" s="832">
        <v>52.032000000000004</v>
      </c>
      <c r="Z30" s="826">
        <v>18.768000000000001</v>
      </c>
      <c r="AA30" s="826">
        <v>21.864000000000001</v>
      </c>
      <c r="AB30" s="826">
        <v>20.076000000000001</v>
      </c>
      <c r="AC30" s="832">
        <v>60.708000000000006</v>
      </c>
      <c r="AD30" s="831">
        <v>112.74000000000001</v>
      </c>
      <c r="AE30" s="831">
        <v>12.036</v>
      </c>
      <c r="AF30" s="831">
        <v>27.66</v>
      </c>
      <c r="AG30" s="60">
        <v>20.544</v>
      </c>
      <c r="AH30" s="831">
        <v>60.24</v>
      </c>
      <c r="AI30" s="831">
        <v>172.98000000000002</v>
      </c>
      <c r="AJ30" s="831">
        <v>27.024000000000001</v>
      </c>
      <c r="AK30" s="831">
        <v>21.888000000000002</v>
      </c>
      <c r="AL30" s="831">
        <v>17.783999999999999</v>
      </c>
      <c r="AM30" s="831">
        <v>66.695999999999998</v>
      </c>
      <c r="AN30" s="831">
        <v>239.67600000000002</v>
      </c>
      <c r="AO30" s="826">
        <v>17.16</v>
      </c>
      <c r="AP30" s="826">
        <v>15.192</v>
      </c>
      <c r="AQ30" s="826">
        <v>20.544</v>
      </c>
      <c r="AR30" s="832">
        <v>52.896000000000001</v>
      </c>
      <c r="AS30" s="826">
        <v>18.047999999999998</v>
      </c>
      <c r="AT30" s="826">
        <v>23.783999999999999</v>
      </c>
      <c r="AU30" s="826">
        <v>12.912000000000001</v>
      </c>
      <c r="AV30" s="832">
        <v>54.743999999999993</v>
      </c>
      <c r="AW30" s="831">
        <v>107.63999999999999</v>
      </c>
      <c r="AX30" s="826">
        <v>9.7379999999999995</v>
      </c>
      <c r="AY30" s="826">
        <v>39.558</v>
      </c>
      <c r="AZ30" s="826">
        <v>20.88</v>
      </c>
      <c r="BA30" s="832">
        <v>70.176000000000002</v>
      </c>
      <c r="BB30" s="831">
        <v>177.81599999999997</v>
      </c>
      <c r="BC30" s="826">
        <v>24.504000000000001</v>
      </c>
      <c r="BD30" s="826">
        <v>18.047999999999998</v>
      </c>
      <c r="BE30" s="826">
        <v>21.192</v>
      </c>
      <c r="BF30" s="832">
        <v>63.744</v>
      </c>
      <c r="BG30" s="723">
        <v>-2.9519999999999982</v>
      </c>
      <c r="BH30" s="735">
        <v>-4.4260525368837733E-2</v>
      </c>
      <c r="BI30" s="730">
        <v>241.55999999999997</v>
      </c>
      <c r="BJ30" s="710">
        <v>1.8839999999999577</v>
      </c>
      <c r="BK30" s="649">
        <v>7.8606118259649804E-3</v>
      </c>
      <c r="BL30" s="826">
        <v>20.16</v>
      </c>
      <c r="BM30" s="826">
        <v>16.271999999999998</v>
      </c>
      <c r="BN30" s="826">
        <v>15.72</v>
      </c>
      <c r="BO30" s="826">
        <v>52.152000000000001</v>
      </c>
      <c r="BP30" s="826">
        <v>17.52</v>
      </c>
      <c r="BQ30" s="826">
        <v>22.847999999999999</v>
      </c>
      <c r="BR30" s="826">
        <v>13.968</v>
      </c>
      <c r="BS30" s="826">
        <v>1.0559999999999992</v>
      </c>
      <c r="BT30" s="844">
        <v>8.1784386617100302E-2</v>
      </c>
      <c r="BU30" s="826">
        <v>54.335999999999999</v>
      </c>
      <c r="BV30" s="826">
        <v>-0.40799999999999415</v>
      </c>
      <c r="BW30" s="844">
        <v>-7.4528715475667504E-3</v>
      </c>
      <c r="BX30" s="826">
        <v>106.488</v>
      </c>
      <c r="BY30" s="710">
        <v>-1.1519999999999868</v>
      </c>
      <c r="BZ30" s="649">
        <v>-1.0702341137123624E-2</v>
      </c>
      <c r="CA30" s="826">
        <v>9.516</v>
      </c>
      <c r="CB30" s="710">
        <v>-0.22199999999999953</v>
      </c>
      <c r="CC30" s="649">
        <v>-2.2797288971041236E-2</v>
      </c>
      <c r="CD30" s="826">
        <v>25.344000000000001</v>
      </c>
      <c r="CE30" s="710">
        <v>-14.213999999999999</v>
      </c>
      <c r="CF30" s="649">
        <v>-0.35932049143030481</v>
      </c>
      <c r="CG30" s="826">
        <v>19.872</v>
      </c>
      <c r="CH30" s="710">
        <f t="shared" si="0"/>
        <v>-1.0079999999999991</v>
      </c>
      <c r="CI30" s="649">
        <f t="shared" si="1"/>
        <v>-4.8275862068965475E-2</v>
      </c>
      <c r="CJ30" s="826">
        <v>54.731999999999999</v>
      </c>
      <c r="CK30" s="649">
        <f t="shared" si="2"/>
        <v>-15.444000000000003</v>
      </c>
      <c r="CL30" s="649">
        <f t="shared" si="3"/>
        <v>-0.22007523939808485</v>
      </c>
      <c r="CM30" s="826">
        <v>161.22</v>
      </c>
      <c r="CN30" s="710">
        <f t="shared" si="4"/>
        <v>-16.595999999999975</v>
      </c>
      <c r="CO30" s="649">
        <f t="shared" si="5"/>
        <v>-9.3332433526791617E-2</v>
      </c>
    </row>
    <row r="31" spans="1:93" x14ac:dyDescent="0.25">
      <c r="A31" s="158" t="s">
        <v>33</v>
      </c>
      <c r="B31" s="246">
        <v>755.327</v>
      </c>
      <c r="C31" s="826">
        <v>83.697999999999993</v>
      </c>
      <c r="D31" s="826">
        <v>77.748000000000005</v>
      </c>
      <c r="E31" s="826">
        <v>72.608999999999995</v>
      </c>
      <c r="F31" s="832">
        <v>234.05500000000001</v>
      </c>
      <c r="G31" s="826">
        <v>66.599999999999994</v>
      </c>
      <c r="H31" s="826">
        <v>52.369</v>
      </c>
      <c r="I31" s="826">
        <v>40.970999999999997</v>
      </c>
      <c r="J31" s="832">
        <v>159.94</v>
      </c>
      <c r="K31" s="831">
        <v>393.995</v>
      </c>
      <c r="L31" s="831">
        <v>43.344000000000001</v>
      </c>
      <c r="M31" s="831">
        <v>48.68</v>
      </c>
      <c r="N31" s="831">
        <v>44.753</v>
      </c>
      <c r="O31" s="831">
        <v>136.77699999999999</v>
      </c>
      <c r="P31" s="831">
        <v>530.77199999999993</v>
      </c>
      <c r="Q31" s="831">
        <v>50.277000000000001</v>
      </c>
      <c r="R31" s="831">
        <v>71.84</v>
      </c>
      <c r="S31" s="831">
        <v>87.808000000000007</v>
      </c>
      <c r="T31" s="831">
        <v>209.92500000000001</v>
      </c>
      <c r="U31" s="831">
        <v>740.69699999999989</v>
      </c>
      <c r="V31" s="826">
        <v>88.287999999999997</v>
      </c>
      <c r="W31" s="826">
        <v>82.176000000000002</v>
      </c>
      <c r="X31" s="826">
        <v>80.400999999999996</v>
      </c>
      <c r="Y31" s="832">
        <v>250.86500000000001</v>
      </c>
      <c r="Z31" s="826">
        <v>65.878</v>
      </c>
      <c r="AA31" s="826">
        <v>52.432000000000002</v>
      </c>
      <c r="AB31" s="826">
        <v>43.308999999999997</v>
      </c>
      <c r="AC31" s="832">
        <v>161.619</v>
      </c>
      <c r="AD31" s="831">
        <v>412.48400000000004</v>
      </c>
      <c r="AE31" s="831">
        <v>45.56</v>
      </c>
      <c r="AF31" s="831">
        <v>47.281999999999996</v>
      </c>
      <c r="AG31" s="60">
        <v>41.814999999999998</v>
      </c>
      <c r="AH31" s="831">
        <v>134.65699999999998</v>
      </c>
      <c r="AI31" s="831">
        <v>547.14100000000008</v>
      </c>
      <c r="AJ31" s="831">
        <v>48.72</v>
      </c>
      <c r="AK31" s="831">
        <v>64.463999999999999</v>
      </c>
      <c r="AL31" s="831">
        <v>85.712000000000003</v>
      </c>
      <c r="AM31" s="831">
        <v>198.89599999999999</v>
      </c>
      <c r="AN31" s="831">
        <v>746.03700000000003</v>
      </c>
      <c r="AO31" s="826">
        <v>83.744</v>
      </c>
      <c r="AP31" s="826">
        <v>74.543999999999997</v>
      </c>
      <c r="AQ31" s="826">
        <v>82.591999999999999</v>
      </c>
      <c r="AR31" s="832">
        <v>240.88</v>
      </c>
      <c r="AS31" s="826">
        <v>65.488</v>
      </c>
      <c r="AT31" s="826">
        <v>51.41</v>
      </c>
      <c r="AU31" s="826">
        <v>43.594000000000001</v>
      </c>
      <c r="AV31" s="832">
        <v>160.49199999999999</v>
      </c>
      <c r="AW31" s="831">
        <v>401.37199999999996</v>
      </c>
      <c r="AX31" s="826">
        <v>44.432000000000002</v>
      </c>
      <c r="AY31" s="826">
        <v>34.287999999999997</v>
      </c>
      <c r="AZ31" s="826">
        <v>46.786000000000001</v>
      </c>
      <c r="BA31" s="832">
        <v>125.506</v>
      </c>
      <c r="BB31" s="831">
        <v>526.87799999999993</v>
      </c>
      <c r="BC31" s="826">
        <v>51.936</v>
      </c>
      <c r="BD31" s="826">
        <v>67.36</v>
      </c>
      <c r="BE31" s="826">
        <v>76.944000000000003</v>
      </c>
      <c r="BF31" s="832">
        <v>196.24</v>
      </c>
      <c r="BG31" s="723">
        <v>-2.6559999999999775</v>
      </c>
      <c r="BH31" s="735">
        <v>-1.3353712492961023E-2</v>
      </c>
      <c r="BI31" s="730">
        <v>723.11799999999994</v>
      </c>
      <c r="BJ31" s="710">
        <v>-22.919000000000096</v>
      </c>
      <c r="BK31" s="649">
        <v>-3.0720996411706225E-2</v>
      </c>
      <c r="BL31" s="826">
        <v>80.048000000000002</v>
      </c>
      <c r="BM31" s="826">
        <v>73.44</v>
      </c>
      <c r="BN31" s="826">
        <v>74.992000000000004</v>
      </c>
      <c r="BO31" s="826">
        <v>228.48000000000002</v>
      </c>
      <c r="BP31" s="826">
        <v>61.52</v>
      </c>
      <c r="BQ31" s="826">
        <v>50.271999999999998</v>
      </c>
      <c r="BR31" s="826">
        <v>44.32</v>
      </c>
      <c r="BS31" s="826">
        <v>0.72599999999999909</v>
      </c>
      <c r="BT31" s="844">
        <v>1.6653667935954467E-2</v>
      </c>
      <c r="BU31" s="826">
        <v>156.11199999999999</v>
      </c>
      <c r="BV31" s="826">
        <v>-4.3799999999999955</v>
      </c>
      <c r="BW31" s="844">
        <v>-2.7291079929217629E-2</v>
      </c>
      <c r="BX31" s="826">
        <v>384.59199999999998</v>
      </c>
      <c r="BY31" s="710">
        <v>-16.779999999999973</v>
      </c>
      <c r="BZ31" s="649">
        <v>-4.1806603350507697E-2</v>
      </c>
      <c r="CA31" s="826">
        <v>46.256</v>
      </c>
      <c r="CB31" s="710">
        <v>1.8239999999999981</v>
      </c>
      <c r="CC31" s="649">
        <v>4.1051494418437119E-2</v>
      </c>
      <c r="CD31" s="826">
        <v>49.553277999999999</v>
      </c>
      <c r="CE31" s="710">
        <v>15.265278000000002</v>
      </c>
      <c r="CF31" s="649">
        <v>0.44520759449370051</v>
      </c>
      <c r="CG31" s="826">
        <v>43.792000000000002</v>
      </c>
      <c r="CH31" s="710">
        <f t="shared" si="0"/>
        <v>-2.9939999999999998</v>
      </c>
      <c r="CI31" s="649">
        <f t="shared" si="1"/>
        <v>-6.3993502329756757E-2</v>
      </c>
      <c r="CJ31" s="826">
        <v>139.60127800000001</v>
      </c>
      <c r="CK31" s="649">
        <f t="shared" si="2"/>
        <v>14.095278000000008</v>
      </c>
      <c r="CL31" s="649">
        <f t="shared" si="3"/>
        <v>0.11230760282376945</v>
      </c>
      <c r="CM31" s="826">
        <v>524.19327799999996</v>
      </c>
      <c r="CN31" s="710">
        <f t="shared" si="4"/>
        <v>-2.6847219999999652</v>
      </c>
      <c r="CO31" s="649">
        <f t="shared" si="5"/>
        <v>-5.0955287561825803E-3</v>
      </c>
    </row>
    <row r="32" spans="1:93" x14ac:dyDescent="0.25">
      <c r="A32" s="158" t="s">
        <v>34</v>
      </c>
      <c r="B32" s="247">
        <v>0.19600000000000001</v>
      </c>
      <c r="C32" s="826">
        <v>0.01</v>
      </c>
      <c r="D32" s="826">
        <v>2.3E-2</v>
      </c>
      <c r="E32" s="826">
        <v>0.08</v>
      </c>
      <c r="F32" s="832">
        <v>0.113</v>
      </c>
      <c r="G32" s="826">
        <v>0</v>
      </c>
      <c r="H32" s="826">
        <v>0.01</v>
      </c>
      <c r="I32" s="826">
        <v>5.5E-2</v>
      </c>
      <c r="J32" s="832">
        <v>6.5000000000000002E-2</v>
      </c>
      <c r="K32" s="831">
        <v>0.17799999999999999</v>
      </c>
      <c r="L32" s="831"/>
      <c r="M32" s="831">
        <v>2.1999999999999999E-2</v>
      </c>
      <c r="N32" s="831">
        <v>4.9000000000000002E-2</v>
      </c>
      <c r="O32" s="831">
        <v>7.1000000000000008E-2</v>
      </c>
      <c r="P32" s="831">
        <v>0.249</v>
      </c>
      <c r="Q32" s="831">
        <v>3.6999999999999998E-2</v>
      </c>
      <c r="R32" s="831">
        <v>8.0000000000000002E-3</v>
      </c>
      <c r="S32" s="831">
        <v>5.1999999999999998E-2</v>
      </c>
      <c r="T32" s="831">
        <v>9.7000000000000003E-2</v>
      </c>
      <c r="U32" s="831">
        <v>0.34599999999999997</v>
      </c>
      <c r="V32" s="826">
        <v>2.9000000000000001E-2</v>
      </c>
      <c r="W32" s="826">
        <v>3.0000000000000001E-3</v>
      </c>
      <c r="X32" s="826">
        <v>1.7000000000000001E-2</v>
      </c>
      <c r="Y32" s="832">
        <v>4.9000000000000002E-2</v>
      </c>
      <c r="Z32" s="826">
        <v>0.64500000000000002</v>
      </c>
      <c r="AA32" s="826">
        <v>1.2E-2</v>
      </c>
      <c r="AB32" s="826">
        <v>7.0000000000000001E-3</v>
      </c>
      <c r="AC32" s="832">
        <v>0.66400000000000003</v>
      </c>
      <c r="AD32" s="831">
        <v>0.71300000000000008</v>
      </c>
      <c r="AE32" s="831">
        <v>2.7E-2</v>
      </c>
      <c r="AF32" s="831">
        <v>7.1999999999999995E-2</v>
      </c>
      <c r="AG32" s="60">
        <v>8.2000000000000003E-2</v>
      </c>
      <c r="AH32" s="831">
        <v>0.18099999999999999</v>
      </c>
      <c r="AI32" s="831">
        <v>0.89400000000000013</v>
      </c>
      <c r="AJ32" s="831">
        <v>0.02</v>
      </c>
      <c r="AK32" s="831">
        <v>7.6999999999999999E-2</v>
      </c>
      <c r="AL32" s="831">
        <v>7.0000000000000001E-3</v>
      </c>
      <c r="AM32" s="831">
        <v>0.10400000000000001</v>
      </c>
      <c r="AN32" s="831">
        <v>0.99800000000000011</v>
      </c>
      <c r="AO32" s="826">
        <v>1.7000000000000001E-2</v>
      </c>
      <c r="AP32" s="826">
        <v>4.0000000000000001E-3</v>
      </c>
      <c r="AQ32" s="826">
        <v>0</v>
      </c>
      <c r="AR32" s="832">
        <v>2.1000000000000001E-2</v>
      </c>
      <c r="AS32" s="826">
        <v>5.0999999999999997E-2</v>
      </c>
      <c r="AT32" s="826">
        <v>1.6E-2</v>
      </c>
      <c r="AU32" s="826">
        <v>1.7999999999999999E-2</v>
      </c>
      <c r="AV32" s="832">
        <v>8.5000000000000006E-2</v>
      </c>
      <c r="AW32" s="831">
        <v>0.10600000000000001</v>
      </c>
      <c r="AX32" s="826">
        <v>0</v>
      </c>
      <c r="AY32" s="826">
        <v>9.4E-2</v>
      </c>
      <c r="AZ32" s="826">
        <v>4.3999999999999997E-2</v>
      </c>
      <c r="BA32" s="832">
        <v>0.13800000000000001</v>
      </c>
      <c r="BB32" s="831">
        <v>0.24400000000000002</v>
      </c>
      <c r="BC32" s="826">
        <v>1.0999999999999999E-2</v>
      </c>
      <c r="BD32" s="826">
        <v>1.2999999999999999E-2</v>
      </c>
      <c r="BF32" s="832">
        <v>2.4E-2</v>
      </c>
      <c r="BG32" s="723">
        <v>-8.0000000000000016E-2</v>
      </c>
      <c r="BH32" s="735">
        <v>-0.76923076923076927</v>
      </c>
      <c r="BI32" s="730">
        <v>0.26800000000000002</v>
      </c>
      <c r="BJ32" s="710">
        <v>-0.73000000000000009</v>
      </c>
      <c r="BK32" s="649">
        <v>-0.73146292585170336</v>
      </c>
      <c r="BL32" s="826">
        <v>1.3956E-2</v>
      </c>
      <c r="BM32" s="826">
        <v>3.2124E-2</v>
      </c>
      <c r="BN32" s="826">
        <v>0</v>
      </c>
      <c r="BO32" s="826">
        <v>4.6079999999999996E-2</v>
      </c>
      <c r="BP32" s="826">
        <v>3.5855999999999999E-2</v>
      </c>
      <c r="BQ32" s="826">
        <v>2.3310000000000001E-2</v>
      </c>
      <c r="BR32" s="826">
        <v>3.0204000000000002E-2</v>
      </c>
      <c r="BS32" s="826">
        <v>1.2204000000000003E-2</v>
      </c>
      <c r="BT32" s="844">
        <v>0.67800000000000027</v>
      </c>
      <c r="BU32" s="826">
        <v>8.9370000000000005E-2</v>
      </c>
      <c r="BV32" s="826">
        <v>4.3699999999999989E-3</v>
      </c>
      <c r="BW32" s="844">
        <v>5.1411764705882337E-2</v>
      </c>
      <c r="BX32" s="826">
        <v>0.13545000000000001</v>
      </c>
      <c r="BY32" s="710">
        <v>2.9450000000000004E-2</v>
      </c>
      <c r="BZ32" s="649">
        <v>0.2778301886792453</v>
      </c>
      <c r="CA32" s="826">
        <v>0</v>
      </c>
      <c r="CB32" s="710">
        <v>0</v>
      </c>
      <c r="CC32" s="649" t="e">
        <v>#DIV/0!</v>
      </c>
      <c r="CD32" s="826">
        <v>9.9360000000000004E-3</v>
      </c>
      <c r="CE32" s="710">
        <v>-8.4064E-2</v>
      </c>
      <c r="CF32" s="649">
        <v>-0.89429787234042557</v>
      </c>
      <c r="CG32" s="826">
        <v>2.7780000000000003E-2</v>
      </c>
      <c r="CH32" s="710">
        <f t="shared" si="0"/>
        <v>-1.6219999999999995E-2</v>
      </c>
      <c r="CI32" s="649">
        <f t="shared" si="1"/>
        <v>-0.36863636363636354</v>
      </c>
      <c r="CJ32" s="826">
        <v>3.7716E-2</v>
      </c>
      <c r="CK32" s="649">
        <f t="shared" si="2"/>
        <v>-0.10028400000000001</v>
      </c>
      <c r="CL32" s="649">
        <f t="shared" si="3"/>
        <v>-0.72669565217391308</v>
      </c>
      <c r="CM32" s="826">
        <v>0.17316600000000001</v>
      </c>
      <c r="CN32" s="710">
        <f t="shared" si="4"/>
        <v>-7.0834000000000008E-2</v>
      </c>
      <c r="CO32" s="649">
        <f t="shared" si="5"/>
        <v>-0.29030327868852462</v>
      </c>
    </row>
    <row r="33" spans="1:93" x14ac:dyDescent="0.25">
      <c r="A33" s="99" t="s">
        <v>35</v>
      </c>
      <c r="B33" s="246">
        <v>117.21919399999999</v>
      </c>
      <c r="C33" s="826">
        <v>11.788</v>
      </c>
      <c r="D33" s="826">
        <v>10.834</v>
      </c>
      <c r="E33" s="826">
        <v>10.299799999999999</v>
      </c>
      <c r="F33" s="832">
        <v>32.921799999999998</v>
      </c>
      <c r="G33" s="830">
        <v>9.5530000000000008</v>
      </c>
      <c r="H33" s="831">
        <v>9.1750000000000007</v>
      </c>
      <c r="I33" s="831">
        <v>8.9700000000000006</v>
      </c>
      <c r="J33" s="832">
        <v>27.698</v>
      </c>
      <c r="K33" s="831">
        <v>60.619799999999998</v>
      </c>
      <c r="L33" s="831">
        <v>8.7591039999999989</v>
      </c>
      <c r="M33" s="831">
        <v>8.3529999999999998</v>
      </c>
      <c r="N33" s="831">
        <v>9.0838999999999999</v>
      </c>
      <c r="O33" s="831">
        <v>26.196004000000002</v>
      </c>
      <c r="P33" s="831">
        <v>86.815804</v>
      </c>
      <c r="Q33" s="831">
        <v>10.000605</v>
      </c>
      <c r="R33" s="831">
        <v>11.049799999999999</v>
      </c>
      <c r="S33" s="831">
        <v>12.645</v>
      </c>
      <c r="T33" s="831">
        <v>33.695405000000001</v>
      </c>
      <c r="U33" s="831">
        <v>120.51120900000001</v>
      </c>
      <c r="V33" s="60">
        <v>12.756</v>
      </c>
      <c r="W33" s="60">
        <v>11.95</v>
      </c>
      <c r="X33" s="826">
        <v>11.597</v>
      </c>
      <c r="Y33" s="832">
        <v>36.302999999999997</v>
      </c>
      <c r="Z33" s="830">
        <v>9.8859999999999992</v>
      </c>
      <c r="AA33" s="831">
        <v>9.1720000000000006</v>
      </c>
      <c r="AB33" s="831">
        <v>9.23</v>
      </c>
      <c r="AC33" s="832">
        <v>28.288</v>
      </c>
      <c r="AD33" s="831">
        <v>64.590999999999994</v>
      </c>
      <c r="AE33" s="831">
        <v>8.5179510000000001</v>
      </c>
      <c r="AF33" s="831">
        <v>8.7349999999999994</v>
      </c>
      <c r="AG33" s="826">
        <v>9.3504000000000005</v>
      </c>
      <c r="AH33" s="831">
        <v>26.603351</v>
      </c>
      <c r="AI33" s="831">
        <v>91.194350999999997</v>
      </c>
      <c r="AJ33" s="831">
        <v>9.7829099999999976</v>
      </c>
      <c r="AK33" s="831">
        <v>10.1463</v>
      </c>
      <c r="AL33" s="831">
        <v>11.643000000000001</v>
      </c>
      <c r="AM33" s="831">
        <v>31.572209999999998</v>
      </c>
      <c r="AN33" s="831">
        <v>122.766561</v>
      </c>
      <c r="AO33" s="60">
        <v>12.015977000000001</v>
      </c>
      <c r="AP33" s="60">
        <v>10.8492</v>
      </c>
      <c r="AQ33" s="826">
        <v>11.239000000000001</v>
      </c>
      <c r="AR33" s="832">
        <v>34.104177000000007</v>
      </c>
      <c r="AS33" s="60">
        <v>9.9258000000000006</v>
      </c>
      <c r="AT33" s="60">
        <v>9.1096000000000004</v>
      </c>
      <c r="AU33" s="826">
        <v>9.3010000000000002</v>
      </c>
      <c r="AV33" s="832">
        <v>28.336400000000005</v>
      </c>
      <c r="AW33" s="831">
        <v>62.440577000000012</v>
      </c>
      <c r="AX33" s="60">
        <v>9.3572000000000006</v>
      </c>
      <c r="AY33" s="60">
        <v>8.6942000000000004</v>
      </c>
      <c r="AZ33" s="826">
        <v>8.7799999999999994</v>
      </c>
      <c r="BA33" s="832">
        <v>26.831400000000002</v>
      </c>
      <c r="BB33" s="831">
        <v>89.271977000000021</v>
      </c>
      <c r="BC33" s="60">
        <v>10.1677</v>
      </c>
      <c r="BD33" s="60">
        <v>10.574400000000001</v>
      </c>
      <c r="BE33" s="826">
        <v>11.449165000000001</v>
      </c>
      <c r="BF33" s="832">
        <v>32.191265000000001</v>
      </c>
      <c r="BG33" s="723">
        <v>0.61905500000000302</v>
      </c>
      <c r="BH33" s="735">
        <v>1.9607591613004072E-2</v>
      </c>
      <c r="BI33" s="730">
        <v>121.46324200000002</v>
      </c>
      <c r="BJ33" s="710">
        <v>-1.3033189999999735</v>
      </c>
      <c r="BK33" s="649">
        <v>-1.061623775549092E-2</v>
      </c>
      <c r="BL33" s="826">
        <v>11.982991</v>
      </c>
      <c r="BM33" s="826">
        <v>10.222630000000001</v>
      </c>
      <c r="BN33" s="826">
        <v>10.95946</v>
      </c>
      <c r="BO33" s="826">
        <v>33.165081000000001</v>
      </c>
      <c r="BP33" s="826">
        <v>9.6620810000000006</v>
      </c>
      <c r="BQ33" s="826">
        <v>9.2568649999999995</v>
      </c>
      <c r="BR33" s="826">
        <v>9.7141990000000007</v>
      </c>
      <c r="BS33" s="826">
        <v>0.41319900000000054</v>
      </c>
      <c r="BT33" s="844">
        <v>4.4425223094290991E-2</v>
      </c>
      <c r="BU33" s="826">
        <v>28.633144999999999</v>
      </c>
      <c r="BV33" s="826">
        <v>0.29674499999999426</v>
      </c>
      <c r="BW33" s="844">
        <v>1.0472219477421062E-2</v>
      </c>
      <c r="BX33" s="826">
        <v>61.798226</v>
      </c>
      <c r="BY33" s="710">
        <v>-0.64235100000001211</v>
      </c>
      <c r="BZ33" s="649">
        <v>-1.0287396927802445E-2</v>
      </c>
      <c r="CA33" s="826">
        <v>9.0744819999999997</v>
      </c>
      <c r="CB33" s="710">
        <v>-0.28271800000000091</v>
      </c>
      <c r="CC33" s="649">
        <v>-3.0213952891890831E-2</v>
      </c>
      <c r="CD33" s="826">
        <v>9.4757049999999996</v>
      </c>
      <c r="CE33" s="710">
        <v>0.78150499999999923</v>
      </c>
      <c r="CF33" s="649">
        <v>8.9888086310413742E-2</v>
      </c>
      <c r="CG33" s="826">
        <v>9.2109240000000003</v>
      </c>
      <c r="CH33" s="710">
        <f t="shared" si="0"/>
        <v>0.43092400000000097</v>
      </c>
      <c r="CI33" s="649">
        <f t="shared" si="1"/>
        <v>4.9080182232346357E-2</v>
      </c>
      <c r="CJ33" s="826">
        <v>27.761111</v>
      </c>
      <c r="CK33" s="649">
        <f t="shared" si="2"/>
        <v>0.92971099999999751</v>
      </c>
      <c r="CL33" s="649">
        <f t="shared" si="3"/>
        <v>3.4650111436600309E-2</v>
      </c>
      <c r="CM33" s="826">
        <v>89.559336999999999</v>
      </c>
      <c r="CN33" s="710">
        <f t="shared" si="4"/>
        <v>0.2873599999999783</v>
      </c>
      <c r="CO33" s="649">
        <f t="shared" si="5"/>
        <v>3.2189272564220038E-3</v>
      </c>
    </row>
    <row r="34" spans="1:93" x14ac:dyDescent="0.25">
      <c r="A34" s="157" t="s">
        <v>77</v>
      </c>
      <c r="B34" s="245">
        <v>137.43</v>
      </c>
      <c r="C34" s="159">
        <v>21.986000000000001</v>
      </c>
      <c r="D34" s="159">
        <v>19.131</v>
      </c>
      <c r="E34" s="159">
        <v>20.652999999999999</v>
      </c>
      <c r="F34" s="160">
        <v>61.77000000000001</v>
      </c>
      <c r="G34" s="159">
        <v>17.125</v>
      </c>
      <c r="H34" s="159">
        <v>7.3440000000000003</v>
      </c>
      <c r="I34" s="159">
        <v>4.8150000000000004</v>
      </c>
      <c r="J34" s="160">
        <v>29.284000000000002</v>
      </c>
      <c r="K34" s="161">
        <v>91.054000000000016</v>
      </c>
      <c r="L34" s="161">
        <v>6.0000000000000001E-3</v>
      </c>
      <c r="M34" s="161">
        <v>0.39200000000000002</v>
      </c>
      <c r="N34" s="161">
        <v>4.5419999999999998</v>
      </c>
      <c r="O34" s="161">
        <v>4.9400000000000004</v>
      </c>
      <c r="P34" s="161">
        <v>95.994000000000014</v>
      </c>
      <c r="Q34" s="161">
        <v>10.397</v>
      </c>
      <c r="R34" s="161">
        <v>16.134</v>
      </c>
      <c r="S34" s="161">
        <v>20.053000000000001</v>
      </c>
      <c r="T34" s="161">
        <v>46.584000000000003</v>
      </c>
      <c r="U34" s="161">
        <v>142.57800000000003</v>
      </c>
      <c r="V34" s="159">
        <v>20.651</v>
      </c>
      <c r="W34" s="159">
        <v>21.648</v>
      </c>
      <c r="X34" s="159">
        <v>21.898000000000003</v>
      </c>
      <c r="Y34" s="160">
        <v>64.197000000000003</v>
      </c>
      <c r="Z34" s="159">
        <v>15.219000000000001</v>
      </c>
      <c r="AA34" s="159">
        <v>7.19</v>
      </c>
      <c r="AB34" s="159">
        <v>2.629</v>
      </c>
      <c r="AC34" s="160">
        <v>25.038</v>
      </c>
      <c r="AD34" s="161">
        <v>89.234999999999999</v>
      </c>
      <c r="AE34" s="161">
        <v>1E-3</v>
      </c>
      <c r="AF34" s="161">
        <v>0</v>
      </c>
      <c r="AG34" s="161">
        <v>5.0659999999999998</v>
      </c>
      <c r="AH34" s="161">
        <v>5.0670000000000002</v>
      </c>
      <c r="AI34" s="161">
        <v>94.301999999999992</v>
      </c>
      <c r="AJ34" s="161">
        <v>12.928000000000001</v>
      </c>
      <c r="AK34" s="161">
        <v>17.061</v>
      </c>
      <c r="AL34" s="161">
        <v>21.363</v>
      </c>
      <c r="AM34" s="161">
        <v>51.352000000000004</v>
      </c>
      <c r="AN34" s="161">
        <v>145.654</v>
      </c>
      <c r="AO34" s="159">
        <v>23.125</v>
      </c>
      <c r="AP34" s="159">
        <v>22.637</v>
      </c>
      <c r="AQ34" s="159">
        <v>23.061</v>
      </c>
      <c r="AR34" s="160">
        <v>68.822999999999993</v>
      </c>
      <c r="AS34" s="159">
        <v>19.925000000000001</v>
      </c>
      <c r="AT34" s="159">
        <v>7.3639999999999999</v>
      </c>
      <c r="AU34" s="159">
        <v>3.8359999999999999</v>
      </c>
      <c r="AV34" s="160">
        <v>31.125</v>
      </c>
      <c r="AW34" s="161">
        <v>99.947999999999993</v>
      </c>
      <c r="AX34" s="159">
        <v>0</v>
      </c>
      <c r="AY34" s="159">
        <v>0</v>
      </c>
      <c r="AZ34" s="159">
        <v>5.0919999999999996</v>
      </c>
      <c r="BA34" s="160">
        <v>5.0919999999999996</v>
      </c>
      <c r="BB34" s="161">
        <v>105.03999999999999</v>
      </c>
      <c r="BC34" s="159">
        <v>14.119</v>
      </c>
      <c r="BD34" s="159">
        <v>17.213000000000001</v>
      </c>
      <c r="BE34" s="159">
        <v>24.108000000000001</v>
      </c>
      <c r="BF34" s="160">
        <v>55.44</v>
      </c>
      <c r="BG34" s="725">
        <v>4.0879999999999939</v>
      </c>
      <c r="BH34" s="736">
        <v>7.9607415485277944E-2</v>
      </c>
      <c r="BI34" s="731">
        <v>160.47999999999999</v>
      </c>
      <c r="BJ34" s="712">
        <v>14.825999999999993</v>
      </c>
      <c r="BK34" s="718">
        <v>0.10178917159844558</v>
      </c>
      <c r="BL34" s="159">
        <v>27.007000000000001</v>
      </c>
      <c r="BM34" s="159">
        <v>20.11</v>
      </c>
      <c r="BN34" s="159">
        <v>23.622</v>
      </c>
      <c r="BO34" s="159">
        <v>70.739000000000004</v>
      </c>
      <c r="BP34" s="159">
        <v>17.66</v>
      </c>
      <c r="BQ34" s="159">
        <v>12.731</v>
      </c>
      <c r="BR34" s="159">
        <v>4.4390000000000001</v>
      </c>
      <c r="BS34" s="159">
        <v>0.6030000000000002</v>
      </c>
      <c r="BT34" s="846">
        <v>0.15719499478623572</v>
      </c>
      <c r="BU34" s="159">
        <v>34.83</v>
      </c>
      <c r="BV34" s="159">
        <v>3.7049999999999983</v>
      </c>
      <c r="BW34" s="846">
        <v>0.1190361445783132</v>
      </c>
      <c r="BX34" s="159">
        <v>105.569</v>
      </c>
      <c r="BY34" s="712">
        <v>5.6210000000000093</v>
      </c>
      <c r="BZ34" s="718">
        <v>5.6239244407091785E-2</v>
      </c>
      <c r="CA34" s="159">
        <v>0</v>
      </c>
      <c r="CB34" s="712">
        <v>0</v>
      </c>
      <c r="CC34" s="718" t="e">
        <v>#DIV/0!</v>
      </c>
      <c r="CD34" s="159">
        <v>2E-3</v>
      </c>
      <c r="CE34" s="712">
        <v>2E-3</v>
      </c>
      <c r="CF34" s="718" t="e">
        <v>#DIV/0!</v>
      </c>
      <c r="CG34" s="159">
        <v>3.8940000000000001</v>
      </c>
      <c r="CH34" s="712">
        <f t="shared" si="0"/>
        <v>-1.1979999999999995</v>
      </c>
      <c r="CI34" s="718">
        <f t="shared" si="1"/>
        <v>-0.23527101335428113</v>
      </c>
      <c r="CJ34" s="159">
        <v>3.8959999999999999</v>
      </c>
      <c r="CK34" s="718">
        <f t="shared" si="2"/>
        <v>-1.1959999999999997</v>
      </c>
      <c r="CL34" s="718">
        <f t="shared" si="3"/>
        <v>-0.23487824037706201</v>
      </c>
      <c r="CM34" s="159">
        <v>109.465</v>
      </c>
      <c r="CN34" s="712">
        <f t="shared" si="4"/>
        <v>4.4250000000000114</v>
      </c>
      <c r="CO34" s="718">
        <f t="shared" si="5"/>
        <v>4.2126808834729738E-2</v>
      </c>
    </row>
    <row r="35" spans="1:93" x14ac:dyDescent="0.25">
      <c r="A35" s="99" t="s">
        <v>36</v>
      </c>
      <c r="B35" s="246">
        <v>137.43</v>
      </c>
      <c r="C35" s="826">
        <v>21.986000000000001</v>
      </c>
      <c r="D35" s="826">
        <v>19.131</v>
      </c>
      <c r="E35" s="826">
        <v>20.652999999999999</v>
      </c>
      <c r="F35" s="832">
        <v>61.77000000000001</v>
      </c>
      <c r="G35" s="826">
        <v>17.125</v>
      </c>
      <c r="H35" s="826">
        <v>7.3440000000000003</v>
      </c>
      <c r="I35" s="826">
        <v>4.8150000000000004</v>
      </c>
      <c r="J35" s="832">
        <v>29.284000000000002</v>
      </c>
      <c r="K35" s="831">
        <v>91.054000000000016</v>
      </c>
      <c r="L35" s="831">
        <v>6.0000000000000001E-3</v>
      </c>
      <c r="M35" s="831">
        <v>0.39200000000000002</v>
      </c>
      <c r="N35" s="831">
        <v>4.5419999999999998</v>
      </c>
      <c r="O35" s="831">
        <v>4.9400000000000004</v>
      </c>
      <c r="P35" s="831">
        <v>95.994000000000014</v>
      </c>
      <c r="Q35" s="831">
        <v>10.397</v>
      </c>
      <c r="R35" s="831">
        <v>16.134</v>
      </c>
      <c r="S35" s="831">
        <v>20.053000000000001</v>
      </c>
      <c r="T35" s="831">
        <v>46.584000000000003</v>
      </c>
      <c r="U35" s="831">
        <v>142.57800000000003</v>
      </c>
      <c r="V35" s="826">
        <v>20.651</v>
      </c>
      <c r="W35" s="826">
        <v>21.648</v>
      </c>
      <c r="X35" s="826">
        <v>21.898000000000003</v>
      </c>
      <c r="Y35" s="832">
        <v>64.197000000000003</v>
      </c>
      <c r="Z35" s="826">
        <v>15.219000000000001</v>
      </c>
      <c r="AA35" s="826">
        <v>7.19</v>
      </c>
      <c r="AB35" s="826">
        <v>2.629</v>
      </c>
      <c r="AC35" s="832">
        <v>25.038</v>
      </c>
      <c r="AD35" s="831">
        <v>89.234999999999999</v>
      </c>
      <c r="AE35" s="831">
        <v>1E-3</v>
      </c>
      <c r="AF35" s="831">
        <v>0</v>
      </c>
      <c r="AG35" s="831">
        <v>5.0659999999999998</v>
      </c>
      <c r="AH35" s="831">
        <v>5.0670000000000002</v>
      </c>
      <c r="AI35" s="831">
        <v>94.301999999999992</v>
      </c>
      <c r="AJ35" s="831">
        <v>12.928000000000001</v>
      </c>
      <c r="AK35" s="831">
        <v>17.061</v>
      </c>
      <c r="AL35" s="831">
        <v>21.363</v>
      </c>
      <c r="AM35" s="831">
        <v>51.352000000000004</v>
      </c>
      <c r="AN35" s="831">
        <v>145.654</v>
      </c>
      <c r="AO35" s="826">
        <v>23.125</v>
      </c>
      <c r="AP35" s="826">
        <v>22.637</v>
      </c>
      <c r="AQ35" s="826">
        <v>23.061</v>
      </c>
      <c r="AR35" s="832">
        <v>68.822999999999993</v>
      </c>
      <c r="AS35" s="826">
        <v>19.925000000000001</v>
      </c>
      <c r="AT35" s="826">
        <v>7.3639999999999999</v>
      </c>
      <c r="AU35" s="826">
        <v>3.8359999999999999</v>
      </c>
      <c r="AV35" s="832">
        <v>31.125</v>
      </c>
      <c r="AW35" s="831">
        <v>99.947999999999993</v>
      </c>
      <c r="AX35" s="826">
        <v>0</v>
      </c>
      <c r="AY35" s="826">
        <v>0</v>
      </c>
      <c r="AZ35" s="826">
        <v>5.0919999999999996</v>
      </c>
      <c r="BA35" s="832">
        <v>5.0919999999999996</v>
      </c>
      <c r="BB35" s="831">
        <v>105.03999999999999</v>
      </c>
      <c r="BC35" s="826">
        <v>14.119</v>
      </c>
      <c r="BD35" s="826">
        <v>17.213000000000001</v>
      </c>
      <c r="BE35" s="826">
        <v>24.108000000000001</v>
      </c>
      <c r="BF35" s="832">
        <v>55.44</v>
      </c>
      <c r="BG35" s="723">
        <v>4.0879999999999939</v>
      </c>
      <c r="BH35" s="735">
        <v>7.9607415485277944E-2</v>
      </c>
      <c r="BI35" s="730">
        <v>160.47999999999999</v>
      </c>
      <c r="BJ35" s="710">
        <v>14.825999999999993</v>
      </c>
      <c r="BK35" s="649">
        <v>0.10178917159844558</v>
      </c>
      <c r="BL35" s="826">
        <v>27.007000000000001</v>
      </c>
      <c r="BM35" s="826">
        <v>20.11</v>
      </c>
      <c r="BN35" s="826">
        <v>23.622</v>
      </c>
      <c r="BO35" s="826">
        <v>70.739000000000004</v>
      </c>
      <c r="BP35" s="826">
        <v>17.66</v>
      </c>
      <c r="BQ35" s="826">
        <v>12.731</v>
      </c>
      <c r="BR35" s="826">
        <v>4.4390000000000001</v>
      </c>
      <c r="BS35" s="826">
        <v>0.6030000000000002</v>
      </c>
      <c r="BT35" s="844">
        <v>0.15719499478623572</v>
      </c>
      <c r="BU35" s="826">
        <v>34.83</v>
      </c>
      <c r="BV35" s="826">
        <v>3.7049999999999983</v>
      </c>
      <c r="BW35" s="844">
        <v>0.1190361445783132</v>
      </c>
      <c r="BX35" s="826">
        <v>105.569</v>
      </c>
      <c r="BY35" s="710">
        <v>5.6210000000000093</v>
      </c>
      <c r="BZ35" s="649">
        <v>5.6239244407091785E-2</v>
      </c>
      <c r="CA35" s="826">
        <v>0</v>
      </c>
      <c r="CB35" s="710">
        <v>0</v>
      </c>
      <c r="CC35" s="649" t="e">
        <v>#DIV/0!</v>
      </c>
      <c r="CE35" s="710">
        <v>0</v>
      </c>
      <c r="CF35" s="649" t="e">
        <v>#DIV/0!</v>
      </c>
      <c r="CG35" s="826">
        <v>3.8940000000000001</v>
      </c>
      <c r="CH35" s="710">
        <f t="shared" si="0"/>
        <v>-1.1979999999999995</v>
      </c>
      <c r="CI35" s="649">
        <f t="shared" si="1"/>
        <v>-0.23527101335428113</v>
      </c>
      <c r="CJ35" s="826">
        <v>3.8959999999999999</v>
      </c>
      <c r="CK35" s="649">
        <f t="shared" si="2"/>
        <v>-1.1959999999999997</v>
      </c>
      <c r="CL35" s="649">
        <f t="shared" si="3"/>
        <v>-0.23487824037706201</v>
      </c>
      <c r="CM35" s="826">
        <v>109.465</v>
      </c>
      <c r="CN35" s="710">
        <f t="shared" si="4"/>
        <v>4.4250000000000114</v>
      </c>
      <c r="CO35" s="649">
        <f t="shared" si="5"/>
        <v>4.2126808834729738E-2</v>
      </c>
    </row>
    <row r="36" spans="1:93" x14ac:dyDescent="0.25">
      <c r="A36" s="158" t="s">
        <v>37</v>
      </c>
      <c r="B36" s="248">
        <v>34.555999999999997</v>
      </c>
      <c r="C36" s="826">
        <v>5.0369999999999999</v>
      </c>
      <c r="D36" s="826">
        <v>3.0609999999999999</v>
      </c>
      <c r="E36" s="826">
        <v>10.167</v>
      </c>
      <c r="F36" s="832">
        <v>18.265000000000001</v>
      </c>
      <c r="G36" s="826">
        <v>5.89</v>
      </c>
      <c r="H36" s="60">
        <v>0</v>
      </c>
      <c r="I36" s="60">
        <v>0</v>
      </c>
      <c r="J36" s="832">
        <v>5.89</v>
      </c>
      <c r="K36" s="831">
        <v>24.155000000000001</v>
      </c>
      <c r="L36" s="831"/>
      <c r="M36" s="831">
        <v>0.39200000000000002</v>
      </c>
      <c r="N36" s="831">
        <v>0</v>
      </c>
      <c r="O36" s="831">
        <v>0.39200000000000002</v>
      </c>
      <c r="P36" s="831">
        <v>24.547000000000001</v>
      </c>
      <c r="Q36" s="831">
        <v>1.375</v>
      </c>
      <c r="R36" s="831">
        <v>3.7080000000000002</v>
      </c>
      <c r="S36" s="831">
        <v>4.8280000000000003</v>
      </c>
      <c r="T36" s="831">
        <v>9.9110000000000014</v>
      </c>
      <c r="U36" s="831">
        <v>34.457999999999998</v>
      </c>
      <c r="V36" s="826">
        <v>5.0449999999999999</v>
      </c>
      <c r="W36" s="826">
        <v>5.1920000000000002</v>
      </c>
      <c r="X36" s="826">
        <v>8.6170000000000009</v>
      </c>
      <c r="Y36" s="832">
        <v>18.853999999999999</v>
      </c>
      <c r="Z36" s="60">
        <v>5.45</v>
      </c>
      <c r="AA36" s="60">
        <v>0</v>
      </c>
      <c r="AB36" s="60">
        <v>0</v>
      </c>
      <c r="AC36" s="832">
        <v>5.45</v>
      </c>
      <c r="AD36" s="831">
        <v>24.303999999999998</v>
      </c>
      <c r="AE36" s="831"/>
      <c r="AF36" s="831">
        <v>0</v>
      </c>
      <c r="AG36" s="826">
        <v>0.41</v>
      </c>
      <c r="AH36" s="826">
        <v>0.41</v>
      </c>
      <c r="AI36" s="826">
        <v>24.713999999999999</v>
      </c>
      <c r="AJ36" s="831">
        <v>1.4059999999999999</v>
      </c>
      <c r="AK36" s="831">
        <v>5.3559999999999999</v>
      </c>
      <c r="AL36" s="831">
        <v>5.4809999999999999</v>
      </c>
      <c r="AM36" s="831">
        <v>12.243</v>
      </c>
      <c r="AN36" s="831">
        <v>36.957000000000001</v>
      </c>
      <c r="AO36" s="826">
        <v>5.5350000000000001</v>
      </c>
      <c r="AP36" s="826">
        <v>5.0069999999999997</v>
      </c>
      <c r="AQ36" s="826">
        <v>7.9870000000000001</v>
      </c>
      <c r="AR36" s="832">
        <v>18.529</v>
      </c>
      <c r="AS36" s="826">
        <v>2.93</v>
      </c>
      <c r="AT36" s="826">
        <v>7.3639999999999999</v>
      </c>
      <c r="AU36" s="826">
        <v>0</v>
      </c>
      <c r="AV36" s="832">
        <v>10.294</v>
      </c>
      <c r="AW36" s="831">
        <v>28.823</v>
      </c>
      <c r="AX36" s="826">
        <v>0</v>
      </c>
      <c r="AY36" s="826">
        <v>0</v>
      </c>
      <c r="AZ36" s="826">
        <v>0</v>
      </c>
      <c r="BA36" s="832">
        <v>0</v>
      </c>
      <c r="BB36" s="826">
        <v>28.823</v>
      </c>
      <c r="BC36" s="826">
        <v>3.07</v>
      </c>
      <c r="BD36" s="826">
        <v>5.13</v>
      </c>
      <c r="BE36" s="826">
        <v>5.1630000000000003</v>
      </c>
      <c r="BF36" s="832">
        <v>13.363</v>
      </c>
      <c r="BG36" s="723">
        <v>1.1199999999999992</v>
      </c>
      <c r="BH36" s="735">
        <v>9.148084619782737E-2</v>
      </c>
      <c r="BI36" s="730">
        <v>42.186</v>
      </c>
      <c r="BJ36" s="710">
        <v>5.2289999999999992</v>
      </c>
      <c r="BK36" s="649">
        <v>0.14148875720431842</v>
      </c>
      <c r="BL36" s="826">
        <v>4.9950000000000001</v>
      </c>
      <c r="BM36" s="826">
        <v>4.8179999999999996</v>
      </c>
      <c r="BN36" s="826">
        <v>7.5869999999999997</v>
      </c>
      <c r="BO36" s="826">
        <v>17.399999999999999</v>
      </c>
      <c r="BP36" s="826">
        <v>3.6989999999999998</v>
      </c>
      <c r="BQ36" s="826">
        <v>0</v>
      </c>
      <c r="BR36" s="826">
        <v>0</v>
      </c>
      <c r="BS36" s="826">
        <v>0</v>
      </c>
      <c r="BT36" s="844" t="e">
        <v>#DIV/0!</v>
      </c>
      <c r="BU36" s="826">
        <v>3.6989999999999998</v>
      </c>
      <c r="BV36" s="826">
        <v>-6.5950000000000006</v>
      </c>
      <c r="BW36" s="844">
        <v>-0.64066446473673988</v>
      </c>
      <c r="BX36" s="826">
        <v>21.098999999999997</v>
      </c>
      <c r="BY36" s="710">
        <v>-7.7240000000000038</v>
      </c>
      <c r="BZ36" s="649">
        <v>-0.26798043229365448</v>
      </c>
      <c r="CA36" s="826">
        <v>0</v>
      </c>
      <c r="CB36" s="710">
        <v>0</v>
      </c>
      <c r="CC36" s="649" t="e">
        <v>#DIV/0!</v>
      </c>
      <c r="CD36" s="826">
        <v>0</v>
      </c>
      <c r="CE36" s="710">
        <v>0</v>
      </c>
      <c r="CF36" s="649" t="e">
        <v>#DIV/0!</v>
      </c>
      <c r="CG36" s="826">
        <v>0</v>
      </c>
      <c r="CH36" s="710">
        <f t="shared" si="0"/>
        <v>0</v>
      </c>
      <c r="CI36" s="649" t="e">
        <f t="shared" si="1"/>
        <v>#DIV/0!</v>
      </c>
      <c r="CJ36" s="826">
        <v>0</v>
      </c>
      <c r="CK36" s="649">
        <f t="shared" si="2"/>
        <v>0</v>
      </c>
      <c r="CL36" s="649" t="e">
        <f t="shared" si="3"/>
        <v>#DIV/0!</v>
      </c>
      <c r="CM36" s="826">
        <v>21.098999999999997</v>
      </c>
      <c r="CN36" s="710">
        <f t="shared" si="4"/>
        <v>-7.7240000000000038</v>
      </c>
      <c r="CO36" s="649">
        <f t="shared" si="5"/>
        <v>-0.26798043229365448</v>
      </c>
    </row>
    <row r="37" spans="1:93" x14ac:dyDescent="0.25">
      <c r="A37" s="158" t="s">
        <v>38</v>
      </c>
      <c r="B37" s="248">
        <v>102.874</v>
      </c>
      <c r="C37" s="826">
        <v>16.949000000000002</v>
      </c>
      <c r="D37" s="826">
        <v>16.07</v>
      </c>
      <c r="E37" s="826">
        <v>10.486000000000001</v>
      </c>
      <c r="F37" s="832">
        <v>43.50500000000001</v>
      </c>
      <c r="G37" s="826">
        <v>11.234999999999999</v>
      </c>
      <c r="H37" s="826">
        <v>7.3440000000000003</v>
      </c>
      <c r="I37" s="826">
        <v>4.8150000000000004</v>
      </c>
      <c r="J37" s="832">
        <v>23.394000000000002</v>
      </c>
      <c r="K37" s="831">
        <v>66.899000000000015</v>
      </c>
      <c r="L37" s="831">
        <v>6.0000000000000001E-3</v>
      </c>
      <c r="M37" s="831">
        <v>0</v>
      </c>
      <c r="N37" s="831">
        <v>4.5419999999999998</v>
      </c>
      <c r="O37" s="831">
        <v>4.548</v>
      </c>
      <c r="P37" s="831">
        <v>71.447000000000017</v>
      </c>
      <c r="Q37" s="831">
        <v>9.0220000000000002</v>
      </c>
      <c r="R37" s="831">
        <v>12.426</v>
      </c>
      <c r="S37" s="831">
        <v>15.225</v>
      </c>
      <c r="T37" s="831">
        <v>36.673000000000002</v>
      </c>
      <c r="U37" s="831">
        <v>108.12000000000002</v>
      </c>
      <c r="V37" s="826">
        <v>15.606</v>
      </c>
      <c r="W37" s="826">
        <v>16.456</v>
      </c>
      <c r="X37" s="826">
        <v>13.281000000000001</v>
      </c>
      <c r="Y37" s="832">
        <v>45.342999999999996</v>
      </c>
      <c r="Z37" s="826">
        <v>9.7690000000000001</v>
      </c>
      <c r="AA37" s="826">
        <v>7.19</v>
      </c>
      <c r="AB37" s="826">
        <v>2.629</v>
      </c>
      <c r="AC37" s="832">
        <v>19.588000000000001</v>
      </c>
      <c r="AD37" s="831">
        <v>64.930999999999997</v>
      </c>
      <c r="AE37" s="831">
        <v>1E-3</v>
      </c>
      <c r="AF37" s="831">
        <v>0</v>
      </c>
      <c r="AG37" s="60">
        <v>4.6559999999999997</v>
      </c>
      <c r="AH37" s="826">
        <v>4.657</v>
      </c>
      <c r="AI37" s="826">
        <v>69.587999999999994</v>
      </c>
      <c r="AJ37" s="831">
        <v>11.522</v>
      </c>
      <c r="AK37" s="831">
        <v>11.705</v>
      </c>
      <c r="AL37" s="831">
        <v>15.882</v>
      </c>
      <c r="AM37" s="831">
        <v>39.109000000000002</v>
      </c>
      <c r="AN37" s="831">
        <v>108.697</v>
      </c>
      <c r="AO37" s="826">
        <v>17.59</v>
      </c>
      <c r="AP37" s="826">
        <v>17.63</v>
      </c>
      <c r="AQ37" s="826">
        <v>15.074</v>
      </c>
      <c r="AR37" s="832">
        <v>50.293999999999997</v>
      </c>
      <c r="AS37" s="826">
        <v>16.995000000000001</v>
      </c>
      <c r="AT37" s="826">
        <v>0</v>
      </c>
      <c r="AU37" s="826">
        <v>3.8359999999999999</v>
      </c>
      <c r="AV37" s="832">
        <v>20.831</v>
      </c>
      <c r="AW37" s="831">
        <v>71.125</v>
      </c>
      <c r="AX37" s="826">
        <v>0</v>
      </c>
      <c r="AY37" s="826">
        <v>0</v>
      </c>
      <c r="AZ37" s="826">
        <v>5.0919999999999996</v>
      </c>
      <c r="BA37" s="832">
        <v>5.0919999999999996</v>
      </c>
      <c r="BB37" s="826">
        <v>76.216999999999999</v>
      </c>
      <c r="BC37" s="826">
        <v>11.048999999999999</v>
      </c>
      <c r="BD37" s="826">
        <v>12.083</v>
      </c>
      <c r="BE37" s="826">
        <v>18.945</v>
      </c>
      <c r="BF37" s="832">
        <v>42.076999999999998</v>
      </c>
      <c r="BG37" s="723">
        <v>2.9679999999999964</v>
      </c>
      <c r="BH37" s="735">
        <v>7.5890459996420079E-2</v>
      </c>
      <c r="BI37" s="730">
        <v>118.294</v>
      </c>
      <c r="BJ37" s="710">
        <v>9.5969999999999942</v>
      </c>
      <c r="BK37" s="649">
        <v>8.8291305187815583E-2</v>
      </c>
      <c r="BL37" s="826">
        <v>22.012</v>
      </c>
      <c r="BM37" s="826">
        <v>15.292</v>
      </c>
      <c r="BN37" s="826">
        <v>16.035</v>
      </c>
      <c r="BO37" s="826">
        <v>53.338999999999999</v>
      </c>
      <c r="BP37" s="826">
        <v>13.961</v>
      </c>
      <c r="BQ37" s="826">
        <v>12.731</v>
      </c>
      <c r="BR37" s="826">
        <v>4.4390000000000001</v>
      </c>
      <c r="BS37" s="826">
        <v>0.6030000000000002</v>
      </c>
      <c r="BT37" s="844">
        <v>0.15719499478623572</v>
      </c>
      <c r="BU37" s="826">
        <v>31.131</v>
      </c>
      <c r="BV37" s="826">
        <v>10.3</v>
      </c>
      <c r="BW37" s="844">
        <v>0.49445537900244835</v>
      </c>
      <c r="BX37" s="826">
        <v>84.47</v>
      </c>
      <c r="BY37" s="710">
        <v>13.344999999999999</v>
      </c>
      <c r="BZ37" s="649">
        <v>0.18762741652021089</v>
      </c>
      <c r="CA37" s="826">
        <v>0</v>
      </c>
      <c r="CB37" s="710">
        <v>0</v>
      </c>
      <c r="CC37" s="649" t="e">
        <v>#DIV/0!</v>
      </c>
      <c r="CD37" s="826">
        <v>2E-3</v>
      </c>
      <c r="CE37" s="710">
        <v>2E-3</v>
      </c>
      <c r="CF37" s="649" t="e">
        <v>#DIV/0!</v>
      </c>
      <c r="CG37" s="826">
        <v>3.8940000000000001</v>
      </c>
      <c r="CH37" s="710">
        <f t="shared" si="0"/>
        <v>-1.1979999999999995</v>
      </c>
      <c r="CI37" s="649">
        <f t="shared" si="1"/>
        <v>-0.23527101335428113</v>
      </c>
      <c r="CJ37" s="826">
        <v>3.8959999999999999</v>
      </c>
      <c r="CK37" s="649">
        <f t="shared" si="2"/>
        <v>-1.1959999999999997</v>
      </c>
      <c r="CL37" s="649">
        <f t="shared" si="3"/>
        <v>-0.23487824037706201</v>
      </c>
      <c r="CM37" s="826">
        <v>88.366</v>
      </c>
      <c r="CN37" s="710">
        <f t="shared" si="4"/>
        <v>12.149000000000001</v>
      </c>
      <c r="CO37" s="649">
        <f t="shared" si="5"/>
        <v>0.15940013382841101</v>
      </c>
    </row>
    <row r="38" spans="1:93" x14ac:dyDescent="0.25">
      <c r="A38" s="157" t="s">
        <v>79</v>
      </c>
      <c r="B38" s="826">
        <v>247.11500000000001</v>
      </c>
      <c r="C38" s="21">
        <v>25.942</v>
      </c>
      <c r="D38" s="21">
        <v>22.745000000000001</v>
      </c>
      <c r="E38" s="21">
        <v>22.291</v>
      </c>
      <c r="F38" s="829">
        <v>70.977999999999994</v>
      </c>
      <c r="G38" s="21">
        <v>23.154</v>
      </c>
      <c r="H38" s="21">
        <v>19.427</v>
      </c>
      <c r="I38" s="21">
        <v>13.444000000000001</v>
      </c>
      <c r="J38" s="829">
        <v>56.025000000000006</v>
      </c>
      <c r="K38" s="828">
        <v>127.003</v>
      </c>
      <c r="L38" s="828">
        <v>12.157999999999999</v>
      </c>
      <c r="M38" s="828">
        <v>14.533000000000001</v>
      </c>
      <c r="N38" s="828">
        <v>16.718</v>
      </c>
      <c r="O38" s="828">
        <v>43.408999999999999</v>
      </c>
      <c r="P38" s="828">
        <v>170.41200000000001</v>
      </c>
      <c r="Q38" s="828">
        <v>21.695</v>
      </c>
      <c r="R38" s="828">
        <v>22.186999999999998</v>
      </c>
      <c r="S38" s="828">
        <v>24.901</v>
      </c>
      <c r="T38" s="828">
        <v>68.783000000000001</v>
      </c>
      <c r="U38" s="828">
        <v>239.19499999999999</v>
      </c>
      <c r="V38" s="21">
        <v>24.885000000000002</v>
      </c>
      <c r="W38" s="21">
        <v>22.975999999999999</v>
      </c>
      <c r="X38" s="21">
        <v>24.582999999999998</v>
      </c>
      <c r="Y38" s="829">
        <v>72.444000000000003</v>
      </c>
      <c r="Z38" s="21">
        <v>21.614000000000001</v>
      </c>
      <c r="AA38" s="21">
        <v>19.367000000000001</v>
      </c>
      <c r="AB38" s="21">
        <v>11.401</v>
      </c>
      <c r="AC38" s="829">
        <v>52.382000000000005</v>
      </c>
      <c r="AD38" s="828">
        <v>124.82600000000001</v>
      </c>
      <c r="AE38" s="828">
        <v>10.409999999999998</v>
      </c>
      <c r="AF38" s="828">
        <v>12.651</v>
      </c>
      <c r="AG38" s="828">
        <v>14.605</v>
      </c>
      <c r="AH38" s="828">
        <v>37.665999999999997</v>
      </c>
      <c r="AI38" s="828">
        <v>162.49200000000002</v>
      </c>
      <c r="AJ38" s="828">
        <v>19.401000000000003</v>
      </c>
      <c r="AK38" s="828">
        <v>23.601999999999997</v>
      </c>
      <c r="AL38" s="828">
        <v>26.399000000000001</v>
      </c>
      <c r="AM38" s="828">
        <v>69.402000000000001</v>
      </c>
      <c r="AN38" s="828">
        <v>231.89400000000001</v>
      </c>
      <c r="AO38" s="21">
        <v>26.267000000000003</v>
      </c>
      <c r="AP38" s="21">
        <v>24.273</v>
      </c>
      <c r="AQ38" s="21">
        <v>25.684999999999995</v>
      </c>
      <c r="AR38" s="829">
        <v>76.224999999999994</v>
      </c>
      <c r="AS38" s="21">
        <v>24.337000000000003</v>
      </c>
      <c r="AT38" s="21">
        <v>24.180999999999997</v>
      </c>
      <c r="AU38" s="21">
        <v>15.656000000000001</v>
      </c>
      <c r="AV38" s="829">
        <v>64.174000000000007</v>
      </c>
      <c r="AW38" s="828">
        <v>140.399</v>
      </c>
      <c r="AX38" s="21">
        <v>13.976000000000001</v>
      </c>
      <c r="AY38" s="21">
        <v>14.672000000000001</v>
      </c>
      <c r="AZ38" s="21">
        <v>15.302999999999999</v>
      </c>
      <c r="BA38" s="829">
        <v>43.951000000000001</v>
      </c>
      <c r="BB38" s="828">
        <v>184.35</v>
      </c>
      <c r="BC38" s="21">
        <v>21.219000000000001</v>
      </c>
      <c r="BD38" s="21">
        <v>24.178000000000001</v>
      </c>
      <c r="BE38" s="21">
        <v>25.439</v>
      </c>
      <c r="BF38" s="829">
        <v>70.836000000000013</v>
      </c>
      <c r="BG38" s="721">
        <v>1.4340000000000117</v>
      </c>
      <c r="BH38" s="734">
        <v>2.066222875421464E-2</v>
      </c>
      <c r="BI38" s="729">
        <v>255.18600000000001</v>
      </c>
      <c r="BJ38" s="711">
        <v>23.292000000000002</v>
      </c>
      <c r="BK38" s="717">
        <v>0.10044244353023357</v>
      </c>
      <c r="BL38" s="21">
        <v>26.029000000000003</v>
      </c>
      <c r="BM38" s="21">
        <v>22.99</v>
      </c>
      <c r="BN38" s="21">
        <v>24.840999999999998</v>
      </c>
      <c r="BO38" s="21">
        <v>73.86</v>
      </c>
      <c r="BP38" s="21">
        <v>22.733000000000001</v>
      </c>
      <c r="BQ38" s="21">
        <v>22.035999999999998</v>
      </c>
      <c r="BR38" s="21">
        <v>19.785</v>
      </c>
      <c r="BS38" s="21">
        <v>4.1289999999999996</v>
      </c>
      <c r="BT38" s="845">
        <v>0.26373275421563613</v>
      </c>
      <c r="BU38" s="21">
        <v>64.554000000000002</v>
      </c>
      <c r="BV38" s="21">
        <v>0.37999999999999545</v>
      </c>
      <c r="BW38" s="845">
        <v>5.9214011905132204E-3</v>
      </c>
      <c r="BX38" s="21">
        <v>138.41399999999999</v>
      </c>
      <c r="BY38" s="711">
        <v>-1.9850000000000136</v>
      </c>
      <c r="BZ38" s="717">
        <v>-1.4138277338157776E-2</v>
      </c>
      <c r="CA38" s="21">
        <v>16.911999999999999</v>
      </c>
      <c r="CB38" s="711">
        <v>2.9359999999999982</v>
      </c>
      <c r="CC38" s="717">
        <v>0.21007441327990828</v>
      </c>
      <c r="CD38" s="21">
        <v>12.998000000000001</v>
      </c>
      <c r="CE38" s="711">
        <v>-1.6739999999999995</v>
      </c>
      <c r="CF38" s="717">
        <v>-0.11409487459105776</v>
      </c>
      <c r="CG38" s="21">
        <v>15.321000000000002</v>
      </c>
      <c r="CH38" s="711">
        <f t="shared" si="0"/>
        <v>1.8000000000002458E-2</v>
      </c>
      <c r="CI38" s="717">
        <f t="shared" si="1"/>
        <v>1.1762399529505626E-3</v>
      </c>
      <c r="CJ38" s="21">
        <v>45.231000000000002</v>
      </c>
      <c r="CK38" s="717">
        <f t="shared" si="2"/>
        <v>1.2800000000000011</v>
      </c>
      <c r="CL38" s="717">
        <f t="shared" si="3"/>
        <v>2.9123341903483452E-2</v>
      </c>
      <c r="CM38" s="21">
        <v>183.64499999999998</v>
      </c>
      <c r="CN38" s="711">
        <f t="shared" si="4"/>
        <v>-0.70500000000001251</v>
      </c>
      <c r="CO38" s="717">
        <f t="shared" si="5"/>
        <v>-3.8242473555737053E-3</v>
      </c>
    </row>
    <row r="39" spans="1:93" x14ac:dyDescent="0.25">
      <c r="A39" s="162" t="s">
        <v>78</v>
      </c>
      <c r="B39" s="249">
        <v>247.11500000000001</v>
      </c>
      <c r="C39" s="826">
        <v>25.942</v>
      </c>
      <c r="D39" s="826">
        <v>22.745000000000001</v>
      </c>
      <c r="E39" s="826">
        <v>22.291</v>
      </c>
      <c r="F39" s="832">
        <v>70.978000000000009</v>
      </c>
      <c r="G39" s="826">
        <v>23.154</v>
      </c>
      <c r="H39" s="826">
        <v>19.427</v>
      </c>
      <c r="I39" s="826">
        <v>13.443999999999999</v>
      </c>
      <c r="J39" s="832">
        <v>56.024999999999999</v>
      </c>
      <c r="K39" s="831">
        <v>127.00300000000001</v>
      </c>
      <c r="L39" s="826">
        <v>12.157999999999999</v>
      </c>
      <c r="M39" s="826">
        <v>14.533000000000001</v>
      </c>
      <c r="N39" s="826">
        <v>16.718</v>
      </c>
      <c r="O39" s="826">
        <v>43.408999999999999</v>
      </c>
      <c r="P39" s="826">
        <v>170.41200000000001</v>
      </c>
      <c r="Q39" s="831">
        <v>21.695</v>
      </c>
      <c r="R39" s="831">
        <v>22.186999999999998</v>
      </c>
      <c r="S39" s="831">
        <v>24.901</v>
      </c>
      <c r="T39" s="831">
        <v>68.783000000000001</v>
      </c>
      <c r="U39" s="831">
        <v>239.19499999999999</v>
      </c>
      <c r="V39" s="826">
        <v>24.885000000000002</v>
      </c>
      <c r="W39" s="826">
        <v>22.975999999999999</v>
      </c>
      <c r="X39" s="826">
        <v>24.583000000000002</v>
      </c>
      <c r="Y39" s="832">
        <v>72.444000000000003</v>
      </c>
      <c r="Z39" s="826">
        <v>21.613999999999997</v>
      </c>
      <c r="AA39" s="826">
        <v>19.366999999999997</v>
      </c>
      <c r="AB39" s="826">
        <v>11.401</v>
      </c>
      <c r="AC39" s="832">
        <v>52.381999999999998</v>
      </c>
      <c r="AD39" s="831">
        <v>124.82599999999999</v>
      </c>
      <c r="AE39" s="831">
        <v>10.409999999999998</v>
      </c>
      <c r="AF39" s="831">
        <v>12.651</v>
      </c>
      <c r="AG39" s="831">
        <v>14.605</v>
      </c>
      <c r="AH39" s="831">
        <v>37.665999999999997</v>
      </c>
      <c r="AI39" s="831">
        <v>162.49199999999999</v>
      </c>
      <c r="AJ39" s="831">
        <v>19.401000000000003</v>
      </c>
      <c r="AK39" s="831">
        <v>23.601999999999997</v>
      </c>
      <c r="AL39" s="831">
        <v>26.399000000000001</v>
      </c>
      <c r="AM39" s="831">
        <v>69.402000000000001</v>
      </c>
      <c r="AN39" s="831">
        <v>231.89400000000001</v>
      </c>
      <c r="AO39" s="826">
        <v>26.267000000000003</v>
      </c>
      <c r="AP39" s="826">
        <v>24.273</v>
      </c>
      <c r="AQ39" s="826">
        <v>25.684999999999995</v>
      </c>
      <c r="AR39" s="832">
        <v>76.225000000000009</v>
      </c>
      <c r="AS39" s="826">
        <v>24.337000000000003</v>
      </c>
      <c r="AT39" s="826">
        <v>24.180999999999997</v>
      </c>
      <c r="AU39" s="826">
        <v>15.656000000000001</v>
      </c>
      <c r="AV39" s="832">
        <v>64.173999999999992</v>
      </c>
      <c r="AW39" s="831">
        <v>140.399</v>
      </c>
      <c r="AX39" s="826">
        <v>13.976000000000001</v>
      </c>
      <c r="AY39" s="826">
        <v>14.672000000000001</v>
      </c>
      <c r="AZ39" s="826">
        <v>15.302999999999999</v>
      </c>
      <c r="BA39" s="832">
        <v>43.951000000000001</v>
      </c>
      <c r="BB39" s="831">
        <v>184.35</v>
      </c>
      <c r="BC39" s="826">
        <v>21.219000000000001</v>
      </c>
      <c r="BD39" s="826">
        <v>24.178000000000001</v>
      </c>
      <c r="BE39" s="826">
        <v>25.439</v>
      </c>
      <c r="BF39" s="832">
        <v>70.836000000000013</v>
      </c>
      <c r="BG39" s="723">
        <v>1.4340000000000117</v>
      </c>
      <c r="BH39" s="735">
        <v>2.066222875421464E-2</v>
      </c>
      <c r="BI39" s="730">
        <v>255.18600000000001</v>
      </c>
      <c r="BJ39" s="710">
        <v>23.292000000000002</v>
      </c>
      <c r="BK39" s="649">
        <v>0.10044244353023357</v>
      </c>
      <c r="BL39" s="831">
        <v>26.029000000000003</v>
      </c>
      <c r="BM39" s="831">
        <v>22.99</v>
      </c>
      <c r="BN39" s="831">
        <v>24.840999999999998</v>
      </c>
      <c r="BO39" s="826">
        <v>73.86</v>
      </c>
      <c r="BP39" s="826">
        <v>22.733000000000001</v>
      </c>
      <c r="BQ39" s="826">
        <v>22.035999999999998</v>
      </c>
      <c r="BR39" s="826">
        <v>19.785</v>
      </c>
      <c r="BS39" s="826">
        <v>4.1289999999999996</v>
      </c>
      <c r="BT39" s="844">
        <v>0.26373275421563613</v>
      </c>
      <c r="BU39" s="826">
        <v>64.554000000000002</v>
      </c>
      <c r="BV39" s="826">
        <v>0.38000000000000966</v>
      </c>
      <c r="BW39" s="844">
        <v>5.9214011905134433E-3</v>
      </c>
      <c r="BX39" s="826">
        <v>138.41399999999999</v>
      </c>
      <c r="BY39" s="710">
        <v>-1.9850000000000136</v>
      </c>
      <c r="BZ39" s="649">
        <v>-1.4138277338157776E-2</v>
      </c>
      <c r="CA39" s="21">
        <v>16.911999999999999</v>
      </c>
      <c r="CB39" s="710">
        <v>2.9359999999999982</v>
      </c>
      <c r="CC39" s="649">
        <v>0.21007441327990828</v>
      </c>
      <c r="CD39" s="21">
        <v>12.998000000000001</v>
      </c>
      <c r="CE39" s="710">
        <v>-1.6739999999999995</v>
      </c>
      <c r="CF39" s="649">
        <v>-0.11409487459105776</v>
      </c>
      <c r="CG39" s="21">
        <v>15.321000000000002</v>
      </c>
      <c r="CH39" s="710">
        <f t="shared" si="0"/>
        <v>1.8000000000002458E-2</v>
      </c>
      <c r="CI39" s="649">
        <f t="shared" si="1"/>
        <v>1.1762399529505626E-3</v>
      </c>
      <c r="CJ39" s="21">
        <v>45.231000000000002</v>
      </c>
      <c r="CK39" s="649">
        <f t="shared" si="2"/>
        <v>1.2800000000000011</v>
      </c>
      <c r="CL39" s="649">
        <f t="shared" si="3"/>
        <v>2.9123341903483452E-2</v>
      </c>
      <c r="CM39" s="21">
        <v>183.64499999999998</v>
      </c>
      <c r="CN39" s="710">
        <f t="shared" si="4"/>
        <v>-0.70500000000001251</v>
      </c>
      <c r="CO39" s="649">
        <f t="shared" si="5"/>
        <v>-3.8242473555737053E-3</v>
      </c>
    </row>
    <row r="40" spans="1:93" x14ac:dyDescent="0.25">
      <c r="A40" s="158" t="s">
        <v>40</v>
      </c>
      <c r="B40" s="248">
        <v>67.745000000000005</v>
      </c>
      <c r="C40" s="826">
        <v>8.2739999999999991</v>
      </c>
      <c r="D40" s="826">
        <v>7.298</v>
      </c>
      <c r="E40" s="826">
        <v>7.992</v>
      </c>
      <c r="F40" s="832">
        <v>23.564</v>
      </c>
      <c r="G40" s="826">
        <v>7.7869999999999999</v>
      </c>
      <c r="H40" s="826">
        <v>7.7089999999999996</v>
      </c>
      <c r="I40" s="826">
        <v>1.5580000000000001</v>
      </c>
      <c r="J40" s="832">
        <v>17.053999999999998</v>
      </c>
      <c r="K40" s="831">
        <v>40.617999999999995</v>
      </c>
      <c r="L40" s="831"/>
      <c r="M40" s="831"/>
      <c r="N40" s="831"/>
      <c r="O40" s="832">
        <v>0</v>
      </c>
      <c r="P40" s="831">
        <v>40.617999999999995</v>
      </c>
      <c r="Q40" s="831">
        <v>7.6989999999999998</v>
      </c>
      <c r="R40" s="831">
        <v>8.5510000000000002</v>
      </c>
      <c r="S40" s="831">
        <v>10.161</v>
      </c>
      <c r="T40" s="831">
        <v>26.411000000000001</v>
      </c>
      <c r="U40" s="831">
        <v>67.028999999999996</v>
      </c>
      <c r="V40" s="826">
        <v>9.891</v>
      </c>
      <c r="W40" s="826">
        <v>9.6240000000000006</v>
      </c>
      <c r="X40" s="826">
        <v>10.31</v>
      </c>
      <c r="Y40" s="832">
        <v>29.825000000000003</v>
      </c>
      <c r="Z40" s="826">
        <v>7.7930000000000001</v>
      </c>
      <c r="AA40" s="826">
        <v>7.9889999999999999</v>
      </c>
      <c r="AB40" s="826">
        <v>0</v>
      </c>
      <c r="AC40" s="832">
        <v>15.782</v>
      </c>
      <c r="AD40" s="831">
        <v>45.606999999999999</v>
      </c>
      <c r="AE40" s="831"/>
      <c r="AF40" s="831"/>
      <c r="AI40" s="826">
        <v>45.606999999999999</v>
      </c>
      <c r="AJ40" s="831">
        <v>7.8470000000000004</v>
      </c>
      <c r="AK40" s="831">
        <v>8.58</v>
      </c>
      <c r="AL40" s="831">
        <v>8.5459999999999994</v>
      </c>
      <c r="AM40" s="831">
        <v>24.972999999999999</v>
      </c>
      <c r="AN40" s="831">
        <v>70.58</v>
      </c>
      <c r="AO40" s="826">
        <v>8.5069999999999997</v>
      </c>
      <c r="AP40" s="826">
        <v>7.5869999999999997</v>
      </c>
      <c r="AQ40" s="826">
        <v>8.1329999999999991</v>
      </c>
      <c r="AR40" s="832">
        <v>24.227</v>
      </c>
      <c r="AS40" s="826">
        <v>9.0640000000000001</v>
      </c>
      <c r="AT40" s="826">
        <v>9.7409999999999997</v>
      </c>
      <c r="AU40" s="826">
        <v>7.1890000000000001</v>
      </c>
      <c r="AV40" s="832">
        <v>25.994</v>
      </c>
      <c r="AW40" s="831">
        <v>50.221000000000004</v>
      </c>
      <c r="AX40" s="826">
        <v>0</v>
      </c>
      <c r="AZ40" s="826">
        <v>0.86099999999999999</v>
      </c>
      <c r="BA40" s="832">
        <v>0.86099999999999999</v>
      </c>
      <c r="BB40" s="826">
        <v>51.082000000000001</v>
      </c>
      <c r="BC40" s="826">
        <v>9.3030000000000008</v>
      </c>
      <c r="BD40" s="826">
        <v>10.875999999999999</v>
      </c>
      <c r="BE40" s="826">
        <v>9.7539999999999996</v>
      </c>
      <c r="BF40" s="832">
        <v>29.933</v>
      </c>
      <c r="BG40" s="723">
        <v>4.9600000000000009</v>
      </c>
      <c r="BH40" s="735">
        <v>0.19861450366395705</v>
      </c>
      <c r="BI40" s="730">
        <v>81.015000000000001</v>
      </c>
      <c r="BJ40" s="710">
        <v>10.435000000000002</v>
      </c>
      <c r="BK40" s="649">
        <v>0.14784641541513177</v>
      </c>
      <c r="BL40" s="826">
        <v>8.2690000000000001</v>
      </c>
      <c r="BM40" s="826">
        <v>7.3129999999999997</v>
      </c>
      <c r="BN40" s="826">
        <v>7.6779999999999999</v>
      </c>
      <c r="BO40" s="826">
        <v>23.26</v>
      </c>
      <c r="BP40" s="826">
        <v>7.6980000000000004</v>
      </c>
      <c r="BQ40" s="826">
        <v>8.1359999999999992</v>
      </c>
      <c r="BR40" s="826">
        <v>0.93500000000000005</v>
      </c>
      <c r="BS40" s="826">
        <v>-6.2539999999999996</v>
      </c>
      <c r="BT40" s="844">
        <v>-0.86994018639588255</v>
      </c>
      <c r="BU40" s="826">
        <v>16.768999999999998</v>
      </c>
      <c r="BV40" s="826">
        <v>-9.2250000000000014</v>
      </c>
      <c r="BW40" s="844">
        <v>-0.35488958990536285</v>
      </c>
      <c r="BX40" s="826">
        <v>40.028999999999996</v>
      </c>
      <c r="BY40" s="710">
        <v>-10.192000000000007</v>
      </c>
      <c r="BZ40" s="649">
        <v>-0.20294299197546856</v>
      </c>
      <c r="CA40" s="826">
        <v>0</v>
      </c>
      <c r="CB40" s="710">
        <v>0</v>
      </c>
      <c r="CC40" s="649" t="e">
        <v>#DIV/0!</v>
      </c>
      <c r="CD40" s="826">
        <v>0</v>
      </c>
      <c r="CE40" s="710">
        <v>0</v>
      </c>
      <c r="CF40" s="649" t="e">
        <v>#DIV/0!</v>
      </c>
      <c r="CG40" s="826">
        <v>0</v>
      </c>
      <c r="CH40" s="710">
        <f t="shared" si="0"/>
        <v>-0.86099999999999999</v>
      </c>
      <c r="CI40" s="649">
        <f t="shared" si="1"/>
        <v>-1</v>
      </c>
      <c r="CJ40" s="826">
        <v>0</v>
      </c>
      <c r="CK40" s="649">
        <f t="shared" si="2"/>
        <v>-0.86099999999999999</v>
      </c>
      <c r="CL40" s="649">
        <f t="shared" si="3"/>
        <v>-1</v>
      </c>
      <c r="CM40" s="826">
        <v>40.028999999999996</v>
      </c>
      <c r="CN40" s="710">
        <f t="shared" si="4"/>
        <v>-11.053000000000004</v>
      </c>
      <c r="CO40" s="649">
        <f t="shared" si="5"/>
        <v>-0.21637758897458995</v>
      </c>
    </row>
    <row r="41" spans="1:93" x14ac:dyDescent="0.25">
      <c r="A41" s="158" t="s">
        <v>41</v>
      </c>
      <c r="B41" s="248">
        <v>56.454999999999998</v>
      </c>
      <c r="C41" s="826">
        <v>4.9130000000000003</v>
      </c>
      <c r="D41" s="826">
        <v>4.4589999999999996</v>
      </c>
      <c r="E41" s="826">
        <v>4.2249999999999996</v>
      </c>
      <c r="F41" s="832">
        <v>13.597</v>
      </c>
      <c r="G41" s="826">
        <v>3.7229999999999999</v>
      </c>
      <c r="H41" s="826">
        <v>2.3079999999999998</v>
      </c>
      <c r="I41" s="826">
        <v>5.282</v>
      </c>
      <c r="J41" s="832">
        <v>11.312999999999999</v>
      </c>
      <c r="K41" s="831">
        <v>24.909999999999997</v>
      </c>
      <c r="L41" s="831">
        <v>6.0679999999999996</v>
      </c>
      <c r="M41" s="831">
        <v>7.0970000000000004</v>
      </c>
      <c r="N41" s="831">
        <v>7.7130000000000001</v>
      </c>
      <c r="O41" s="832">
        <v>20.878</v>
      </c>
      <c r="P41" s="831">
        <v>45.787999999999997</v>
      </c>
      <c r="Q41" s="831">
        <v>3.4060000000000001</v>
      </c>
      <c r="R41" s="831">
        <v>3.5230000000000001</v>
      </c>
      <c r="S41" s="831">
        <v>3.3</v>
      </c>
      <c r="T41" s="831">
        <v>10.229000000000001</v>
      </c>
      <c r="U41" s="831">
        <v>56.016999999999996</v>
      </c>
      <c r="V41" s="60">
        <v>3.7749999999999999</v>
      </c>
      <c r="W41" s="60">
        <v>3.1</v>
      </c>
      <c r="X41" s="60">
        <v>3.2160000000000002</v>
      </c>
      <c r="Y41" s="832">
        <v>10.091000000000001</v>
      </c>
      <c r="Z41" s="826">
        <v>2.831</v>
      </c>
      <c r="AA41" s="826">
        <v>2.173</v>
      </c>
      <c r="AB41" s="826">
        <v>6.1550000000000002</v>
      </c>
      <c r="AC41" s="832">
        <v>11.158999999999999</v>
      </c>
      <c r="AD41" s="831">
        <v>21.25</v>
      </c>
      <c r="AE41" s="831">
        <v>5.9329999999999998</v>
      </c>
      <c r="AF41" s="831">
        <v>6.548</v>
      </c>
      <c r="AG41" s="826">
        <v>7.4640000000000004</v>
      </c>
      <c r="AH41" s="826">
        <v>19.945</v>
      </c>
      <c r="AI41" s="826">
        <v>41.195</v>
      </c>
      <c r="AJ41" s="831">
        <v>2.7530000000000001</v>
      </c>
      <c r="AK41" s="831">
        <v>3.0939999999999999</v>
      </c>
      <c r="AL41" s="831">
        <v>4.4939999999999998</v>
      </c>
      <c r="AM41" s="831">
        <v>10.340999999999999</v>
      </c>
      <c r="AN41" s="831">
        <v>51.536000000000001</v>
      </c>
      <c r="AO41" s="60">
        <v>4.58</v>
      </c>
      <c r="AP41" s="60">
        <v>4.8479999999999999</v>
      </c>
      <c r="AQ41" s="60">
        <v>4.4379999999999997</v>
      </c>
      <c r="AR41" s="832">
        <v>13.866</v>
      </c>
      <c r="AS41" s="60">
        <v>2.0910000000000002</v>
      </c>
      <c r="AT41" s="60">
        <v>0</v>
      </c>
      <c r="AU41" s="60">
        <v>1.179</v>
      </c>
      <c r="AV41" s="832">
        <v>3.2700000000000005</v>
      </c>
      <c r="AW41" s="831">
        <v>17.135999999999999</v>
      </c>
      <c r="AX41" s="60">
        <v>6.282</v>
      </c>
      <c r="AY41" s="60">
        <v>6.7370000000000001</v>
      </c>
      <c r="AZ41" s="60">
        <v>6.6959999999999997</v>
      </c>
      <c r="BA41" s="832">
        <v>19.715</v>
      </c>
      <c r="BB41" s="826">
        <v>36.850999999999999</v>
      </c>
      <c r="BC41" s="60">
        <v>2.16</v>
      </c>
      <c r="BD41" s="60">
        <v>1.0249999999999999</v>
      </c>
      <c r="BE41" s="60">
        <v>2.835</v>
      </c>
      <c r="BF41" s="832">
        <v>6.02</v>
      </c>
      <c r="BG41" s="726">
        <v>-4.3209999999999997</v>
      </c>
      <c r="BH41" s="737">
        <v>-0.41785127163717239</v>
      </c>
      <c r="BI41" s="732">
        <v>42.870999999999995</v>
      </c>
      <c r="BJ41" s="713">
        <v>-8.6650000000000063</v>
      </c>
      <c r="BK41" s="719">
        <v>-0.16813489599503273</v>
      </c>
      <c r="BL41" s="60">
        <v>4.7210000000000001</v>
      </c>
      <c r="BM41" s="60">
        <v>3.8540000000000001</v>
      </c>
      <c r="BN41" s="60">
        <v>4.8499999999999996</v>
      </c>
      <c r="BO41" s="60">
        <v>13.424999999999999</v>
      </c>
      <c r="BP41" s="60">
        <v>3.3090000000000002</v>
      </c>
      <c r="BQ41" s="60">
        <v>1.86</v>
      </c>
      <c r="BR41" s="60">
        <v>5.9039999999999999</v>
      </c>
      <c r="BS41" s="60">
        <v>4.7249999999999996</v>
      </c>
      <c r="BT41" s="847">
        <v>4.007633587786259</v>
      </c>
      <c r="BU41" s="60">
        <v>11.073</v>
      </c>
      <c r="BV41" s="60">
        <v>7.8029999999999999</v>
      </c>
      <c r="BW41" s="847">
        <v>2.3862385321100912</v>
      </c>
      <c r="BX41" s="60">
        <v>24.497999999999998</v>
      </c>
      <c r="BY41" s="713">
        <v>7.3619999999999983</v>
      </c>
      <c r="BZ41" s="719">
        <v>0.42962184873949572</v>
      </c>
      <c r="CA41" s="60">
        <v>6.0220000000000002</v>
      </c>
      <c r="CB41" s="713">
        <v>-0.25999999999999979</v>
      </c>
      <c r="CC41" s="719">
        <v>-4.138809296402416E-2</v>
      </c>
      <c r="CD41" s="60">
        <v>5.992</v>
      </c>
      <c r="CE41" s="713">
        <v>-0.74500000000000011</v>
      </c>
      <c r="CF41" s="719">
        <v>-0.11058334570283511</v>
      </c>
      <c r="CG41" s="60">
        <v>7.202</v>
      </c>
      <c r="CH41" s="713">
        <f t="shared" si="0"/>
        <v>0.50600000000000023</v>
      </c>
      <c r="CI41" s="719">
        <f t="shared" si="1"/>
        <v>7.5567502986857868E-2</v>
      </c>
      <c r="CJ41" s="60">
        <v>19.216000000000001</v>
      </c>
      <c r="CK41" s="719">
        <f t="shared" si="2"/>
        <v>-0.49899999999999878</v>
      </c>
      <c r="CL41" s="719">
        <f t="shared" si="3"/>
        <v>-2.5310677149378583E-2</v>
      </c>
      <c r="CM41" s="60">
        <v>43.713999999999999</v>
      </c>
      <c r="CN41" s="713">
        <f t="shared" si="4"/>
        <v>6.8629999999999995</v>
      </c>
      <c r="CO41" s="719">
        <f t="shared" si="5"/>
        <v>0.1862364657675504</v>
      </c>
    </row>
    <row r="42" spans="1:93" x14ac:dyDescent="0.25">
      <c r="A42" s="158" t="s">
        <v>42</v>
      </c>
      <c r="B42" s="248">
        <v>46.058999999999997</v>
      </c>
      <c r="C42" s="826">
        <v>4.6120000000000001</v>
      </c>
      <c r="D42" s="826">
        <v>3.6890000000000001</v>
      </c>
      <c r="E42" s="826">
        <v>2.89</v>
      </c>
      <c r="F42" s="832">
        <v>11.191000000000001</v>
      </c>
      <c r="G42" s="826">
        <v>4.8440000000000003</v>
      </c>
      <c r="H42" s="826">
        <v>3.4910000000000001</v>
      </c>
      <c r="I42" s="826">
        <v>2.0840000000000001</v>
      </c>
      <c r="J42" s="832">
        <v>10.419</v>
      </c>
      <c r="K42" s="831">
        <v>21.61</v>
      </c>
      <c r="L42" s="831">
        <v>2.1789999999999998</v>
      </c>
      <c r="M42" s="831">
        <v>3.02</v>
      </c>
      <c r="N42" s="831">
        <v>4.2939999999999996</v>
      </c>
      <c r="O42" s="832">
        <v>9.4929999999999986</v>
      </c>
      <c r="P42" s="831">
        <v>31.102999999999998</v>
      </c>
      <c r="Q42" s="831">
        <v>4.9210000000000003</v>
      </c>
      <c r="R42" s="831">
        <v>4.8029999999999999</v>
      </c>
      <c r="S42" s="831">
        <v>4.9390000000000001</v>
      </c>
      <c r="T42" s="831">
        <v>14.663</v>
      </c>
      <c r="U42" s="831">
        <v>45.765999999999998</v>
      </c>
      <c r="V42" s="60">
        <v>4.7220000000000004</v>
      </c>
      <c r="W42" s="60">
        <v>4.226</v>
      </c>
      <c r="X42" s="60">
        <v>4.9400000000000004</v>
      </c>
      <c r="Y42" s="832">
        <v>13.888000000000002</v>
      </c>
      <c r="Z42" s="826">
        <v>5.9619999999999997</v>
      </c>
      <c r="AA42" s="826">
        <v>4.9109999999999996</v>
      </c>
      <c r="AB42" s="826">
        <v>2.4830000000000001</v>
      </c>
      <c r="AC42" s="832">
        <v>13.356</v>
      </c>
      <c r="AD42" s="831">
        <v>27.244</v>
      </c>
      <c r="AE42" s="831">
        <v>2.4409999999999998</v>
      </c>
      <c r="AF42" s="831">
        <v>2.1890000000000001</v>
      </c>
      <c r="AG42" s="826">
        <v>4.6189999999999998</v>
      </c>
      <c r="AH42" s="826">
        <v>9.2489999999999988</v>
      </c>
      <c r="AI42" s="826">
        <v>36.492999999999995</v>
      </c>
      <c r="AJ42" s="831">
        <v>3.6139999999999999</v>
      </c>
      <c r="AK42" s="831">
        <v>5.33</v>
      </c>
      <c r="AL42" s="831">
        <v>5.7270000000000003</v>
      </c>
      <c r="AM42" s="831">
        <v>14.670999999999999</v>
      </c>
      <c r="AN42" s="831">
        <v>51.163999999999994</v>
      </c>
      <c r="AO42" s="60">
        <v>5.5129999999999999</v>
      </c>
      <c r="AP42" s="60">
        <v>4.5579999999999998</v>
      </c>
      <c r="AQ42" s="60">
        <v>5.915</v>
      </c>
      <c r="AR42" s="832">
        <v>15.986000000000001</v>
      </c>
      <c r="AS42" s="60">
        <v>7.1459999999999999</v>
      </c>
      <c r="AT42" s="60">
        <v>8.9329999999999998</v>
      </c>
      <c r="AU42" s="60">
        <v>3.4289999999999998</v>
      </c>
      <c r="AV42" s="832">
        <v>19.507999999999999</v>
      </c>
      <c r="AW42" s="831">
        <v>35.494</v>
      </c>
      <c r="AX42" s="60">
        <v>3.8420000000000001</v>
      </c>
      <c r="AY42" s="60">
        <v>3.726</v>
      </c>
      <c r="AZ42" s="60">
        <v>2.9420000000000002</v>
      </c>
      <c r="BA42" s="832">
        <v>10.51</v>
      </c>
      <c r="BB42" s="826">
        <v>46.003999999999998</v>
      </c>
      <c r="BC42" s="60">
        <v>3.605</v>
      </c>
      <c r="BD42" s="60">
        <v>5.6280000000000001</v>
      </c>
      <c r="BE42" s="60">
        <v>5.5229999999999997</v>
      </c>
      <c r="BF42" s="832">
        <v>14.756</v>
      </c>
      <c r="BG42" s="726">
        <v>8.5000000000000853E-2</v>
      </c>
      <c r="BH42" s="737">
        <v>5.7937427578216294E-3</v>
      </c>
      <c r="BI42" s="732">
        <v>60.76</v>
      </c>
      <c r="BJ42" s="713">
        <v>9.5960000000000036</v>
      </c>
      <c r="BK42" s="719">
        <v>0.18755374872957553</v>
      </c>
      <c r="BL42" s="60">
        <v>5.5609999999999999</v>
      </c>
      <c r="BM42" s="826">
        <v>5.4779999999999998</v>
      </c>
      <c r="BN42" s="60">
        <v>5.2229999999999999</v>
      </c>
      <c r="BO42" s="60">
        <v>16.262</v>
      </c>
      <c r="BP42" s="60">
        <v>5.6609999999999996</v>
      </c>
      <c r="BQ42" s="60">
        <v>6.4560000000000004</v>
      </c>
      <c r="BR42" s="60">
        <v>8.6869999999999994</v>
      </c>
      <c r="BS42" s="60">
        <v>5.2579999999999991</v>
      </c>
      <c r="BT42" s="847">
        <v>1.5333916593759112</v>
      </c>
      <c r="BU42" s="60">
        <v>20.804000000000002</v>
      </c>
      <c r="BV42" s="60">
        <v>1.2960000000000029</v>
      </c>
      <c r="BW42" s="847">
        <v>6.6434283370924899E-2</v>
      </c>
      <c r="BX42" s="60">
        <v>37.066000000000003</v>
      </c>
      <c r="BY42" s="713">
        <v>1.5720000000000027</v>
      </c>
      <c r="BZ42" s="719">
        <v>4.4289175635318721E-2</v>
      </c>
      <c r="CA42" s="60">
        <v>7.0209999999999999</v>
      </c>
      <c r="CB42" s="713">
        <v>3.1789999999999998</v>
      </c>
      <c r="CC42" s="719">
        <v>0.82743362831858402</v>
      </c>
      <c r="CD42" s="60">
        <v>3.2280000000000002</v>
      </c>
      <c r="CE42" s="713">
        <v>-0.49799999999999978</v>
      </c>
      <c r="CF42" s="719">
        <v>-0.13365539452495967</v>
      </c>
      <c r="CG42" s="60">
        <v>3.5310000000000001</v>
      </c>
      <c r="CH42" s="713">
        <f t="shared" si="0"/>
        <v>0.58899999999999997</v>
      </c>
      <c r="CI42" s="719">
        <f t="shared" si="1"/>
        <v>0.20020394289598911</v>
      </c>
      <c r="CJ42" s="60">
        <v>13.780000000000001</v>
      </c>
      <c r="CK42" s="719">
        <f t="shared" si="2"/>
        <v>3.2700000000000014</v>
      </c>
      <c r="CL42" s="719">
        <f t="shared" si="3"/>
        <v>0.31113225499524277</v>
      </c>
      <c r="CM42" s="60">
        <v>50.846000000000004</v>
      </c>
      <c r="CN42" s="713">
        <f t="shared" si="4"/>
        <v>4.8420000000000059</v>
      </c>
      <c r="CO42" s="719">
        <f t="shared" si="5"/>
        <v>0.10525171724197908</v>
      </c>
    </row>
    <row r="43" spans="1:93" x14ac:dyDescent="0.25">
      <c r="A43" s="158" t="s">
        <v>43</v>
      </c>
      <c r="B43" s="248">
        <v>76.855999999999995</v>
      </c>
      <c r="C43" s="826">
        <v>8.1430000000000007</v>
      </c>
      <c r="D43" s="826">
        <v>7.2990000000000004</v>
      </c>
      <c r="E43" s="826">
        <v>7.1840000000000002</v>
      </c>
      <c r="F43" s="832">
        <v>22.626000000000001</v>
      </c>
      <c r="G43" s="830">
        <v>6.8</v>
      </c>
      <c r="H43" s="831">
        <v>5.9189999999999996</v>
      </c>
      <c r="I43" s="831">
        <v>4.5199999999999996</v>
      </c>
      <c r="J43" s="832">
        <v>17.238999999999997</v>
      </c>
      <c r="K43" s="831">
        <v>39.864999999999995</v>
      </c>
      <c r="L43" s="831">
        <v>3.911</v>
      </c>
      <c r="M43" s="831">
        <v>4.4160000000000004</v>
      </c>
      <c r="N43" s="831">
        <v>4.7110000000000003</v>
      </c>
      <c r="O43" s="832">
        <v>13.038</v>
      </c>
      <c r="P43" s="831">
        <v>52.902999999999992</v>
      </c>
      <c r="Q43" s="831">
        <v>5.6689999999999996</v>
      </c>
      <c r="R43" s="831">
        <v>5.31</v>
      </c>
      <c r="S43" s="831">
        <v>6.5010000000000003</v>
      </c>
      <c r="T43" s="831">
        <v>17.48</v>
      </c>
      <c r="U43" s="831">
        <v>70.382999999999996</v>
      </c>
      <c r="V43" s="60">
        <v>6.4969999999999999</v>
      </c>
      <c r="W43" s="60">
        <v>6.0259999999999998</v>
      </c>
      <c r="X43" s="60">
        <v>6.117</v>
      </c>
      <c r="Y43" s="832">
        <v>18.64</v>
      </c>
      <c r="Z43" s="830">
        <v>5.0279999999999996</v>
      </c>
      <c r="AA43" s="831">
        <v>4.2939999999999996</v>
      </c>
      <c r="AB43" s="831">
        <v>2.7629999999999999</v>
      </c>
      <c r="AC43" s="832">
        <v>12.084999999999999</v>
      </c>
      <c r="AD43" s="831">
        <v>30.725000000000001</v>
      </c>
      <c r="AE43" s="831">
        <v>2.036</v>
      </c>
      <c r="AF43" s="831">
        <v>3.9140000000000001</v>
      </c>
      <c r="AG43" s="826">
        <v>2.5219999999999998</v>
      </c>
      <c r="AH43" s="826">
        <v>8.4719999999999995</v>
      </c>
      <c r="AI43" s="826">
        <v>39.197000000000003</v>
      </c>
      <c r="AJ43" s="831">
        <v>5.1870000000000003</v>
      </c>
      <c r="AK43" s="831">
        <v>6.5979999999999999</v>
      </c>
      <c r="AL43" s="831">
        <v>7.6319999999999997</v>
      </c>
      <c r="AM43" s="831">
        <v>19.417000000000002</v>
      </c>
      <c r="AN43" s="831">
        <v>58.614000000000004</v>
      </c>
      <c r="AO43" s="60">
        <v>7.6669999999999998</v>
      </c>
      <c r="AP43" s="60">
        <v>7.28</v>
      </c>
      <c r="AQ43" s="60">
        <v>7.1989999999999998</v>
      </c>
      <c r="AR43" s="832">
        <v>22.146000000000001</v>
      </c>
      <c r="AS43" s="60">
        <v>6.0359999999999996</v>
      </c>
      <c r="AT43" s="60">
        <v>5.5069999999999997</v>
      </c>
      <c r="AU43" s="60">
        <v>3.859</v>
      </c>
      <c r="AV43" s="832">
        <v>15.401999999999999</v>
      </c>
      <c r="AW43" s="831">
        <v>37.548000000000002</v>
      </c>
      <c r="AX43" s="60">
        <v>3.8519999999999999</v>
      </c>
      <c r="AY43" s="60">
        <v>4.2089999999999996</v>
      </c>
      <c r="AZ43" s="60">
        <v>4.8040000000000003</v>
      </c>
      <c r="BA43" s="832">
        <v>12.865</v>
      </c>
      <c r="BB43" s="826">
        <v>50.413000000000004</v>
      </c>
      <c r="BC43" s="60">
        <v>6.1509999999999998</v>
      </c>
      <c r="BD43" s="60">
        <v>6.649</v>
      </c>
      <c r="BE43" s="60">
        <v>7.327</v>
      </c>
      <c r="BF43" s="832">
        <v>20.127000000000002</v>
      </c>
      <c r="BG43" s="726">
        <v>0.71000000000000085</v>
      </c>
      <c r="BH43" s="737">
        <v>3.6565895864448805E-2</v>
      </c>
      <c r="BI43" s="732">
        <v>70.540000000000006</v>
      </c>
      <c r="BJ43" s="713">
        <v>11.926000000000002</v>
      </c>
      <c r="BK43" s="719">
        <v>0.203466748558365</v>
      </c>
      <c r="BL43" s="60">
        <v>7.4779999999999998</v>
      </c>
      <c r="BM43" s="60">
        <v>6.3449999999999998</v>
      </c>
      <c r="BN43" s="60">
        <v>7.09</v>
      </c>
      <c r="BO43" s="60">
        <v>20.913</v>
      </c>
      <c r="BP43" s="60">
        <v>6.0650000000000004</v>
      </c>
      <c r="BQ43" s="60">
        <v>5.5839999999999996</v>
      </c>
      <c r="BR43" s="60">
        <v>4.2590000000000003</v>
      </c>
      <c r="BS43" s="60">
        <v>0.40000000000000036</v>
      </c>
      <c r="BT43" s="847">
        <v>0.10365379632029033</v>
      </c>
      <c r="BU43" s="60">
        <v>15.908000000000001</v>
      </c>
      <c r="BV43" s="60">
        <v>0.506000000000002</v>
      </c>
      <c r="BW43" s="847">
        <v>3.2852876249837813E-2</v>
      </c>
      <c r="BX43" s="60">
        <v>36.820999999999998</v>
      </c>
      <c r="BY43" s="713">
        <v>-0.72700000000000387</v>
      </c>
      <c r="BZ43" s="719">
        <v>-1.936188345584329E-2</v>
      </c>
      <c r="CA43" s="60">
        <v>3.8690000000000002</v>
      </c>
      <c r="CB43" s="713">
        <v>1.7000000000000348E-2</v>
      </c>
      <c r="CC43" s="719">
        <v>4.413291796469457E-3</v>
      </c>
      <c r="CD43" s="60">
        <v>3.778</v>
      </c>
      <c r="CE43" s="713">
        <v>-0.43099999999999961</v>
      </c>
      <c r="CF43" s="719">
        <v>-0.10239961986219996</v>
      </c>
      <c r="CG43" s="60">
        <v>4.5880000000000001</v>
      </c>
      <c r="CH43" s="713">
        <f t="shared" si="0"/>
        <v>-0.21600000000000019</v>
      </c>
      <c r="CI43" s="719">
        <f t="shared" si="1"/>
        <v>-4.4962531223980057E-2</v>
      </c>
      <c r="CJ43" s="60">
        <v>12.234999999999999</v>
      </c>
      <c r="CK43" s="719">
        <f t="shared" si="2"/>
        <v>-0.63000000000000078</v>
      </c>
      <c r="CL43" s="719">
        <f t="shared" si="3"/>
        <v>-4.8970073843762202E-2</v>
      </c>
      <c r="CM43" s="60">
        <v>49.055999999999997</v>
      </c>
      <c r="CN43" s="713">
        <f t="shared" si="4"/>
        <v>-1.3570000000000064</v>
      </c>
      <c r="CO43" s="719">
        <f t="shared" si="5"/>
        <v>-2.6917660127348229E-2</v>
      </c>
    </row>
    <row r="44" spans="1:93" x14ac:dyDescent="0.25">
      <c r="A44" s="157" t="s">
        <v>80</v>
      </c>
      <c r="B44" s="250">
        <v>2105.674</v>
      </c>
      <c r="C44" s="21">
        <v>214.93787399999999</v>
      </c>
      <c r="D44" s="21">
        <v>190.68339799999998</v>
      </c>
      <c r="E44" s="21">
        <v>200.37624199999999</v>
      </c>
      <c r="F44" s="829">
        <v>605.99751400000002</v>
      </c>
      <c r="G44" s="827">
        <v>176.59566000000001</v>
      </c>
      <c r="H44" s="828">
        <v>172.12437800000004</v>
      </c>
      <c r="I44" s="828">
        <v>146.73189200000002</v>
      </c>
      <c r="J44" s="829">
        <v>495.45193</v>
      </c>
      <c r="K44" s="828">
        <v>1101.4494440000001</v>
      </c>
      <c r="L44" s="828">
        <v>142.34747199999998</v>
      </c>
      <c r="M44" s="828">
        <v>150.97788600000001</v>
      </c>
      <c r="N44" s="828">
        <v>152.19920400000001</v>
      </c>
      <c r="O44" s="828">
        <v>445.524562</v>
      </c>
      <c r="P44" s="828">
        <v>1546.9740060000001</v>
      </c>
      <c r="Q44" s="828">
        <v>179.347162</v>
      </c>
      <c r="R44" s="828">
        <v>187.39570000000003</v>
      </c>
      <c r="S44" s="828">
        <v>218.256</v>
      </c>
      <c r="T44" s="828">
        <v>584.99886200000003</v>
      </c>
      <c r="U44" s="828">
        <v>2131.9728680000003</v>
      </c>
      <c r="V44" s="21">
        <v>218.54674999999997</v>
      </c>
      <c r="W44" s="21">
        <v>211.61383400000003</v>
      </c>
      <c r="X44" s="21">
        <v>208.46800199999998</v>
      </c>
      <c r="Y44" s="829">
        <v>638.62858600000004</v>
      </c>
      <c r="Z44" s="827">
        <v>173.80059399999999</v>
      </c>
      <c r="AA44" s="828">
        <v>165.472464</v>
      </c>
      <c r="AB44" s="828">
        <v>147.653288</v>
      </c>
      <c r="AC44" s="829">
        <v>486.92634600000008</v>
      </c>
      <c r="AD44" s="828">
        <v>1125.554932</v>
      </c>
      <c r="AE44" s="828">
        <v>149.43380200000001</v>
      </c>
      <c r="AF44" s="828">
        <v>137.50143200000002</v>
      </c>
      <c r="AG44" s="828">
        <v>127.42321600000001</v>
      </c>
      <c r="AH44" s="828">
        <v>414.35845</v>
      </c>
      <c r="AI44" s="828">
        <v>1539.913382</v>
      </c>
      <c r="AJ44" s="828">
        <v>174.86219999999997</v>
      </c>
      <c r="AK44" s="828">
        <v>188.7825</v>
      </c>
      <c r="AL44" s="828">
        <v>213.304</v>
      </c>
      <c r="AM44" s="828">
        <v>576.94869999999992</v>
      </c>
      <c r="AN44" s="828">
        <v>2116.8620819999996</v>
      </c>
      <c r="AO44" s="21">
        <v>218.37189999999998</v>
      </c>
      <c r="AP44" s="21">
        <v>192.00583399999999</v>
      </c>
      <c r="AQ44" s="21">
        <v>197.390446</v>
      </c>
      <c r="AR44" s="829">
        <v>607.76817999999992</v>
      </c>
      <c r="AS44" s="21">
        <v>174.50672</v>
      </c>
      <c r="AT44" s="21">
        <v>166.947474</v>
      </c>
      <c r="AU44" s="21">
        <v>140.06800000000001</v>
      </c>
      <c r="AV44" s="829">
        <v>481.52219399999996</v>
      </c>
      <c r="AW44" s="828">
        <v>1089.2903739999999</v>
      </c>
      <c r="AX44" s="21">
        <v>140.33872199999999</v>
      </c>
      <c r="AY44" s="21">
        <v>147.93551200000002</v>
      </c>
      <c r="AZ44" s="21">
        <v>148.74299999999999</v>
      </c>
      <c r="BA44" s="829">
        <v>437.01723399999997</v>
      </c>
      <c r="BB44" s="828">
        <v>1526.3076079999998</v>
      </c>
      <c r="BC44" s="21">
        <v>171.01096800000002</v>
      </c>
      <c r="BD44" s="21">
        <v>177.32613000000003</v>
      </c>
      <c r="BE44" s="21">
        <v>202.56462000000002</v>
      </c>
      <c r="BF44" s="829">
        <v>550.90171799999996</v>
      </c>
      <c r="BG44" s="721">
        <v>-26.046981999999957</v>
      </c>
      <c r="BH44" s="734">
        <v>-4.5146097044676536E-2</v>
      </c>
      <c r="BI44" s="729">
        <v>2077.2093259999997</v>
      </c>
      <c r="BJ44" s="711">
        <v>-39.652755999999954</v>
      </c>
      <c r="BK44" s="717">
        <v>-1.8731856145553061E-2</v>
      </c>
      <c r="BL44" s="21">
        <v>214.95918400000002</v>
      </c>
      <c r="BM44" s="21">
        <v>188.30453800000001</v>
      </c>
      <c r="BN44" s="21">
        <v>190.215228</v>
      </c>
      <c r="BO44" s="21">
        <v>593.47894999999994</v>
      </c>
      <c r="BP44" s="21">
        <v>168.89761799999999</v>
      </c>
      <c r="BQ44" s="21">
        <v>159.80858799999999</v>
      </c>
      <c r="BR44" s="21">
        <v>145.01797999999999</v>
      </c>
      <c r="BS44" s="21">
        <v>4.9499799999999823</v>
      </c>
      <c r="BT44" s="845">
        <v>3.5339834937316031E-2</v>
      </c>
      <c r="BU44" s="21">
        <v>473.72418599999997</v>
      </c>
      <c r="BV44" s="21">
        <v>-7.7980079999999816</v>
      </c>
      <c r="BW44" s="845">
        <v>-1.6194493415188214E-2</v>
      </c>
      <c r="BX44" s="21">
        <v>1067.2031359999999</v>
      </c>
      <c r="BY44" s="711">
        <v>-22.08723800000007</v>
      </c>
      <c r="BZ44" s="717">
        <v>-2.0276721916575084E-2</v>
      </c>
      <c r="CA44" s="21">
        <v>139.28453200000001</v>
      </c>
      <c r="CB44" s="711">
        <v>-1.0541899999999771</v>
      </c>
      <c r="CC44" s="717">
        <v>-7.5117543111157675E-3</v>
      </c>
      <c r="CD44" s="21">
        <v>139.61886400000003</v>
      </c>
      <c r="CE44" s="711">
        <v>-8.3166479999999865</v>
      </c>
      <c r="CF44" s="717">
        <v>-5.6218063449160104E-2</v>
      </c>
      <c r="CG44" s="21">
        <v>145.40591200000003</v>
      </c>
      <c r="CH44" s="711">
        <f t="shared" si="0"/>
        <v>-3.3370879999999659</v>
      </c>
      <c r="CI44" s="717">
        <f t="shared" si="1"/>
        <v>-2.2435260818996296E-2</v>
      </c>
      <c r="CJ44" s="21">
        <v>424.30930800000004</v>
      </c>
      <c r="CK44" s="717">
        <f t="shared" si="2"/>
        <v>-12.707925999999929</v>
      </c>
      <c r="CL44" s="717">
        <f t="shared" si="3"/>
        <v>-2.9078775415067339E-2</v>
      </c>
      <c r="CM44" s="21">
        <v>1491.512444</v>
      </c>
      <c r="CN44" s="711">
        <f t="shared" si="4"/>
        <v>-34.795163999999886</v>
      </c>
      <c r="CO44" s="717">
        <f t="shared" si="5"/>
        <v>-2.2796953784167923E-2</v>
      </c>
    </row>
    <row r="45" spans="1:93" x14ac:dyDescent="0.25">
      <c r="A45" s="99" t="s">
        <v>44</v>
      </c>
      <c r="B45" s="246">
        <v>2103.4059999999999</v>
      </c>
      <c r="C45" s="826">
        <v>214.708</v>
      </c>
      <c r="D45" s="826">
        <v>190.48399999999998</v>
      </c>
      <c r="E45" s="826">
        <v>200.17399999999998</v>
      </c>
      <c r="F45" s="832">
        <v>605.36599999999999</v>
      </c>
      <c r="G45" s="830">
        <v>176.423</v>
      </c>
      <c r="H45" s="831">
        <v>171.94600000000003</v>
      </c>
      <c r="I45" s="831">
        <v>146.572</v>
      </c>
      <c r="J45" s="832">
        <v>494.94100000000003</v>
      </c>
      <c r="K45" s="831">
        <v>1100.307</v>
      </c>
      <c r="L45" s="831">
        <v>142.21199999999999</v>
      </c>
      <c r="M45" s="831">
        <v>150.78</v>
      </c>
      <c r="N45" s="831">
        <v>152.03200000000001</v>
      </c>
      <c r="O45" s="831">
        <v>445.024</v>
      </c>
      <c r="P45" s="831">
        <v>1545.3310000000001</v>
      </c>
      <c r="Q45" s="831">
        <v>179.149</v>
      </c>
      <c r="R45" s="831">
        <v>187.19600000000003</v>
      </c>
      <c r="S45" s="831">
        <v>218.02799999999999</v>
      </c>
      <c r="T45" s="831">
        <v>584.37300000000005</v>
      </c>
      <c r="U45" s="831">
        <v>2129.7040000000002</v>
      </c>
      <c r="V45" s="826">
        <v>218.30599999999998</v>
      </c>
      <c r="W45" s="826">
        <v>211.38400000000001</v>
      </c>
      <c r="X45" s="826">
        <v>208.24099999999999</v>
      </c>
      <c r="Y45" s="832">
        <v>637.93100000000004</v>
      </c>
      <c r="Z45" s="830">
        <v>173.613</v>
      </c>
      <c r="AA45" s="831">
        <v>165.30199999999999</v>
      </c>
      <c r="AB45" s="831">
        <v>147.501</v>
      </c>
      <c r="AC45" s="832">
        <v>486.41600000000005</v>
      </c>
      <c r="AD45" s="831">
        <v>1124.3470000000002</v>
      </c>
      <c r="AE45" s="831">
        <v>149.28800000000001</v>
      </c>
      <c r="AF45" s="831">
        <v>137.31200000000001</v>
      </c>
      <c r="AG45" s="831">
        <v>127.26400000000001</v>
      </c>
      <c r="AH45" s="831">
        <v>413.86400000000003</v>
      </c>
      <c r="AI45" s="831">
        <v>1538.2110000000002</v>
      </c>
      <c r="AJ45" s="831">
        <v>174.65699999999998</v>
      </c>
      <c r="AK45" s="831">
        <v>188.572</v>
      </c>
      <c r="AL45" s="831">
        <v>213.08199999999999</v>
      </c>
      <c r="AM45" s="831">
        <v>576.31099999999992</v>
      </c>
      <c r="AN45" s="831">
        <v>2114.5219999999999</v>
      </c>
      <c r="AO45" s="826">
        <v>218.09699999999998</v>
      </c>
      <c r="AP45" s="826">
        <v>191.77599999999998</v>
      </c>
      <c r="AQ45" s="826">
        <v>197.15899999999999</v>
      </c>
      <c r="AR45" s="832">
        <v>607.03199999999993</v>
      </c>
      <c r="AS45" s="826">
        <v>174.30699999999999</v>
      </c>
      <c r="AT45" s="826">
        <v>166.755</v>
      </c>
      <c r="AU45" s="826">
        <v>139.93600000000001</v>
      </c>
      <c r="AV45" s="832">
        <v>480.99799999999993</v>
      </c>
      <c r="AW45" s="831">
        <v>1088.0299999999997</v>
      </c>
      <c r="AX45" s="826">
        <v>140.22399999999999</v>
      </c>
      <c r="AY45" s="826">
        <v>147.78300000000002</v>
      </c>
      <c r="AZ45" s="826">
        <v>148.58699999999999</v>
      </c>
      <c r="BA45" s="832">
        <v>436.59399999999999</v>
      </c>
      <c r="BB45" s="831">
        <v>1524.6239999999998</v>
      </c>
      <c r="BC45" s="826">
        <v>170.83100000000002</v>
      </c>
      <c r="BD45" s="826">
        <v>177.13600000000002</v>
      </c>
      <c r="BE45" s="826">
        <v>202.35500000000002</v>
      </c>
      <c r="BF45" s="832">
        <v>550.322</v>
      </c>
      <c r="BG45" s="723">
        <v>-25.988999999999919</v>
      </c>
      <c r="BH45" s="735">
        <v>-4.5095443258934664E-2</v>
      </c>
      <c r="BI45" s="730">
        <v>2074.9459999999999</v>
      </c>
      <c r="BJ45" s="710">
        <v>-39.576000000000022</v>
      </c>
      <c r="BK45" s="649">
        <v>-1.8716286706877527E-2</v>
      </c>
      <c r="BL45" s="826">
        <v>214.73400000000001</v>
      </c>
      <c r="BM45" s="826">
        <v>188.108</v>
      </c>
      <c r="BN45" s="826">
        <v>190.02500000000001</v>
      </c>
      <c r="BO45" s="826">
        <v>592.86699999999996</v>
      </c>
      <c r="BP45" s="826">
        <v>168.732</v>
      </c>
      <c r="BQ45" s="826">
        <v>159.648</v>
      </c>
      <c r="BR45" s="826">
        <v>144.88</v>
      </c>
      <c r="BS45" s="826">
        <v>4.9439999999999884</v>
      </c>
      <c r="BT45" s="844">
        <v>3.5330436771095271E-2</v>
      </c>
      <c r="BU45" s="826">
        <v>473.26</v>
      </c>
      <c r="BV45" s="826">
        <v>-7.7379999999999427</v>
      </c>
      <c r="BW45" s="844">
        <v>-1.6087384978731602E-2</v>
      </c>
      <c r="BX45" s="826">
        <v>1066.127</v>
      </c>
      <c r="BY45" s="710">
        <v>-21.902999999999793</v>
      </c>
      <c r="BZ45" s="649">
        <v>-2.0130878744152089E-2</v>
      </c>
      <c r="CA45" s="826">
        <v>139.16300000000001</v>
      </c>
      <c r="CB45" s="710">
        <v>-1.0609999999999786</v>
      </c>
      <c r="CC45" s="649">
        <v>-7.5664650844361782E-3</v>
      </c>
      <c r="CD45" s="826">
        <v>139.43900000000002</v>
      </c>
      <c r="CE45" s="710">
        <v>-8.3439999999999941</v>
      </c>
      <c r="CF45" s="649">
        <v>-5.6461162650643125E-2</v>
      </c>
      <c r="CG45" s="826">
        <v>145.27100000000002</v>
      </c>
      <c r="CH45" s="710">
        <f t="shared" si="0"/>
        <v>-3.3159999999999741</v>
      </c>
      <c r="CI45" s="649">
        <f t="shared" si="1"/>
        <v>-2.2316891787302888E-2</v>
      </c>
      <c r="CJ45" s="826">
        <v>423.87300000000005</v>
      </c>
      <c r="CK45" s="649">
        <f t="shared" si="2"/>
        <v>-12.720999999999947</v>
      </c>
      <c r="CL45" s="649">
        <f t="shared" si="3"/>
        <v>-2.9136909806364603E-2</v>
      </c>
      <c r="CM45" s="826">
        <v>1490</v>
      </c>
      <c r="CN45" s="710">
        <f t="shared" si="4"/>
        <v>-34.623999999999796</v>
      </c>
      <c r="CO45" s="649">
        <f t="shared" si="5"/>
        <v>-2.2709861578985902E-2</v>
      </c>
    </row>
    <row r="46" spans="1:93" x14ac:dyDescent="0.25">
      <c r="A46" s="158" t="s">
        <v>45</v>
      </c>
      <c r="B46" s="246">
        <v>803.05600000000004</v>
      </c>
      <c r="C46" s="21">
        <v>72.423000000000002</v>
      </c>
      <c r="D46" s="21">
        <v>64.221999999999994</v>
      </c>
      <c r="E46" s="21">
        <v>61.628</v>
      </c>
      <c r="F46" s="832">
        <v>198.27299999999997</v>
      </c>
      <c r="G46" s="830">
        <v>55.963000000000001</v>
      </c>
      <c r="H46" s="831">
        <v>42.426000000000002</v>
      </c>
      <c r="I46" s="831">
        <v>73.034999999999997</v>
      </c>
      <c r="J46" s="832">
        <v>171.42400000000001</v>
      </c>
      <c r="K46" s="831">
        <v>369.697</v>
      </c>
      <c r="L46" s="831">
        <v>78.816999999999993</v>
      </c>
      <c r="M46" s="831">
        <v>91.087999999999994</v>
      </c>
      <c r="N46" s="831">
        <v>86.022000000000006</v>
      </c>
      <c r="O46" s="831">
        <v>255.92700000000002</v>
      </c>
      <c r="P46" s="831">
        <v>625.62400000000002</v>
      </c>
      <c r="Q46" s="831">
        <v>55.414000000000001</v>
      </c>
      <c r="R46" s="831">
        <v>56.521000000000001</v>
      </c>
      <c r="S46" s="831">
        <v>77.405000000000001</v>
      </c>
      <c r="T46" s="831">
        <v>189.33999999999997</v>
      </c>
      <c r="U46" s="831">
        <v>814.96399999999994</v>
      </c>
      <c r="V46" s="826">
        <v>77.52</v>
      </c>
      <c r="W46" s="826">
        <v>77.156999999999996</v>
      </c>
      <c r="X46" s="826">
        <v>71.150999999999996</v>
      </c>
      <c r="Y46" s="832">
        <v>225.82799999999997</v>
      </c>
      <c r="Z46" s="830">
        <v>47.293999999999997</v>
      </c>
      <c r="AA46" s="831">
        <v>48.305999999999997</v>
      </c>
      <c r="AB46" s="831">
        <v>73.600999999999999</v>
      </c>
      <c r="AC46" s="832">
        <v>169.20099999999999</v>
      </c>
      <c r="AD46" s="831">
        <v>395.029</v>
      </c>
      <c r="AE46" s="831">
        <v>73.289000000000001</v>
      </c>
      <c r="AF46" s="831">
        <v>74.424000000000007</v>
      </c>
      <c r="AG46" s="60">
        <v>50.298999999999999</v>
      </c>
      <c r="AH46" s="831">
        <v>198.012</v>
      </c>
      <c r="AI46" s="831">
        <v>593.04099999999994</v>
      </c>
      <c r="AJ46" s="831">
        <v>27.707000000000001</v>
      </c>
      <c r="AK46" s="831">
        <v>33.573999999999998</v>
      </c>
      <c r="AL46" s="831">
        <v>46.95</v>
      </c>
      <c r="AM46" s="831">
        <v>108.23099999999999</v>
      </c>
      <c r="AN46" s="831">
        <v>701.27199999999993</v>
      </c>
      <c r="AO46" s="826">
        <v>41.081000000000003</v>
      </c>
      <c r="AP46" s="826">
        <v>41.604999999999997</v>
      </c>
      <c r="AQ46" s="826">
        <v>29.527999999999999</v>
      </c>
      <c r="AR46" s="832">
        <v>112.214</v>
      </c>
      <c r="AS46" s="826">
        <v>24.648</v>
      </c>
      <c r="AT46" s="826">
        <v>28.085999999999999</v>
      </c>
      <c r="AU46" s="826">
        <v>24.498000000000001</v>
      </c>
      <c r="AV46" s="832">
        <v>77.231999999999999</v>
      </c>
      <c r="AW46" s="831">
        <v>189.446</v>
      </c>
      <c r="AX46" s="826">
        <v>29.387</v>
      </c>
      <c r="AY46" s="826">
        <v>35.676000000000002</v>
      </c>
      <c r="AZ46" s="826">
        <v>25.001999999999999</v>
      </c>
      <c r="BA46" s="832">
        <v>90.064999999999998</v>
      </c>
      <c r="BB46" s="831">
        <v>279.51099999999997</v>
      </c>
      <c r="BC46" s="826">
        <v>26.009</v>
      </c>
      <c r="BD46" s="826">
        <v>23.645</v>
      </c>
      <c r="BE46" s="826">
        <v>24.614000000000001</v>
      </c>
      <c r="BF46" s="832">
        <v>74.268000000000001</v>
      </c>
      <c r="BG46" s="723">
        <v>-33.962999999999994</v>
      </c>
      <c r="BH46" s="735">
        <v>-0.31380103667156356</v>
      </c>
      <c r="BI46" s="730">
        <v>353.779</v>
      </c>
      <c r="BJ46" s="710">
        <v>-347.49299999999994</v>
      </c>
      <c r="BK46" s="649">
        <v>-0.495518144172304</v>
      </c>
      <c r="BL46" s="826">
        <v>23.951000000000001</v>
      </c>
      <c r="BM46" s="826">
        <v>20.78</v>
      </c>
      <c r="BN46" s="826">
        <v>23.292999999999999</v>
      </c>
      <c r="BO46" s="826">
        <v>68.024000000000001</v>
      </c>
      <c r="BP46" s="826">
        <v>22.350999999999999</v>
      </c>
      <c r="BQ46" s="826">
        <v>28.071999999999999</v>
      </c>
      <c r="BR46" s="826">
        <v>7.8849999999999998</v>
      </c>
      <c r="BS46" s="826">
        <v>-16.613</v>
      </c>
      <c r="BT46" s="844">
        <v>-0.67813699077475709</v>
      </c>
      <c r="BU46" s="826">
        <v>58.308</v>
      </c>
      <c r="BV46" s="826">
        <v>-18.923999999999999</v>
      </c>
      <c r="BW46" s="844">
        <v>-0.24502796768178992</v>
      </c>
      <c r="BX46" s="826">
        <v>126.33199999999999</v>
      </c>
      <c r="BY46" s="710">
        <v>-63.114000000000004</v>
      </c>
      <c r="BZ46" s="649">
        <v>-0.33315034363354201</v>
      </c>
      <c r="CA46" s="826">
        <v>0</v>
      </c>
      <c r="CB46" s="710">
        <v>-29.387</v>
      </c>
      <c r="CC46" s="649">
        <v>-1</v>
      </c>
      <c r="CD46" s="826">
        <v>0</v>
      </c>
      <c r="CE46" s="710">
        <v>-35.676000000000002</v>
      </c>
      <c r="CF46" s="649">
        <v>-1</v>
      </c>
      <c r="CG46" s="826">
        <v>0</v>
      </c>
      <c r="CH46" s="710">
        <f t="shared" si="0"/>
        <v>-25.001999999999999</v>
      </c>
      <c r="CI46" s="649">
        <f t="shared" si="1"/>
        <v>-1</v>
      </c>
      <c r="CJ46" s="826">
        <v>0</v>
      </c>
      <c r="CK46" s="649">
        <f t="shared" si="2"/>
        <v>-90.064999999999998</v>
      </c>
      <c r="CL46" s="649">
        <f t="shared" si="3"/>
        <v>-1</v>
      </c>
      <c r="CM46" s="826">
        <v>126.33199999999999</v>
      </c>
      <c r="CN46" s="710">
        <f t="shared" si="4"/>
        <v>-153.17899999999997</v>
      </c>
      <c r="CO46" s="649">
        <f t="shared" si="5"/>
        <v>-0.54802494356214959</v>
      </c>
    </row>
    <row r="47" spans="1:93" x14ac:dyDescent="0.25">
      <c r="A47" s="158" t="s">
        <v>113</v>
      </c>
      <c r="B47" s="246">
        <v>1300.3499999999999</v>
      </c>
      <c r="C47" s="21">
        <v>142.285</v>
      </c>
      <c r="D47" s="21">
        <v>126.262</v>
      </c>
      <c r="E47" s="21">
        <v>138.54599999999999</v>
      </c>
      <c r="F47" s="832">
        <v>407.09300000000002</v>
      </c>
      <c r="G47" s="830">
        <v>120.46</v>
      </c>
      <c r="H47" s="831">
        <v>129.52000000000001</v>
      </c>
      <c r="I47" s="831">
        <v>73.537000000000006</v>
      </c>
      <c r="J47" s="832">
        <v>323.51700000000005</v>
      </c>
      <c r="K47" s="831">
        <v>730.61000000000013</v>
      </c>
      <c r="L47" s="831">
        <v>63.395000000000003</v>
      </c>
      <c r="M47" s="831">
        <v>59.692</v>
      </c>
      <c r="N47" s="831">
        <v>66.010000000000005</v>
      </c>
      <c r="O47" s="831">
        <v>189.09700000000001</v>
      </c>
      <c r="P47" s="831">
        <v>919.70700000000011</v>
      </c>
      <c r="Q47" s="831">
        <v>123.735</v>
      </c>
      <c r="R47" s="831">
        <v>130.67500000000001</v>
      </c>
      <c r="S47" s="831">
        <v>140.62299999999999</v>
      </c>
      <c r="T47" s="831">
        <v>395.03300000000002</v>
      </c>
      <c r="U47" s="831">
        <v>1314.7400000000002</v>
      </c>
      <c r="V47" s="826">
        <v>140.786</v>
      </c>
      <c r="W47" s="826">
        <v>134.227</v>
      </c>
      <c r="X47" s="826">
        <v>137.09</v>
      </c>
      <c r="Y47" s="832">
        <v>412.10300000000007</v>
      </c>
      <c r="Z47" s="830">
        <v>126.319</v>
      </c>
      <c r="AA47" s="831">
        <v>116.996</v>
      </c>
      <c r="AB47" s="831">
        <v>73.900000000000006</v>
      </c>
      <c r="AC47" s="832">
        <v>317.21500000000003</v>
      </c>
      <c r="AD47" s="831">
        <v>729.3180000000001</v>
      </c>
      <c r="AE47" s="831">
        <v>75.998999999999995</v>
      </c>
      <c r="AF47" s="831">
        <v>62.887999999999998</v>
      </c>
      <c r="AG47" s="60">
        <v>76.965000000000003</v>
      </c>
      <c r="AH47" s="831">
        <v>215.852</v>
      </c>
      <c r="AI47" s="831">
        <v>945.17000000000007</v>
      </c>
      <c r="AJ47" s="831">
        <v>146.94999999999999</v>
      </c>
      <c r="AK47" s="831">
        <v>154.99799999999999</v>
      </c>
      <c r="AL47" s="831">
        <v>166.13200000000001</v>
      </c>
      <c r="AM47" s="831">
        <v>468.08</v>
      </c>
      <c r="AN47" s="831">
        <v>1413.25</v>
      </c>
      <c r="AO47" s="826">
        <v>177.01599999999999</v>
      </c>
      <c r="AP47" s="826">
        <v>150.17099999999999</v>
      </c>
      <c r="AQ47" s="826">
        <v>167.631</v>
      </c>
      <c r="AR47" s="832">
        <v>494.81799999999998</v>
      </c>
      <c r="AS47" s="826">
        <v>149.65899999999999</v>
      </c>
      <c r="AT47" s="826">
        <v>138.66900000000001</v>
      </c>
      <c r="AU47" s="826">
        <v>115.438</v>
      </c>
      <c r="AV47" s="832">
        <v>403.76599999999996</v>
      </c>
      <c r="AW47" s="831">
        <v>898.58399999999995</v>
      </c>
      <c r="AX47" s="826">
        <v>110.837</v>
      </c>
      <c r="AY47" s="826">
        <v>112.107</v>
      </c>
      <c r="AZ47" s="826">
        <v>123.58499999999999</v>
      </c>
      <c r="BA47" s="832">
        <v>346.529</v>
      </c>
      <c r="BB47" s="831">
        <v>1245.1129999999998</v>
      </c>
      <c r="BC47" s="826">
        <v>144.822</v>
      </c>
      <c r="BD47" s="826">
        <v>153.49100000000001</v>
      </c>
      <c r="BE47" s="826">
        <v>177.74100000000001</v>
      </c>
      <c r="BF47" s="832">
        <v>476.05399999999997</v>
      </c>
      <c r="BG47" s="723">
        <v>7.9739999999999895</v>
      </c>
      <c r="BH47" s="735">
        <v>1.7035549478721546E-2</v>
      </c>
      <c r="BI47" s="730">
        <v>1721.1669999999999</v>
      </c>
      <c r="BJ47" s="710">
        <v>307.91699999999992</v>
      </c>
      <c r="BK47" s="649">
        <v>0.21787864850521843</v>
      </c>
      <c r="BL47" s="826">
        <v>190.78300000000002</v>
      </c>
      <c r="BM47" s="826">
        <v>167.328</v>
      </c>
      <c r="BN47" s="826">
        <v>166.732</v>
      </c>
      <c r="BO47" s="826">
        <v>524.84299999999996</v>
      </c>
      <c r="BP47" s="826">
        <v>146.381</v>
      </c>
      <c r="BQ47" s="826">
        <v>131.57599999999999</v>
      </c>
      <c r="BR47" s="826">
        <v>136.995</v>
      </c>
      <c r="BS47" s="826">
        <v>21.557000000000002</v>
      </c>
      <c r="BT47" s="844">
        <v>0.18674093452762525</v>
      </c>
      <c r="BU47" s="826">
        <v>414.952</v>
      </c>
      <c r="BV47" s="826">
        <v>11.186000000000035</v>
      </c>
      <c r="BW47" s="844">
        <v>2.7704165283852618E-2</v>
      </c>
      <c r="BX47" s="826">
        <v>939.79499999999996</v>
      </c>
      <c r="BY47" s="710">
        <v>41.211000000000013</v>
      </c>
      <c r="BZ47" s="649">
        <v>4.5862156459496289E-2</v>
      </c>
      <c r="CA47" s="826">
        <v>139.16300000000001</v>
      </c>
      <c r="CB47" s="710">
        <v>28.326000000000008</v>
      </c>
      <c r="CC47" s="649">
        <v>0.25556447756615575</v>
      </c>
      <c r="CD47" s="826">
        <v>139.43900000000002</v>
      </c>
      <c r="CE47" s="710">
        <v>27.332000000000022</v>
      </c>
      <c r="CF47" s="649">
        <v>0.24380279554354342</v>
      </c>
      <c r="CG47" s="826">
        <v>145.27100000000002</v>
      </c>
      <c r="CH47" s="710">
        <f t="shared" si="0"/>
        <v>21.686000000000021</v>
      </c>
      <c r="CI47" s="649">
        <f t="shared" si="1"/>
        <v>0.17547436986689341</v>
      </c>
      <c r="CJ47" s="826">
        <v>423.87300000000005</v>
      </c>
      <c r="CK47" s="649">
        <f t="shared" si="2"/>
        <v>77.344000000000051</v>
      </c>
      <c r="CL47" s="649">
        <f t="shared" si="3"/>
        <v>0.22319632700293496</v>
      </c>
      <c r="CM47" s="826">
        <v>1363.6680000000001</v>
      </c>
      <c r="CN47" s="710">
        <f t="shared" si="4"/>
        <v>118.55500000000029</v>
      </c>
      <c r="CO47" s="649">
        <f t="shared" si="5"/>
        <v>9.5216257480245009E-2</v>
      </c>
    </row>
    <row r="48" spans="1:93" x14ac:dyDescent="0.25">
      <c r="A48" s="158" t="s">
        <v>112</v>
      </c>
      <c r="B48" s="246">
        <v>1300.3499999999999</v>
      </c>
      <c r="C48" s="21">
        <v>142.285</v>
      </c>
      <c r="D48" s="21">
        <v>126.262</v>
      </c>
      <c r="E48" s="21">
        <v>138.54599999999999</v>
      </c>
      <c r="F48" s="832">
        <v>407.09300000000002</v>
      </c>
      <c r="G48" s="830">
        <v>120.46</v>
      </c>
      <c r="H48" s="831">
        <v>129.52000000000001</v>
      </c>
      <c r="I48" s="831">
        <v>73.537000000000006</v>
      </c>
      <c r="J48" s="832">
        <v>323.51700000000005</v>
      </c>
      <c r="K48" s="831">
        <v>730.61000000000013</v>
      </c>
      <c r="L48" s="831">
        <v>63.395000000000003</v>
      </c>
      <c r="M48" s="831">
        <v>59.692</v>
      </c>
      <c r="N48" s="831">
        <v>66.010000000000005</v>
      </c>
      <c r="O48" s="831">
        <v>189.09700000000001</v>
      </c>
      <c r="P48" s="831">
        <v>919.70700000000011</v>
      </c>
      <c r="Q48" s="831">
        <v>123.735</v>
      </c>
      <c r="R48" s="831">
        <v>130.67500000000001</v>
      </c>
      <c r="S48" s="831">
        <v>140.62299999999999</v>
      </c>
      <c r="T48" s="831">
        <v>395.03300000000002</v>
      </c>
      <c r="U48" s="831">
        <v>1314.7400000000002</v>
      </c>
      <c r="V48" s="826">
        <v>140.786</v>
      </c>
      <c r="W48" s="826">
        <v>134.227</v>
      </c>
      <c r="X48" s="826">
        <v>137.09</v>
      </c>
      <c r="Y48" s="832">
        <v>412.10300000000007</v>
      </c>
      <c r="Z48" s="830">
        <v>126.319</v>
      </c>
      <c r="AA48" s="831">
        <v>116.996</v>
      </c>
      <c r="AB48" s="831">
        <v>73.900000000000006</v>
      </c>
      <c r="AC48" s="832">
        <v>317.21500000000003</v>
      </c>
      <c r="AD48" s="831">
        <v>729.3180000000001</v>
      </c>
      <c r="AE48" s="831">
        <v>75.998999999999995</v>
      </c>
      <c r="AF48" s="831">
        <v>62.887999999999998</v>
      </c>
      <c r="AG48" s="60">
        <v>76.965000000000003</v>
      </c>
      <c r="AH48" s="831">
        <v>215.852</v>
      </c>
      <c r="AI48" s="831">
        <v>945.17000000000007</v>
      </c>
      <c r="AJ48" s="831">
        <v>106.41800000000001</v>
      </c>
      <c r="AK48" s="831">
        <v>117.218</v>
      </c>
      <c r="AL48" s="831">
        <v>134.488</v>
      </c>
      <c r="AM48" s="831">
        <v>358.12400000000002</v>
      </c>
      <c r="AN48" s="831">
        <v>1303.2940000000001</v>
      </c>
      <c r="AO48" s="826">
        <v>133.00399999999999</v>
      </c>
      <c r="AP48" s="826">
        <v>118.399</v>
      </c>
      <c r="AQ48" s="826">
        <v>129.23500000000001</v>
      </c>
      <c r="AR48" s="832">
        <v>380.63800000000003</v>
      </c>
      <c r="AS48" s="826">
        <v>120.57899999999999</v>
      </c>
      <c r="AT48" s="826">
        <v>94.028999999999996</v>
      </c>
      <c r="AU48" s="826">
        <v>68.122</v>
      </c>
      <c r="AV48" s="832">
        <v>282.73</v>
      </c>
      <c r="AW48" s="831">
        <v>663.36800000000005</v>
      </c>
      <c r="AX48" s="826">
        <v>62.871000000000002</v>
      </c>
      <c r="AY48" s="826">
        <v>58.863</v>
      </c>
      <c r="AZ48" s="826">
        <v>56.654000000000003</v>
      </c>
      <c r="BA48" s="832">
        <v>178.38800000000001</v>
      </c>
      <c r="BB48" s="831">
        <v>841.75600000000009</v>
      </c>
      <c r="BC48" s="826">
        <v>79.626000000000005</v>
      </c>
      <c r="BD48" s="826">
        <v>90.122</v>
      </c>
      <c r="BE48" s="826">
        <v>107.626</v>
      </c>
      <c r="BF48" s="832">
        <v>277.37400000000002</v>
      </c>
      <c r="BG48" s="723">
        <v>-80.75</v>
      </c>
      <c r="BH48" s="735">
        <v>-0.22548055980610071</v>
      </c>
      <c r="BI48" s="730">
        <v>1119.1300000000001</v>
      </c>
      <c r="BJ48" s="710">
        <v>-184.16399999999999</v>
      </c>
      <c r="BK48" s="649">
        <v>-0.14130656628512062</v>
      </c>
      <c r="BL48" s="826">
        <v>95.855000000000004</v>
      </c>
      <c r="BM48" s="826">
        <v>85.251999999999995</v>
      </c>
      <c r="BN48" s="826">
        <v>84.656000000000006</v>
      </c>
      <c r="BO48" s="826">
        <v>265.76300000000003</v>
      </c>
      <c r="BP48" s="826">
        <v>73.010999999999996</v>
      </c>
      <c r="BQ48" s="826">
        <v>57.61</v>
      </c>
      <c r="BR48" s="826">
        <v>55.713000000000001</v>
      </c>
      <c r="BS48" s="826">
        <v>-12.408999999999999</v>
      </c>
      <c r="BT48" s="844">
        <v>-0.18215848037344762</v>
      </c>
      <c r="BU48" s="826">
        <v>186.33399999999997</v>
      </c>
      <c r="BV48" s="826">
        <v>-96.396000000000043</v>
      </c>
      <c r="BW48" s="844">
        <v>-0.34094719343543323</v>
      </c>
      <c r="BX48" s="826">
        <v>452.09699999999998</v>
      </c>
      <c r="BY48" s="710">
        <v>-211.27100000000007</v>
      </c>
      <c r="BZ48" s="649">
        <v>-0.3184823506711208</v>
      </c>
      <c r="CA48" s="826">
        <v>51.168999999999997</v>
      </c>
      <c r="CB48" s="710">
        <v>-11.702000000000005</v>
      </c>
      <c r="CC48" s="649">
        <v>-0.18612714924209897</v>
      </c>
      <c r="CD48" s="826">
        <v>41.898000000000003</v>
      </c>
      <c r="CE48" s="710">
        <v>-16.964999999999996</v>
      </c>
      <c r="CF48" s="649">
        <v>-0.28821161000968343</v>
      </c>
      <c r="CG48" s="826">
        <v>38.503</v>
      </c>
      <c r="CH48" s="710">
        <f t="shared" si="0"/>
        <v>-18.151000000000003</v>
      </c>
      <c r="CI48" s="649">
        <f t="shared" si="1"/>
        <v>-0.32038337981431148</v>
      </c>
      <c r="CJ48" s="826">
        <v>131.57</v>
      </c>
      <c r="CK48" s="649">
        <f t="shared" si="2"/>
        <v>-46.818000000000012</v>
      </c>
      <c r="CL48" s="649">
        <f t="shared" si="3"/>
        <v>-0.26245038903962153</v>
      </c>
      <c r="CM48" s="826">
        <v>583.66699999999992</v>
      </c>
      <c r="CN48" s="710">
        <f t="shared" si="4"/>
        <v>-258.08900000000017</v>
      </c>
      <c r="CO48" s="649">
        <f t="shared" si="5"/>
        <v>-0.30660785310707633</v>
      </c>
    </row>
    <row r="49" spans="1:93" x14ac:dyDescent="0.25">
      <c r="A49" s="158" t="s">
        <v>111</v>
      </c>
      <c r="C49" s="21"/>
      <c r="D49" s="21"/>
      <c r="E49" s="21"/>
      <c r="F49" s="832"/>
      <c r="G49" s="830"/>
      <c r="H49" s="831"/>
      <c r="I49" s="831"/>
      <c r="J49" s="832"/>
      <c r="K49" s="831"/>
      <c r="L49" s="831"/>
      <c r="M49" s="831"/>
      <c r="N49" s="831"/>
      <c r="O49" s="831"/>
      <c r="P49" s="831"/>
      <c r="Q49" s="831"/>
      <c r="R49" s="831"/>
      <c r="S49" s="831"/>
      <c r="T49" s="831"/>
      <c r="U49" s="831"/>
      <c r="Y49" s="832"/>
      <c r="Z49" s="830"/>
      <c r="AA49" s="831"/>
      <c r="AB49" s="831"/>
      <c r="AC49" s="832"/>
      <c r="AD49" s="831"/>
      <c r="AE49" s="831"/>
      <c r="AF49" s="831"/>
      <c r="AG49" s="60"/>
      <c r="AH49" s="831"/>
      <c r="AI49" s="831"/>
      <c r="AJ49" s="831">
        <v>40.531999999999996</v>
      </c>
      <c r="AK49" s="831">
        <v>37.78</v>
      </c>
      <c r="AL49" s="831">
        <v>31.643999999999998</v>
      </c>
      <c r="AM49" s="831">
        <v>109.956</v>
      </c>
      <c r="AN49" s="831">
        <v>109.956</v>
      </c>
      <c r="AO49" s="826">
        <v>44.012</v>
      </c>
      <c r="AP49" s="826">
        <v>31.771999999999998</v>
      </c>
      <c r="AQ49" s="826">
        <v>38.396000000000001</v>
      </c>
      <c r="AR49" s="832">
        <v>114.17999999999999</v>
      </c>
      <c r="AS49" s="826">
        <v>29.08</v>
      </c>
      <c r="AT49" s="826">
        <v>44.64</v>
      </c>
      <c r="AU49" s="826">
        <v>47.316000000000003</v>
      </c>
      <c r="AV49" s="832">
        <v>121.036</v>
      </c>
      <c r="AW49" s="831">
        <v>235.21600000000001</v>
      </c>
      <c r="AX49" s="826">
        <v>47.966000000000001</v>
      </c>
      <c r="AY49" s="826">
        <v>39.362000000000002</v>
      </c>
      <c r="AZ49" s="826">
        <v>35.811999999999998</v>
      </c>
      <c r="BA49" s="832">
        <v>123.14000000000001</v>
      </c>
      <c r="BB49" s="831">
        <v>358.35599999999999</v>
      </c>
      <c r="BC49" s="826">
        <v>31.331</v>
      </c>
      <c r="BD49" s="826">
        <v>17.556000000000001</v>
      </c>
      <c r="BE49" s="826">
        <v>29.224</v>
      </c>
      <c r="BF49" s="832">
        <v>78.111000000000004</v>
      </c>
      <c r="BG49" s="723">
        <v>-31.844999999999999</v>
      </c>
      <c r="BH49" s="735">
        <v>-0.28961584633853543</v>
      </c>
      <c r="BI49" s="730">
        <v>436.46699999999998</v>
      </c>
      <c r="BJ49" s="710">
        <v>326.51099999999997</v>
      </c>
      <c r="BK49" s="649">
        <v>2.9694696060242278</v>
      </c>
      <c r="BL49" s="826">
        <v>38.790999999999997</v>
      </c>
      <c r="BM49" s="826">
        <v>31.062999999999999</v>
      </c>
      <c r="BN49" s="826">
        <v>27.64</v>
      </c>
      <c r="BO49" s="826">
        <v>97.494</v>
      </c>
      <c r="BP49" s="826">
        <v>25.515000000000001</v>
      </c>
      <c r="BQ49" s="826">
        <v>25.616</v>
      </c>
      <c r="BR49" s="826">
        <v>36.006</v>
      </c>
      <c r="BS49" s="826">
        <v>-11.310000000000002</v>
      </c>
      <c r="BT49" s="844">
        <v>-0.23903119452193763</v>
      </c>
      <c r="BU49" s="826">
        <v>87.137</v>
      </c>
      <c r="BV49" s="826">
        <v>-33.899000000000001</v>
      </c>
      <c r="BW49" s="844">
        <v>-0.28007369708185997</v>
      </c>
      <c r="BX49" s="826">
        <v>184.631</v>
      </c>
      <c r="BY49" s="710">
        <v>-50.585000000000008</v>
      </c>
      <c r="BZ49" s="649">
        <v>-0.21505764913951433</v>
      </c>
      <c r="CA49" s="826">
        <v>45.305999999999997</v>
      </c>
      <c r="CB49" s="710">
        <v>-2.6600000000000037</v>
      </c>
      <c r="CC49" s="649">
        <v>-5.5455947963140635E-2</v>
      </c>
      <c r="CD49" s="826">
        <v>47.186999999999998</v>
      </c>
      <c r="CE49" s="710">
        <v>7.8249999999999957</v>
      </c>
      <c r="CF49" s="649">
        <v>0.19879579289670229</v>
      </c>
      <c r="CG49" s="826">
        <v>42.844000000000001</v>
      </c>
      <c r="CH49" s="710">
        <f t="shared" si="0"/>
        <v>7.0320000000000036</v>
      </c>
      <c r="CI49" s="649">
        <f t="shared" si="1"/>
        <v>0.19635876242600256</v>
      </c>
      <c r="CJ49" s="826">
        <v>135.33699999999999</v>
      </c>
      <c r="CK49" s="649">
        <f t="shared" si="2"/>
        <v>12.196999999999974</v>
      </c>
      <c r="CL49" s="649">
        <f t="shared" si="3"/>
        <v>9.9049861945752576E-2</v>
      </c>
      <c r="CM49" s="826">
        <v>319.96799999999996</v>
      </c>
      <c r="CN49" s="710">
        <f t="shared" si="4"/>
        <v>-38.388000000000034</v>
      </c>
      <c r="CO49" s="649">
        <f t="shared" si="5"/>
        <v>-0.10712252620299377</v>
      </c>
    </row>
    <row r="50" spans="1:93" x14ac:dyDescent="0.25">
      <c r="A50" s="158" t="s">
        <v>248</v>
      </c>
      <c r="C50" s="21"/>
      <c r="D50" s="21"/>
      <c r="E50" s="21"/>
      <c r="F50" s="832"/>
      <c r="G50" s="830"/>
      <c r="H50" s="831"/>
      <c r="I50" s="831"/>
      <c r="J50" s="832"/>
      <c r="K50" s="831"/>
      <c r="L50" s="831"/>
      <c r="M50" s="831"/>
      <c r="N50" s="831"/>
      <c r="O50" s="831"/>
      <c r="P50" s="831"/>
      <c r="Q50" s="831"/>
      <c r="R50" s="831"/>
      <c r="S50" s="831"/>
      <c r="T50" s="831"/>
      <c r="U50" s="831"/>
      <c r="Y50" s="832"/>
      <c r="Z50" s="830"/>
      <c r="AA50" s="831"/>
      <c r="AB50" s="831"/>
      <c r="AC50" s="832"/>
      <c r="AD50" s="831"/>
      <c r="AE50" s="831"/>
      <c r="AF50" s="831"/>
      <c r="AG50" s="60"/>
      <c r="AH50" s="831"/>
      <c r="AI50" s="831"/>
      <c r="AJ50" s="831"/>
      <c r="AK50" s="831"/>
      <c r="AL50" s="831"/>
      <c r="AM50" s="831"/>
      <c r="AN50" s="831"/>
      <c r="AR50" s="832"/>
      <c r="AV50" s="832"/>
      <c r="AW50" s="831"/>
      <c r="AY50" s="826">
        <v>13.882</v>
      </c>
      <c r="AZ50" s="826">
        <v>31.119</v>
      </c>
      <c r="BA50" s="832">
        <v>45.000999999999998</v>
      </c>
      <c r="BB50" s="831">
        <v>45.000999999999998</v>
      </c>
      <c r="BC50" s="826">
        <v>33.865000000000002</v>
      </c>
      <c r="BD50" s="826">
        <v>45.813000000000002</v>
      </c>
      <c r="BE50" s="826">
        <v>40.890999999999998</v>
      </c>
      <c r="BF50" s="832">
        <v>120.56899999999999</v>
      </c>
      <c r="BG50" s="723">
        <v>120.56899999999999</v>
      </c>
      <c r="BH50" s="735"/>
      <c r="BI50" s="730">
        <v>165.57</v>
      </c>
      <c r="BJ50" s="710">
        <v>165.57</v>
      </c>
      <c r="BK50" s="649" t="e">
        <v>#DIV/0!</v>
      </c>
      <c r="BL50" s="826">
        <v>56.137</v>
      </c>
      <c r="BM50" s="826">
        <v>51.012999999999998</v>
      </c>
      <c r="BN50" s="826">
        <v>54.436</v>
      </c>
      <c r="BO50" s="826">
        <v>161.58600000000001</v>
      </c>
      <c r="BP50" s="826">
        <v>47.854999999999997</v>
      </c>
      <c r="BQ50" s="826">
        <v>48.35</v>
      </c>
      <c r="BR50" s="826">
        <v>45.276000000000003</v>
      </c>
      <c r="BS50" s="826">
        <v>45.276000000000003</v>
      </c>
      <c r="BT50" s="844"/>
      <c r="BU50" s="826">
        <v>141.48099999999999</v>
      </c>
      <c r="BV50" s="826">
        <v>141.48099999999999</v>
      </c>
      <c r="BW50" s="844" t="e">
        <v>#DIV/0!</v>
      </c>
      <c r="BX50" s="826">
        <v>303.06700000000001</v>
      </c>
      <c r="BY50" s="710">
        <v>303.06700000000001</v>
      </c>
      <c r="BZ50" s="649" t="e">
        <v>#DIV/0!</v>
      </c>
      <c r="CA50" s="826">
        <v>42.688000000000002</v>
      </c>
      <c r="CB50" s="710">
        <v>42.688000000000002</v>
      </c>
      <c r="CC50" s="649" t="e">
        <v>#DIV/0!</v>
      </c>
      <c r="CD50" s="826">
        <v>50.353999999999999</v>
      </c>
      <c r="CE50" s="710">
        <v>36.472000000000001</v>
      </c>
      <c r="CF50" s="649">
        <v>2.6272871344186717</v>
      </c>
      <c r="CG50" s="826">
        <v>63.923999999999999</v>
      </c>
      <c r="CH50" s="710">
        <f t="shared" si="0"/>
        <v>32.805</v>
      </c>
      <c r="CI50" s="649">
        <f t="shared" si="1"/>
        <v>1.0541791188662875</v>
      </c>
      <c r="CK50" s="649">
        <f t="shared" si="2"/>
        <v>-45.000999999999998</v>
      </c>
      <c r="CL50" s="649">
        <f t="shared" si="3"/>
        <v>-1</v>
      </c>
      <c r="CM50" s="826">
        <v>303.06700000000001</v>
      </c>
      <c r="CN50" s="710">
        <f t="shared" si="4"/>
        <v>258.06600000000003</v>
      </c>
      <c r="CO50" s="649">
        <f t="shared" si="5"/>
        <v>5.7346725628319382</v>
      </c>
    </row>
    <row r="51" spans="1:93" s="61" customFormat="1" ht="15.75" customHeight="1" x14ac:dyDescent="0.25">
      <c r="A51" s="106" t="s">
        <v>47</v>
      </c>
      <c r="B51" s="247">
        <v>2.2679999999999998</v>
      </c>
      <c r="C51" s="61">
        <v>0.229874</v>
      </c>
      <c r="D51" s="61">
        <v>0.19939799999999999</v>
      </c>
      <c r="E51" s="61">
        <v>0.20224200000000001</v>
      </c>
      <c r="F51" s="286">
        <v>0.63151400000000002</v>
      </c>
      <c r="G51" s="287">
        <v>0.17266000000000001</v>
      </c>
      <c r="H51" s="189">
        <v>0.17837800000000001</v>
      </c>
      <c r="I51" s="189">
        <v>0.15989200000000001</v>
      </c>
      <c r="J51" s="286">
        <v>0.51093</v>
      </c>
      <c r="K51" s="189">
        <v>1.142444</v>
      </c>
      <c r="L51" s="189">
        <v>0.13547200000000001</v>
      </c>
      <c r="M51" s="189">
        <v>0.19788600000000001</v>
      </c>
      <c r="N51" s="189">
        <v>0.16720399999999999</v>
      </c>
      <c r="O51" s="189">
        <v>0.50056200000000006</v>
      </c>
      <c r="P51" s="189">
        <v>1.6430060000000002</v>
      </c>
      <c r="Q51" s="189">
        <v>0.198162</v>
      </c>
      <c r="R51" s="288">
        <v>0.19969999999999999</v>
      </c>
      <c r="S51" s="189">
        <v>0.22800000000000001</v>
      </c>
      <c r="T51" s="189">
        <v>0.62586199999999992</v>
      </c>
      <c r="U51" s="189">
        <v>2.2688680000000003</v>
      </c>
      <c r="V51" s="61">
        <v>0.24074999999999999</v>
      </c>
      <c r="W51" s="61">
        <v>0.22983400000000001</v>
      </c>
      <c r="X51" s="61">
        <v>0.22700200000000001</v>
      </c>
      <c r="Y51" s="286">
        <v>0.69758600000000004</v>
      </c>
      <c r="Z51" s="287">
        <v>0.18759400000000001</v>
      </c>
      <c r="AA51" s="287">
        <v>0.170464</v>
      </c>
      <c r="AB51" s="287">
        <v>0.15228800000000001</v>
      </c>
      <c r="AC51" s="286">
        <v>0.51034599999999997</v>
      </c>
      <c r="AD51" s="189">
        <v>1.207932</v>
      </c>
      <c r="AE51" s="189">
        <v>0.14580199999999999</v>
      </c>
      <c r="AF51" s="189">
        <v>0.18943199999999999</v>
      </c>
      <c r="AG51" s="61">
        <v>0.159216</v>
      </c>
      <c r="AH51" s="189">
        <v>0.49444999999999995</v>
      </c>
      <c r="AI51" s="189">
        <v>1.7023820000000001</v>
      </c>
      <c r="AJ51" s="61">
        <v>0.20519999999999999</v>
      </c>
      <c r="AK51" s="289">
        <v>0.21049999999999999</v>
      </c>
      <c r="AL51" s="189">
        <v>0.222</v>
      </c>
      <c r="AM51" s="189">
        <v>0.63769999999999993</v>
      </c>
      <c r="AN51" s="189">
        <v>2.3400819999999998</v>
      </c>
      <c r="AO51" s="61">
        <v>0.27489999999999998</v>
      </c>
      <c r="AP51" s="61">
        <v>0.22983400000000001</v>
      </c>
      <c r="AQ51" s="61">
        <v>0.23144600000000001</v>
      </c>
      <c r="AR51" s="286">
        <v>0.73617999999999995</v>
      </c>
      <c r="AS51" s="61">
        <v>0.19972000000000001</v>
      </c>
      <c r="AT51" s="61">
        <v>0.19247400000000001</v>
      </c>
      <c r="AU51" s="61">
        <v>0.13200000000000001</v>
      </c>
      <c r="AV51" s="286">
        <v>0.52419400000000005</v>
      </c>
      <c r="AW51" s="189">
        <v>1.2603740000000001</v>
      </c>
      <c r="AX51" s="61">
        <v>0.114722</v>
      </c>
      <c r="AY51" s="61">
        <v>0.15251200000000001</v>
      </c>
      <c r="AZ51" s="61">
        <v>0.156</v>
      </c>
      <c r="BA51" s="286">
        <v>0.423234</v>
      </c>
      <c r="BB51" s="189">
        <v>1.683608</v>
      </c>
      <c r="BC51" s="61">
        <v>0.17996799999999999</v>
      </c>
      <c r="BD51" s="61">
        <v>0.19012999999999999</v>
      </c>
      <c r="BE51" s="61">
        <v>0.20962</v>
      </c>
      <c r="BF51" s="286">
        <v>0.57971799999999996</v>
      </c>
      <c r="BG51" s="723">
        <v>-5.7981999999999978E-2</v>
      </c>
      <c r="BH51" s="735">
        <v>-9.0923631801787641E-2</v>
      </c>
      <c r="BI51" s="730">
        <v>2.2633260000000002</v>
      </c>
      <c r="BJ51" s="710">
        <v>-7.6755999999999602E-2</v>
      </c>
      <c r="BK51" s="649">
        <v>-3.2800559980376565E-2</v>
      </c>
      <c r="BL51" s="826">
        <v>0.225184</v>
      </c>
      <c r="BM51" s="826">
        <v>0.19653799999999999</v>
      </c>
      <c r="BN51" s="826">
        <v>0.19022800000000001</v>
      </c>
      <c r="BO51" s="826">
        <v>0.61194999999999999</v>
      </c>
      <c r="BP51" s="826">
        <v>0.16561799999999999</v>
      </c>
      <c r="BQ51" s="826">
        <v>0.16058800000000001</v>
      </c>
      <c r="BR51" s="826">
        <v>0.13797999999999999</v>
      </c>
      <c r="BS51" s="826">
        <v>5.9799999999999853E-3</v>
      </c>
      <c r="BT51" s="844">
        <v>4.5303030303030192E-2</v>
      </c>
      <c r="BU51" s="826">
        <v>0.46418599999999999</v>
      </c>
      <c r="BV51" s="826">
        <v>-6.0008000000000061E-2</v>
      </c>
      <c r="BW51" s="844">
        <v>-0.11447670137391892</v>
      </c>
      <c r="BX51" s="826">
        <v>1.076136</v>
      </c>
      <c r="BY51" s="710">
        <v>-0.18423800000000012</v>
      </c>
      <c r="BZ51" s="649">
        <v>-0.1461772458016431</v>
      </c>
      <c r="CA51" s="61">
        <v>0.121532</v>
      </c>
      <c r="CB51" s="710">
        <v>6.8099999999999966E-3</v>
      </c>
      <c r="CC51" s="649">
        <v>5.9360889803176345E-2</v>
      </c>
      <c r="CD51" s="61">
        <v>0.179864</v>
      </c>
      <c r="CE51" s="710">
        <v>2.7351999999999987E-2</v>
      </c>
      <c r="CF51" s="649">
        <v>0.17934326479227855</v>
      </c>
      <c r="CG51" s="61">
        <v>0.134912</v>
      </c>
      <c r="CH51" s="710">
        <f t="shared" si="0"/>
        <v>-2.1087999999999996E-2</v>
      </c>
      <c r="CI51" s="649">
        <f t="shared" si="1"/>
        <v>-0.13517948717948716</v>
      </c>
      <c r="CJ51" s="61">
        <v>0.43630800000000003</v>
      </c>
      <c r="CK51" s="649">
        <f t="shared" si="2"/>
        <v>1.307400000000003E-2</v>
      </c>
      <c r="CL51" s="649">
        <f t="shared" si="3"/>
        <v>3.0890712938941651E-2</v>
      </c>
      <c r="CM51" s="61">
        <v>1.5124439999999999</v>
      </c>
      <c r="CN51" s="710">
        <f t="shared" si="4"/>
        <v>-0.17116400000000009</v>
      </c>
      <c r="CO51" s="649">
        <f t="shared" si="5"/>
        <v>-0.10166499565219463</v>
      </c>
    </row>
    <row r="52" spans="1:93" x14ac:dyDescent="0.25">
      <c r="A52" s="157" t="s">
        <v>81</v>
      </c>
      <c r="B52" s="250">
        <v>4109.3720000000003</v>
      </c>
      <c r="C52" s="21">
        <v>485.58199999999999</v>
      </c>
      <c r="D52" s="21">
        <v>438.95599999999996</v>
      </c>
      <c r="E52" s="21">
        <v>394.41599999999994</v>
      </c>
      <c r="F52" s="829">
        <v>1318.9539999999997</v>
      </c>
      <c r="G52" s="827">
        <v>313.45800000000008</v>
      </c>
      <c r="H52" s="828">
        <v>262.62799999999999</v>
      </c>
      <c r="I52" s="828">
        <v>192.95899999999997</v>
      </c>
      <c r="J52" s="829">
        <v>769.04499999999996</v>
      </c>
      <c r="K52" s="828">
        <v>2087.9989999999998</v>
      </c>
      <c r="L52" s="828">
        <v>183.69741300000004</v>
      </c>
      <c r="M52" s="828">
        <v>190.56637700000002</v>
      </c>
      <c r="N52" s="828">
        <v>268.59785999999997</v>
      </c>
      <c r="O52" s="828">
        <v>642.86165000000005</v>
      </c>
      <c r="P52" s="828">
        <v>2730.8606499999996</v>
      </c>
      <c r="Q52" s="828">
        <v>349.25</v>
      </c>
      <c r="R52" s="828">
        <v>423.66527199999996</v>
      </c>
      <c r="S52" s="828">
        <v>484.37300000000005</v>
      </c>
      <c r="T52" s="828">
        <v>1257.288272</v>
      </c>
      <c r="U52" s="828">
        <v>3988.1489219999994</v>
      </c>
      <c r="V52" s="21">
        <v>484.959</v>
      </c>
      <c r="W52" s="21">
        <v>420.39699999999993</v>
      </c>
      <c r="X52" s="21">
        <v>410.86099999999999</v>
      </c>
      <c r="Y52" s="829">
        <v>1316.2170000000001</v>
      </c>
      <c r="Z52" s="827">
        <v>338.26799999999992</v>
      </c>
      <c r="AA52" s="828">
        <v>279.036</v>
      </c>
      <c r="AB52" s="828">
        <v>199.75899999999999</v>
      </c>
      <c r="AC52" s="829">
        <v>817.06299999999999</v>
      </c>
      <c r="AD52" s="828">
        <v>2133.2800000000002</v>
      </c>
      <c r="AE52" s="828">
        <v>181.92412300000001</v>
      </c>
      <c r="AF52" s="828">
        <v>202.66947199999998</v>
      </c>
      <c r="AG52" s="828">
        <v>256.29160099999996</v>
      </c>
      <c r="AH52" s="828">
        <v>640.88519599999995</v>
      </c>
      <c r="AI52" s="828">
        <v>2774.1651959999999</v>
      </c>
      <c r="AJ52" s="828">
        <v>363.34700000000004</v>
      </c>
      <c r="AK52" s="828">
        <v>433.387991</v>
      </c>
      <c r="AL52" s="828">
        <v>488.63600000000008</v>
      </c>
      <c r="AM52" s="828">
        <v>1285.370991</v>
      </c>
      <c r="AN52" s="828">
        <v>4059.5361869999997</v>
      </c>
      <c r="AO52" s="21">
        <v>509.82549199999994</v>
      </c>
      <c r="AP52" s="21">
        <v>432.73710699999998</v>
      </c>
      <c r="AQ52" s="21">
        <v>412.11299999999994</v>
      </c>
      <c r="AR52" s="829">
        <v>1354.6755989999999</v>
      </c>
      <c r="AS52" s="21">
        <v>327.10224600000004</v>
      </c>
      <c r="AT52" s="21">
        <v>244.42549499999998</v>
      </c>
      <c r="AU52" s="21">
        <v>195.37199999999996</v>
      </c>
      <c r="AV52" s="829">
        <v>766.89974100000006</v>
      </c>
      <c r="AW52" s="828">
        <v>2121.5753399999999</v>
      </c>
      <c r="AX52" s="21">
        <v>189.65798599999997</v>
      </c>
      <c r="AY52" s="21">
        <v>188.44784899999999</v>
      </c>
      <c r="AZ52" s="21">
        <v>265.22300000000001</v>
      </c>
      <c r="BA52" s="829">
        <v>643.32883500000003</v>
      </c>
      <c r="BB52" s="828">
        <v>2764.9041749999997</v>
      </c>
      <c r="BC52" s="21">
        <v>354.89382299999994</v>
      </c>
      <c r="BD52" s="21">
        <v>414.146615</v>
      </c>
      <c r="BE52" s="21">
        <v>464.30993800000005</v>
      </c>
      <c r="BF52" s="829">
        <v>1233.3503759999999</v>
      </c>
      <c r="BG52" s="721">
        <v>-52.020615000000134</v>
      </c>
      <c r="BH52" s="734">
        <v>-4.047128444958048E-2</v>
      </c>
      <c r="BI52" s="729">
        <v>3998.2545509999995</v>
      </c>
      <c r="BJ52" s="711">
        <v>-61.281636000000162</v>
      </c>
      <c r="BK52" s="717">
        <v>-1.5095723545030748E-2</v>
      </c>
      <c r="BL52" s="21">
        <v>515.33461199999999</v>
      </c>
      <c r="BM52" s="21">
        <v>440.081208</v>
      </c>
      <c r="BN52" s="21">
        <v>386.46700299999998</v>
      </c>
      <c r="BO52" s="21">
        <v>1341.8828229999999</v>
      </c>
      <c r="BP52" s="21">
        <v>308.97944099999995</v>
      </c>
      <c r="BQ52" s="21">
        <v>258.57190700000001</v>
      </c>
      <c r="BR52" s="21">
        <v>192.22757799999997</v>
      </c>
      <c r="BS52" s="21">
        <v>-3.1444219999999916</v>
      </c>
      <c r="BT52" s="845">
        <v>-1.6094537600065476E-2</v>
      </c>
      <c r="BU52" s="21">
        <v>759.77892599999996</v>
      </c>
      <c r="BV52" s="21">
        <v>-7.1208150000001069</v>
      </c>
      <c r="BW52" s="845">
        <v>-9.2851967725467079E-3</v>
      </c>
      <c r="BX52" s="21">
        <v>2101.6617489999999</v>
      </c>
      <c r="BY52" s="711">
        <v>-19.913590999999997</v>
      </c>
      <c r="BZ52" s="717">
        <v>-9.3862285371397649E-3</v>
      </c>
      <c r="CA52" s="21">
        <v>184.76754000000003</v>
      </c>
      <c r="CB52" s="711">
        <v>-4.8904459999999403</v>
      </c>
      <c r="CC52" s="717">
        <v>-2.5785605463510202E-2</v>
      </c>
      <c r="CD52" s="21">
        <v>192.640826</v>
      </c>
      <c r="CE52" s="711">
        <v>4.1929770000000133</v>
      </c>
      <c r="CF52" s="717">
        <v>2.2250065587111123E-2</v>
      </c>
      <c r="CG52" s="21">
        <v>271.762202</v>
      </c>
      <c r="CH52" s="711">
        <f t="shared" si="0"/>
        <v>6.5392019999999889</v>
      </c>
      <c r="CI52" s="717">
        <f t="shared" si="1"/>
        <v>2.4655486138079989E-2</v>
      </c>
      <c r="CJ52" s="21">
        <v>649.17056799999989</v>
      </c>
      <c r="CK52" s="717">
        <f t="shared" si="2"/>
        <v>5.8417329999998628</v>
      </c>
      <c r="CL52" s="717">
        <f t="shared" si="3"/>
        <v>9.0804774824058097E-3</v>
      </c>
      <c r="CM52" s="21">
        <v>2750.8323169999999</v>
      </c>
      <c r="CN52" s="711">
        <f t="shared" si="4"/>
        <v>-14.071857999999793</v>
      </c>
      <c r="CO52" s="717">
        <f t="shared" si="5"/>
        <v>-5.0894559483240656E-3</v>
      </c>
    </row>
    <row r="53" spans="1:93" x14ac:dyDescent="0.25">
      <c r="A53" s="99" t="s">
        <v>48</v>
      </c>
      <c r="B53" s="246">
        <v>3812.5010000000002</v>
      </c>
      <c r="C53" s="826">
        <v>453.68399999999997</v>
      </c>
      <c r="D53" s="826">
        <v>408.18999999999994</v>
      </c>
      <c r="E53" s="826">
        <v>369.68199999999996</v>
      </c>
      <c r="F53" s="832">
        <v>1231.5559999999998</v>
      </c>
      <c r="G53" s="830">
        <v>291.28100000000006</v>
      </c>
      <c r="H53" s="831">
        <v>242.946</v>
      </c>
      <c r="I53" s="831">
        <v>178.92399999999998</v>
      </c>
      <c r="J53" s="832">
        <v>713.15099999999995</v>
      </c>
      <c r="K53" s="831">
        <v>1944.7069999999999</v>
      </c>
      <c r="L53" s="831">
        <v>172.79000000000005</v>
      </c>
      <c r="M53" s="831">
        <v>178.60000000000002</v>
      </c>
      <c r="N53" s="831">
        <v>249.92399999999998</v>
      </c>
      <c r="O53" s="831">
        <v>601.31400000000008</v>
      </c>
      <c r="P53" s="831">
        <v>2546.0209999999997</v>
      </c>
      <c r="Q53" s="831">
        <v>327.54300000000001</v>
      </c>
      <c r="R53" s="831">
        <v>396.82799999999997</v>
      </c>
      <c r="S53" s="831">
        <v>451.77100000000007</v>
      </c>
      <c r="T53" s="831">
        <v>1176.1420000000001</v>
      </c>
      <c r="U53" s="831">
        <v>3722.1629999999996</v>
      </c>
      <c r="V53" s="826">
        <v>453.13900000000001</v>
      </c>
      <c r="W53" s="826">
        <v>392.35299999999995</v>
      </c>
      <c r="X53" s="826">
        <v>384.74199999999996</v>
      </c>
      <c r="Y53" s="832">
        <v>1230.2340000000002</v>
      </c>
      <c r="Z53" s="830">
        <v>314.82299999999992</v>
      </c>
      <c r="AA53" s="831">
        <v>260.09699999999998</v>
      </c>
      <c r="AB53" s="831">
        <v>187.196</v>
      </c>
      <c r="AC53" s="832">
        <v>762.11599999999999</v>
      </c>
      <c r="AD53" s="831">
        <v>1992.3500000000001</v>
      </c>
      <c r="AE53" s="831">
        <v>170.554</v>
      </c>
      <c r="AF53" s="831">
        <v>189.666</v>
      </c>
      <c r="AG53" s="831">
        <v>238.09299999999996</v>
      </c>
      <c r="AH53" s="831">
        <v>598.31299999999999</v>
      </c>
      <c r="AI53" s="831">
        <v>2590.663</v>
      </c>
      <c r="AJ53" s="831">
        <v>340.65200000000004</v>
      </c>
      <c r="AK53" s="831">
        <v>407.31200000000001</v>
      </c>
      <c r="AL53" s="831">
        <v>460.4260000000001</v>
      </c>
      <c r="AM53" s="831">
        <v>1208.3900000000001</v>
      </c>
      <c r="AN53" s="831">
        <v>3799.0529999999999</v>
      </c>
      <c r="AO53" s="826">
        <v>475.80399999999992</v>
      </c>
      <c r="AP53" s="826">
        <v>402.15199999999999</v>
      </c>
      <c r="AQ53" s="826">
        <v>388.91299999999995</v>
      </c>
      <c r="AR53" s="832">
        <v>1266.8689999999999</v>
      </c>
      <c r="AS53" s="826">
        <v>304.45300000000003</v>
      </c>
      <c r="AT53" s="826">
        <v>223.17999999999998</v>
      </c>
      <c r="AU53" s="826">
        <v>183.57699999999997</v>
      </c>
      <c r="AV53" s="832">
        <v>711.21</v>
      </c>
      <c r="AW53" s="831">
        <v>1978.079</v>
      </c>
      <c r="AX53" s="826">
        <v>177.75999999999996</v>
      </c>
      <c r="AY53" s="826">
        <v>175.249</v>
      </c>
      <c r="AZ53" s="826">
        <v>246.423</v>
      </c>
      <c r="BA53" s="832">
        <v>599.43200000000002</v>
      </c>
      <c r="BB53" s="831">
        <v>2577.511</v>
      </c>
      <c r="BC53" s="826">
        <v>332.32899999999995</v>
      </c>
      <c r="BD53" s="826">
        <v>386.45400000000001</v>
      </c>
      <c r="BE53" s="826">
        <v>435.84400000000005</v>
      </c>
      <c r="BF53" s="832">
        <v>1154.627</v>
      </c>
      <c r="BG53" s="723">
        <v>-53.763000000000147</v>
      </c>
      <c r="BH53" s="735">
        <v>-4.4491430746696148E-2</v>
      </c>
      <c r="BI53" s="730">
        <v>3732.1379999999999</v>
      </c>
      <c r="BJ53" s="710">
        <v>-66.914999999999964</v>
      </c>
      <c r="BK53" s="649">
        <v>-1.7613600020847331E-2</v>
      </c>
      <c r="BL53" s="826">
        <v>482.75700000000001</v>
      </c>
      <c r="BM53" s="826">
        <v>408.42700000000002</v>
      </c>
      <c r="BN53" s="826">
        <v>361.41399999999999</v>
      </c>
      <c r="BO53" s="826">
        <v>1252.598</v>
      </c>
      <c r="BP53" s="826">
        <v>285.63899999999995</v>
      </c>
      <c r="BQ53" s="826">
        <v>238.661</v>
      </c>
      <c r="BR53" s="826">
        <v>177.83899999999997</v>
      </c>
      <c r="BS53" s="826">
        <v>-5.7379999999999995</v>
      </c>
      <c r="BT53" s="844">
        <v>-3.1256638903566357E-2</v>
      </c>
      <c r="BU53" s="826">
        <v>702.13900000000001</v>
      </c>
      <c r="BV53" s="826">
        <v>-9.0710000000000264</v>
      </c>
      <c r="BW53" s="844">
        <v>-1.2754320102360802E-2</v>
      </c>
      <c r="BX53" s="826">
        <v>1954.7370000000001</v>
      </c>
      <c r="BY53" s="710">
        <v>-23.341999999999871</v>
      </c>
      <c r="BZ53" s="649">
        <v>-1.180033760026767E-2</v>
      </c>
      <c r="CA53" s="826">
        <v>172.99700000000001</v>
      </c>
      <c r="CB53" s="710">
        <v>-4.7629999999999484</v>
      </c>
      <c r="CC53" s="649">
        <v>-2.679455445544526E-2</v>
      </c>
      <c r="CD53" s="826">
        <v>180.61500000000001</v>
      </c>
      <c r="CE53" s="710">
        <v>5.3660000000000139</v>
      </c>
      <c r="CF53" s="649">
        <v>3.0619290266991617E-2</v>
      </c>
      <c r="CG53" s="826">
        <v>253.90500000000003</v>
      </c>
      <c r="CH53" s="710">
        <f t="shared" si="0"/>
        <v>7.4820000000000277</v>
      </c>
      <c r="CI53" s="649">
        <f t="shared" si="1"/>
        <v>3.0362425585274213E-2</v>
      </c>
      <c r="CJ53" s="826">
        <v>607.51699999999994</v>
      </c>
      <c r="CK53" s="649">
        <f t="shared" si="2"/>
        <v>8.0849999999999227</v>
      </c>
      <c r="CL53" s="649">
        <f t="shared" si="3"/>
        <v>1.3487768420771535E-2</v>
      </c>
      <c r="CM53" s="826">
        <v>2562.2539999999999</v>
      </c>
      <c r="CN53" s="710">
        <f t="shared" si="4"/>
        <v>-15.257000000000062</v>
      </c>
      <c r="CO53" s="649">
        <f t="shared" si="5"/>
        <v>-5.9192763871813011E-3</v>
      </c>
    </row>
    <row r="54" spans="1:93" x14ac:dyDescent="0.25">
      <c r="A54" s="158" t="s">
        <v>49</v>
      </c>
      <c r="B54" s="248">
        <v>1536.1</v>
      </c>
      <c r="C54" s="826">
        <v>173.87799999999999</v>
      </c>
      <c r="D54" s="826">
        <v>152.583</v>
      </c>
      <c r="E54" s="826">
        <v>144.56</v>
      </c>
      <c r="F54" s="832">
        <v>471.02100000000002</v>
      </c>
      <c r="G54" s="830">
        <v>116.17700000000001</v>
      </c>
      <c r="H54" s="831">
        <v>100.001</v>
      </c>
      <c r="I54" s="831">
        <v>84.716999999999999</v>
      </c>
      <c r="J54" s="832">
        <v>300.89499999999998</v>
      </c>
      <c r="K54" s="831">
        <v>771.91599999999994</v>
      </c>
      <c r="L54" s="831">
        <v>84.335999999999999</v>
      </c>
      <c r="M54" s="831">
        <v>90.406999999999996</v>
      </c>
      <c r="N54" s="831">
        <v>112.274</v>
      </c>
      <c r="O54" s="831">
        <v>287.017</v>
      </c>
      <c r="P54" s="831">
        <v>1058.933</v>
      </c>
      <c r="Q54" s="831">
        <v>132.61199999999999</v>
      </c>
      <c r="R54" s="831">
        <v>156.65600000000001</v>
      </c>
      <c r="S54" s="831">
        <v>180.28700000000001</v>
      </c>
      <c r="T54" s="831">
        <v>469.55499999999995</v>
      </c>
      <c r="U54" s="831">
        <v>1528.4879999999998</v>
      </c>
      <c r="V54" s="826">
        <v>174.55799999999999</v>
      </c>
      <c r="W54" s="826">
        <v>159.20400000000001</v>
      </c>
      <c r="X54" s="826">
        <v>154.76599999999999</v>
      </c>
      <c r="Y54" s="832">
        <v>488.52800000000002</v>
      </c>
      <c r="Z54" s="830">
        <v>124.36199999999999</v>
      </c>
      <c r="AA54" s="831">
        <v>105.997</v>
      </c>
      <c r="AB54" s="831">
        <v>84.027000000000001</v>
      </c>
      <c r="AC54" s="832">
        <v>314.38599999999997</v>
      </c>
      <c r="AD54" s="831">
        <v>802.91399999999999</v>
      </c>
      <c r="AE54" s="831">
        <v>85.543999999999997</v>
      </c>
      <c r="AF54" s="831">
        <v>96.091999999999999</v>
      </c>
      <c r="AG54" s="60">
        <v>111.509</v>
      </c>
      <c r="AH54" s="826">
        <v>293.14499999999998</v>
      </c>
      <c r="AI54" s="826">
        <v>1096.059</v>
      </c>
      <c r="AJ54" s="831">
        <v>141.12100000000001</v>
      </c>
      <c r="AK54" s="831">
        <v>161.214</v>
      </c>
      <c r="AL54" s="831">
        <v>182.36</v>
      </c>
      <c r="AM54" s="831">
        <v>484.69500000000005</v>
      </c>
      <c r="AN54" s="831">
        <v>1580.7539999999999</v>
      </c>
      <c r="AO54" s="826">
        <v>185.42699999999999</v>
      </c>
      <c r="AP54" s="826">
        <v>159.55199999999999</v>
      </c>
      <c r="AQ54" s="826">
        <v>155.351</v>
      </c>
      <c r="AR54" s="832">
        <v>500.33</v>
      </c>
      <c r="AS54" s="826">
        <v>125.93600000000001</v>
      </c>
      <c r="AT54" s="826">
        <v>105.598</v>
      </c>
      <c r="AU54" s="826">
        <v>88.971999999999994</v>
      </c>
      <c r="AV54" s="832">
        <v>320.50599999999997</v>
      </c>
      <c r="AW54" s="831">
        <v>820.83600000000001</v>
      </c>
      <c r="AX54" s="826">
        <v>90.188999999999993</v>
      </c>
      <c r="AY54" s="826">
        <v>94.114999999999995</v>
      </c>
      <c r="AZ54" s="826">
        <v>118.279</v>
      </c>
      <c r="BA54" s="832">
        <v>302.58299999999997</v>
      </c>
      <c r="BB54" s="826">
        <v>1123.4189999999999</v>
      </c>
      <c r="BC54" s="826">
        <v>142.40600000000001</v>
      </c>
      <c r="BD54" s="826">
        <v>160.078</v>
      </c>
      <c r="BE54" s="826">
        <v>175.48099999999999</v>
      </c>
      <c r="BF54" s="832">
        <v>477.96500000000003</v>
      </c>
      <c r="BG54" s="723">
        <v>-6.7300000000000182</v>
      </c>
      <c r="BH54" s="735">
        <v>-1.388502047679474E-2</v>
      </c>
      <c r="BI54" s="730">
        <v>1601.384</v>
      </c>
      <c r="BJ54" s="710">
        <v>20.630000000000109</v>
      </c>
      <c r="BK54" s="649">
        <v>1.3050734016804677E-2</v>
      </c>
      <c r="BL54" s="826">
        <v>186.99799999999999</v>
      </c>
      <c r="BM54" s="826">
        <v>159.28399999999999</v>
      </c>
      <c r="BN54" s="826">
        <v>150.57</v>
      </c>
      <c r="BO54" s="826">
        <v>496.85199999999998</v>
      </c>
      <c r="BP54" s="826">
        <v>121.55</v>
      </c>
      <c r="BQ54" s="826">
        <v>105.45399999999999</v>
      </c>
      <c r="BR54" s="826">
        <v>89.363</v>
      </c>
      <c r="BS54" s="826">
        <v>0.39100000000000534</v>
      </c>
      <c r="BT54" s="844">
        <v>4.3946410106550978E-3</v>
      </c>
      <c r="BU54" s="826">
        <v>316.36699999999996</v>
      </c>
      <c r="BV54" s="826">
        <v>-4.13900000000001</v>
      </c>
      <c r="BW54" s="844">
        <v>-1.2913954808958367E-2</v>
      </c>
      <c r="BX54" s="826">
        <v>813.21899999999994</v>
      </c>
      <c r="BY54" s="710">
        <v>-7.6170000000000755</v>
      </c>
      <c r="BZ54" s="649">
        <v>-9.2795637618234041E-3</v>
      </c>
      <c r="CA54" s="826">
        <v>90.358999999999995</v>
      </c>
      <c r="CB54" s="710">
        <v>0.17000000000000171</v>
      </c>
      <c r="CC54" s="649">
        <v>1.8849305347658997E-3</v>
      </c>
      <c r="CD54" s="826">
        <v>94.188999999999993</v>
      </c>
      <c r="CE54" s="710">
        <v>7.3999999999998067E-2</v>
      </c>
      <c r="CF54" s="649">
        <v>7.8627211390318308E-4</v>
      </c>
      <c r="CG54" s="826">
        <v>116.11</v>
      </c>
      <c r="CH54" s="710">
        <f t="shared" si="0"/>
        <v>-2.1689999999999969</v>
      </c>
      <c r="CI54" s="649">
        <f t="shared" si="1"/>
        <v>-1.8337997446714945E-2</v>
      </c>
      <c r="CJ54" s="826">
        <v>300.65800000000002</v>
      </c>
      <c r="CK54" s="649">
        <f t="shared" si="2"/>
        <v>-1.9249999999999545</v>
      </c>
      <c r="CL54" s="649">
        <f t="shared" si="3"/>
        <v>-6.3618907869905277E-3</v>
      </c>
      <c r="CM54" s="826">
        <v>1113.877</v>
      </c>
      <c r="CN54" s="710">
        <f t="shared" si="4"/>
        <v>-9.5419999999999163</v>
      </c>
      <c r="CO54" s="649">
        <f t="shared" si="5"/>
        <v>-8.4937142775757916E-3</v>
      </c>
    </row>
    <row r="55" spans="1:93" x14ac:dyDescent="0.25">
      <c r="A55" s="158" t="s">
        <v>50</v>
      </c>
      <c r="B55" s="248">
        <v>54.9</v>
      </c>
      <c r="C55" s="826">
        <v>4.6260000000000003</v>
      </c>
      <c r="D55" s="826">
        <v>5.6440000000000001</v>
      </c>
      <c r="E55" s="826">
        <v>4.5460000000000003</v>
      </c>
      <c r="F55" s="832">
        <v>14.815999999999999</v>
      </c>
      <c r="G55" s="830">
        <v>5.0549999999999997</v>
      </c>
      <c r="H55" s="831">
        <v>4.5579999999999998</v>
      </c>
      <c r="I55" s="831">
        <v>3.8109999999999999</v>
      </c>
      <c r="J55" s="832">
        <v>13.423999999999999</v>
      </c>
      <c r="K55" s="831">
        <v>28.24</v>
      </c>
      <c r="L55" s="831">
        <v>4.0010000000000003</v>
      </c>
      <c r="M55" s="831">
        <v>2.9390000000000001</v>
      </c>
      <c r="N55" s="831">
        <v>6.7560000000000002</v>
      </c>
      <c r="O55" s="831">
        <v>13.696000000000002</v>
      </c>
      <c r="P55" s="831">
        <v>41.936</v>
      </c>
      <c r="Q55" s="831">
        <v>6.1550000000000002</v>
      </c>
      <c r="R55" s="831">
        <v>4.3849999999999998</v>
      </c>
      <c r="S55" s="831">
        <v>4.476</v>
      </c>
      <c r="T55" s="831">
        <v>15.016000000000002</v>
      </c>
      <c r="U55" s="831">
        <v>56.951999999999998</v>
      </c>
      <c r="V55" s="826">
        <v>4.4960000000000004</v>
      </c>
      <c r="W55" s="826">
        <v>4.3040000000000003</v>
      </c>
      <c r="X55" s="826">
        <v>4.5030000000000001</v>
      </c>
      <c r="Y55" s="832">
        <v>13.303000000000001</v>
      </c>
      <c r="Z55" s="830">
        <v>4.3010000000000002</v>
      </c>
      <c r="AA55" s="831">
        <v>4.5549999999999997</v>
      </c>
      <c r="AB55" s="831">
        <v>4.4089999999999998</v>
      </c>
      <c r="AC55" s="832">
        <v>13.265000000000001</v>
      </c>
      <c r="AD55" s="831">
        <v>26.568000000000001</v>
      </c>
      <c r="AE55" s="831">
        <v>4.5970000000000004</v>
      </c>
      <c r="AF55" s="831">
        <v>2.6960000000000002</v>
      </c>
      <c r="AG55" s="60">
        <v>5.1360000000000001</v>
      </c>
      <c r="AH55" s="826">
        <v>12.429000000000002</v>
      </c>
      <c r="AI55" s="826">
        <v>38.997</v>
      </c>
      <c r="AJ55" s="831">
        <v>5.6280000000000001</v>
      </c>
      <c r="AK55" s="831">
        <v>4.4909999999999997</v>
      </c>
      <c r="AL55" s="831">
        <v>5.7220000000000004</v>
      </c>
      <c r="AM55" s="831">
        <v>15.841000000000001</v>
      </c>
      <c r="AN55" s="831">
        <v>54.838000000000001</v>
      </c>
      <c r="AO55" s="826">
        <v>4.7119999999999997</v>
      </c>
      <c r="AP55" s="826">
        <v>4.1529999999999996</v>
      </c>
      <c r="AQ55" s="826">
        <v>4.6349999999999998</v>
      </c>
      <c r="AR55" s="832">
        <v>13.499999999999998</v>
      </c>
      <c r="AS55" s="826">
        <v>4.4710000000000001</v>
      </c>
      <c r="AT55" s="826">
        <v>4.6890000000000001</v>
      </c>
      <c r="AU55" s="826">
        <v>4.4930000000000003</v>
      </c>
      <c r="AV55" s="832">
        <v>13.653</v>
      </c>
      <c r="AW55" s="831">
        <v>27.152999999999999</v>
      </c>
      <c r="AX55" s="826">
        <v>4.6029999999999998</v>
      </c>
      <c r="AY55" s="826">
        <v>1.9770000000000001</v>
      </c>
      <c r="AZ55" s="826">
        <v>4.3819999999999997</v>
      </c>
      <c r="BA55" s="832">
        <v>10.962</v>
      </c>
      <c r="BB55" s="826">
        <v>38.114999999999995</v>
      </c>
      <c r="BC55" s="826">
        <v>4.5819999999999999</v>
      </c>
      <c r="BD55" s="826">
        <v>4.4409999999999998</v>
      </c>
      <c r="BE55" s="826">
        <v>4.6479999999999997</v>
      </c>
      <c r="BF55" s="832">
        <v>13.670999999999999</v>
      </c>
      <c r="BG55" s="723">
        <v>-2.1700000000000017</v>
      </c>
      <c r="BH55" s="735">
        <v>-0.13698630136986312</v>
      </c>
      <c r="BI55" s="730">
        <v>51.785999999999994</v>
      </c>
      <c r="BJ55" s="710">
        <v>-3.0520000000000067</v>
      </c>
      <c r="BK55" s="649">
        <v>-5.5654837886137454E-2</v>
      </c>
      <c r="BL55" s="826">
        <v>4.6989999999999998</v>
      </c>
      <c r="BM55" s="826">
        <v>4.5090000000000003</v>
      </c>
      <c r="BN55" s="826">
        <v>5.3949999999999996</v>
      </c>
      <c r="BO55" s="826">
        <v>14.603</v>
      </c>
      <c r="BP55" s="826">
        <v>4.4939999999999998</v>
      </c>
      <c r="BQ55" s="826">
        <v>4.7389999999999999</v>
      </c>
      <c r="BR55" s="826">
        <v>4.4509999999999996</v>
      </c>
      <c r="BS55" s="826">
        <v>-4.2000000000000703E-2</v>
      </c>
      <c r="BT55" s="844">
        <v>-9.3478744714001107E-3</v>
      </c>
      <c r="BU55" s="826">
        <v>13.684000000000001</v>
      </c>
      <c r="BV55" s="826">
        <v>3.1000000000000583E-2</v>
      </c>
      <c r="BW55" s="844">
        <v>2.2705632461730448E-3</v>
      </c>
      <c r="BX55" s="826">
        <v>28.286999999999999</v>
      </c>
      <c r="BY55" s="710">
        <v>1.1340000000000003</v>
      </c>
      <c r="BZ55" s="649">
        <v>4.1763341067285395E-2</v>
      </c>
      <c r="CA55" s="826">
        <v>4.5279999999999996</v>
      </c>
      <c r="CB55" s="710">
        <v>-7.5000000000000178E-2</v>
      </c>
      <c r="CC55" s="649">
        <v>-1.6293721485987438E-2</v>
      </c>
      <c r="CD55" s="826">
        <v>1.782</v>
      </c>
      <c r="CE55" s="710">
        <v>-0.19500000000000006</v>
      </c>
      <c r="CF55" s="649">
        <v>-9.8634294385432503E-2</v>
      </c>
      <c r="CG55" s="826">
        <v>6.0179999999999998</v>
      </c>
      <c r="CH55" s="710">
        <f t="shared" si="0"/>
        <v>1.6360000000000001</v>
      </c>
      <c r="CI55" s="649">
        <f t="shared" si="1"/>
        <v>0.37334550433591973</v>
      </c>
      <c r="CJ55" s="826">
        <v>12.327999999999999</v>
      </c>
      <c r="CK55" s="649">
        <f t="shared" si="2"/>
        <v>1.3659999999999997</v>
      </c>
      <c r="CL55" s="649">
        <f t="shared" si="3"/>
        <v>0.1246122970260901</v>
      </c>
      <c r="CM55" s="826">
        <v>40.614999999999995</v>
      </c>
      <c r="CN55" s="710">
        <f t="shared" si="4"/>
        <v>2.5</v>
      </c>
      <c r="CO55" s="649">
        <f t="shared" si="5"/>
        <v>6.5590974681883782E-2</v>
      </c>
    </row>
    <row r="56" spans="1:93" x14ac:dyDescent="0.25">
      <c r="A56" s="158" t="s">
        <v>51</v>
      </c>
      <c r="B56" s="248">
        <v>2193.8000000000002</v>
      </c>
      <c r="C56" s="826">
        <v>273.27100000000002</v>
      </c>
      <c r="D56" s="826">
        <v>248.28899999999999</v>
      </c>
      <c r="E56" s="826">
        <v>218.71199999999999</v>
      </c>
      <c r="F56" s="832">
        <v>740.27199999999993</v>
      </c>
      <c r="G56" s="830">
        <v>165.68100000000001</v>
      </c>
      <c r="H56" s="831">
        <v>136.61600000000001</v>
      </c>
      <c r="I56" s="831">
        <v>89.061999999999998</v>
      </c>
      <c r="J56" s="832">
        <v>391.35900000000004</v>
      </c>
      <c r="K56" s="831">
        <v>1131.6309999999999</v>
      </c>
      <c r="L56" s="831">
        <v>82.4</v>
      </c>
      <c r="M56" s="831">
        <v>83.55</v>
      </c>
      <c r="N56" s="831">
        <v>127.93899999999999</v>
      </c>
      <c r="O56" s="831">
        <v>293.88900000000001</v>
      </c>
      <c r="P56" s="831">
        <v>1425.52</v>
      </c>
      <c r="Q56" s="831">
        <v>185.886</v>
      </c>
      <c r="R56" s="831">
        <v>233.75</v>
      </c>
      <c r="S56" s="831">
        <v>264.82100000000003</v>
      </c>
      <c r="T56" s="831">
        <v>684.45699999999999</v>
      </c>
      <c r="U56" s="831">
        <v>2109.9769999999999</v>
      </c>
      <c r="V56" s="826">
        <v>272.25400000000002</v>
      </c>
      <c r="W56" s="826">
        <v>227.27699999999999</v>
      </c>
      <c r="X56" s="826">
        <v>223.27099999999999</v>
      </c>
      <c r="Y56" s="832">
        <v>722.80200000000002</v>
      </c>
      <c r="Z56" s="830">
        <v>183.90299999999999</v>
      </c>
      <c r="AA56" s="831">
        <v>148.16499999999999</v>
      </c>
      <c r="AB56" s="831">
        <v>97.072000000000003</v>
      </c>
      <c r="AC56" s="832">
        <v>429.14</v>
      </c>
      <c r="AD56" s="831">
        <v>1151.942</v>
      </c>
      <c r="AE56" s="831">
        <v>78.207999999999998</v>
      </c>
      <c r="AF56" s="831">
        <v>88.721999999999994</v>
      </c>
      <c r="AG56" s="60">
        <v>119.029</v>
      </c>
      <c r="AH56" s="826">
        <v>285.95899999999995</v>
      </c>
      <c r="AI56" s="826">
        <v>1437.9009999999998</v>
      </c>
      <c r="AJ56" s="831">
        <v>191.83099999999999</v>
      </c>
      <c r="AK56" s="831">
        <v>239.43100000000001</v>
      </c>
      <c r="AL56" s="831">
        <v>270.42</v>
      </c>
      <c r="AM56" s="831">
        <v>701.68200000000002</v>
      </c>
      <c r="AN56" s="831">
        <v>2139.5829999999996</v>
      </c>
      <c r="AO56" s="826">
        <v>283.786</v>
      </c>
      <c r="AP56" s="826">
        <v>236.84399999999999</v>
      </c>
      <c r="AQ56" s="826">
        <v>226.44499999999999</v>
      </c>
      <c r="AR56" s="832">
        <v>747.07500000000005</v>
      </c>
      <c r="AS56" s="826">
        <v>171.33199999999999</v>
      </c>
      <c r="AT56" s="826">
        <v>111.074</v>
      </c>
      <c r="AU56" s="826">
        <v>88.31</v>
      </c>
      <c r="AV56" s="832">
        <v>370.71600000000001</v>
      </c>
      <c r="AW56" s="831">
        <v>1117.7910000000002</v>
      </c>
      <c r="AX56" s="826">
        <v>81.668000000000006</v>
      </c>
      <c r="AY56" s="826">
        <v>77.709000000000003</v>
      </c>
      <c r="AZ56" s="826">
        <v>122.03</v>
      </c>
      <c r="BA56" s="832">
        <v>281.40700000000004</v>
      </c>
      <c r="BB56" s="826">
        <v>1399.1980000000003</v>
      </c>
      <c r="BC56" s="826">
        <v>183.81299999999999</v>
      </c>
      <c r="BD56" s="826">
        <v>219.86799999999999</v>
      </c>
      <c r="BE56" s="826">
        <v>253.822</v>
      </c>
      <c r="BF56" s="832">
        <v>657.50299999999993</v>
      </c>
      <c r="BG56" s="723">
        <v>-44.179000000000087</v>
      </c>
      <c r="BH56" s="735">
        <v>-6.2961569485892599E-2</v>
      </c>
      <c r="BI56" s="730">
        <v>2056.701</v>
      </c>
      <c r="BJ56" s="710">
        <v>-82.881999999999607</v>
      </c>
      <c r="BK56" s="649">
        <v>-3.8737454915280023E-2</v>
      </c>
      <c r="BL56" s="826">
        <v>289.214</v>
      </c>
      <c r="BM56" s="826">
        <v>243.137</v>
      </c>
      <c r="BN56" s="826">
        <v>203.167</v>
      </c>
      <c r="BO56" s="826">
        <v>735.51800000000003</v>
      </c>
      <c r="BP56" s="826">
        <v>157.44999999999999</v>
      </c>
      <c r="BQ56" s="826">
        <v>127.21299999999999</v>
      </c>
      <c r="BR56" s="826">
        <v>82.703999999999994</v>
      </c>
      <c r="BS56" s="826">
        <v>-5.6060000000000088</v>
      </c>
      <c r="BT56" s="844">
        <v>-6.3480919488166782E-2</v>
      </c>
      <c r="BU56" s="826">
        <v>367.36700000000002</v>
      </c>
      <c r="BV56" s="826">
        <v>-3.3489999999999895</v>
      </c>
      <c r="BW56" s="844">
        <v>-9.0338695928958816E-3</v>
      </c>
      <c r="BX56" s="826">
        <v>1102.885</v>
      </c>
      <c r="BY56" s="710">
        <v>-14.906000000000176</v>
      </c>
      <c r="BZ56" s="649">
        <v>-1.3335229931176914E-2</v>
      </c>
      <c r="CA56" s="826">
        <v>76.137</v>
      </c>
      <c r="CB56" s="710">
        <v>-5.5310000000000059</v>
      </c>
      <c r="CC56" s="649">
        <v>-6.7725424891022248E-2</v>
      </c>
      <c r="CD56" s="826">
        <v>83.475999999999999</v>
      </c>
      <c r="CE56" s="710">
        <v>5.7669999999999959</v>
      </c>
      <c r="CF56" s="649">
        <v>7.4212768147833535E-2</v>
      </c>
      <c r="CG56" s="826">
        <v>130.35400000000001</v>
      </c>
      <c r="CH56" s="710">
        <f t="shared" si="0"/>
        <v>8.3240000000000123</v>
      </c>
      <c r="CI56" s="649">
        <f t="shared" si="1"/>
        <v>6.8212734573465647E-2</v>
      </c>
      <c r="CJ56" s="826">
        <v>289.96699999999998</v>
      </c>
      <c r="CK56" s="649">
        <f t="shared" si="2"/>
        <v>8.5599999999999454</v>
      </c>
      <c r="CL56" s="649">
        <f t="shared" si="3"/>
        <v>3.0418575230893134E-2</v>
      </c>
      <c r="CM56" s="826">
        <v>1392.8519999999999</v>
      </c>
      <c r="CN56" s="710">
        <f t="shared" si="4"/>
        <v>-6.3460000000004584</v>
      </c>
      <c r="CO56" s="649">
        <f t="shared" si="5"/>
        <v>-4.5354553108283863E-3</v>
      </c>
    </row>
    <row r="57" spans="1:93" x14ac:dyDescent="0.25">
      <c r="A57" s="158" t="s">
        <v>34</v>
      </c>
      <c r="B57" s="251">
        <v>19.463999999999999</v>
      </c>
      <c r="C57" s="826">
        <v>1.56</v>
      </c>
      <c r="D57" s="826">
        <v>1.3029999999999999</v>
      </c>
      <c r="E57" s="826">
        <v>1.4470000000000001</v>
      </c>
      <c r="F57" s="832">
        <v>4.3100000000000005</v>
      </c>
      <c r="G57" s="830">
        <v>2.3860000000000001</v>
      </c>
      <c r="H57" s="831">
        <v>1.5149999999999999</v>
      </c>
      <c r="I57" s="831">
        <v>1.0860000000000001</v>
      </c>
      <c r="J57" s="832">
        <v>4.9870000000000001</v>
      </c>
      <c r="K57" s="831">
        <v>9.2970000000000006</v>
      </c>
      <c r="L57" s="831">
        <v>1.4610000000000001</v>
      </c>
      <c r="M57" s="831">
        <v>1.232</v>
      </c>
      <c r="N57" s="831">
        <v>1.5149999999999999</v>
      </c>
      <c r="O57" s="831">
        <v>4.2080000000000002</v>
      </c>
      <c r="P57" s="831">
        <v>13.505000000000001</v>
      </c>
      <c r="Q57" s="831">
        <v>2.1150000000000002</v>
      </c>
      <c r="R57" s="831">
        <v>1.46</v>
      </c>
      <c r="S57" s="831">
        <v>1.7010000000000001</v>
      </c>
      <c r="T57" s="831">
        <v>5.2759999999999998</v>
      </c>
      <c r="U57" s="831">
        <v>18.780999999999999</v>
      </c>
      <c r="V57" s="826">
        <v>1.446</v>
      </c>
      <c r="W57" s="826">
        <v>1.3</v>
      </c>
      <c r="X57" s="826">
        <v>1.3</v>
      </c>
      <c r="Y57" s="832">
        <v>4.0460000000000003</v>
      </c>
      <c r="Z57" s="830">
        <v>1.768</v>
      </c>
      <c r="AA57" s="831">
        <v>1.004</v>
      </c>
      <c r="AB57" s="831">
        <v>1.107</v>
      </c>
      <c r="AC57" s="832">
        <v>3.8790000000000004</v>
      </c>
      <c r="AD57" s="831">
        <v>7.9250000000000007</v>
      </c>
      <c r="AE57" s="831">
        <v>1.6850000000000001</v>
      </c>
      <c r="AF57" s="831">
        <v>1.3680000000000001</v>
      </c>
      <c r="AG57" s="60">
        <v>1.4259999999999999</v>
      </c>
      <c r="AH57" s="826">
        <v>4.4790000000000001</v>
      </c>
      <c r="AI57" s="826">
        <v>12.404</v>
      </c>
      <c r="AJ57" s="831">
        <v>1.526</v>
      </c>
      <c r="AK57" s="831">
        <v>1.5880000000000001</v>
      </c>
      <c r="AL57" s="831">
        <v>1.5109999999999999</v>
      </c>
      <c r="AM57" s="831">
        <v>4.625</v>
      </c>
      <c r="AN57" s="831">
        <v>17.029</v>
      </c>
      <c r="AO57" s="826">
        <v>1.484</v>
      </c>
      <c r="AP57" s="826">
        <v>1.302</v>
      </c>
      <c r="AQ57" s="826">
        <v>1.532</v>
      </c>
      <c r="AR57" s="832">
        <v>4.3179999999999996</v>
      </c>
      <c r="AS57" s="826">
        <v>1.7010000000000001</v>
      </c>
      <c r="AT57" s="826">
        <v>0.97599999999999998</v>
      </c>
      <c r="AU57" s="826">
        <v>1.2390000000000001</v>
      </c>
      <c r="AV57" s="832">
        <v>3.9160000000000004</v>
      </c>
      <c r="AW57" s="831">
        <v>8.234</v>
      </c>
      <c r="AX57" s="826">
        <v>0.72399999999999998</v>
      </c>
      <c r="AY57" s="826">
        <v>1.2350000000000001</v>
      </c>
      <c r="AZ57" s="826">
        <v>1.4</v>
      </c>
      <c r="BA57" s="832">
        <v>3.359</v>
      </c>
      <c r="BB57" s="826">
        <v>11.593</v>
      </c>
      <c r="BC57" s="826">
        <v>1.2270000000000001</v>
      </c>
      <c r="BD57" s="826">
        <v>1.641</v>
      </c>
      <c r="BE57" s="826">
        <v>1.4350000000000001</v>
      </c>
      <c r="BF57" s="832">
        <v>4.3030000000000008</v>
      </c>
      <c r="BG57" s="723">
        <v>-0.32199999999999918</v>
      </c>
      <c r="BH57" s="735">
        <v>-6.9621621621621443E-2</v>
      </c>
      <c r="BI57" s="730">
        <v>15.896000000000001</v>
      </c>
      <c r="BJ57" s="710">
        <v>-1.1329999999999991</v>
      </c>
      <c r="BK57" s="649">
        <v>-6.6533560396969782E-2</v>
      </c>
      <c r="BL57" s="826">
        <v>1.448</v>
      </c>
      <c r="BM57" s="826">
        <v>1.24</v>
      </c>
      <c r="BN57" s="826">
        <v>1.4179999999999999</v>
      </c>
      <c r="BO57" s="826">
        <v>4.1059999999999999</v>
      </c>
      <c r="BP57" s="826">
        <v>1.6759999999999999</v>
      </c>
      <c r="BQ57" s="826">
        <v>0.97699999999999998</v>
      </c>
      <c r="BR57" s="826">
        <v>0.61399999999999999</v>
      </c>
      <c r="BS57" s="826">
        <v>-0.62500000000000011</v>
      </c>
      <c r="BT57" s="844">
        <v>-0.50443906376109771</v>
      </c>
      <c r="BU57" s="826">
        <v>3.2669999999999999</v>
      </c>
      <c r="BV57" s="826">
        <v>-0.64900000000000047</v>
      </c>
      <c r="BW57" s="844">
        <v>-0.16573033707865178</v>
      </c>
      <c r="BX57" s="826">
        <v>7.3729999999999993</v>
      </c>
      <c r="BY57" s="710">
        <v>-0.86100000000000065</v>
      </c>
      <c r="BZ57" s="649">
        <v>-0.10456643186786503</v>
      </c>
      <c r="CA57" s="826">
        <v>0.89300000000000002</v>
      </c>
      <c r="CB57" s="710">
        <v>0.16900000000000004</v>
      </c>
      <c r="CC57" s="649">
        <v>0.23342541436464095</v>
      </c>
      <c r="CD57" s="826">
        <v>0.93300000000000005</v>
      </c>
      <c r="CE57" s="710">
        <v>-0.30200000000000005</v>
      </c>
      <c r="CF57" s="649">
        <v>-0.2445344129554656</v>
      </c>
      <c r="CG57" s="826">
        <v>1.171</v>
      </c>
      <c r="CH57" s="710">
        <f t="shared" si="0"/>
        <v>-0.22899999999999987</v>
      </c>
      <c r="CI57" s="649">
        <f t="shared" si="1"/>
        <v>-0.16357142857142848</v>
      </c>
      <c r="CJ57" s="826">
        <v>2.9969999999999999</v>
      </c>
      <c r="CK57" s="649">
        <f t="shared" si="2"/>
        <v>-0.3620000000000001</v>
      </c>
      <c r="CL57" s="649">
        <f t="shared" si="3"/>
        <v>-0.10777016969336115</v>
      </c>
      <c r="CM57" s="826">
        <v>10.37</v>
      </c>
      <c r="CN57" s="710">
        <f t="shared" si="4"/>
        <v>-1.2230000000000008</v>
      </c>
      <c r="CO57" s="649">
        <f t="shared" si="5"/>
        <v>-0.10549469507461405</v>
      </c>
    </row>
    <row r="58" spans="1:93" x14ac:dyDescent="0.25">
      <c r="A58" s="158" t="s">
        <v>52</v>
      </c>
      <c r="B58" s="252">
        <v>8.2370000000000001</v>
      </c>
      <c r="C58" s="826">
        <v>0.34899999999999998</v>
      </c>
      <c r="D58" s="826">
        <v>0.371</v>
      </c>
      <c r="E58" s="826">
        <v>0.41699999999999998</v>
      </c>
      <c r="F58" s="832">
        <v>1.137</v>
      </c>
      <c r="G58" s="830">
        <v>1.982</v>
      </c>
      <c r="H58" s="831">
        <v>0.25600000000000001</v>
      </c>
      <c r="I58" s="831">
        <v>0.248</v>
      </c>
      <c r="J58" s="832">
        <v>2.4859999999999998</v>
      </c>
      <c r="K58" s="831">
        <v>3.6229999999999998</v>
      </c>
      <c r="L58" s="831">
        <v>0.59199999999999997</v>
      </c>
      <c r="M58" s="831">
        <v>0.47199999999999998</v>
      </c>
      <c r="N58" s="831">
        <v>1.44</v>
      </c>
      <c r="O58" s="831">
        <v>2.504</v>
      </c>
      <c r="P58" s="831">
        <v>6.1269999999999998</v>
      </c>
      <c r="Q58" s="831">
        <v>0.77500000000000002</v>
      </c>
      <c r="R58" s="831">
        <v>0.57699999999999996</v>
      </c>
      <c r="S58" s="831">
        <v>0.48599999999999999</v>
      </c>
      <c r="T58" s="831">
        <v>1.8380000000000001</v>
      </c>
      <c r="U58" s="831">
        <v>7.9649999999999999</v>
      </c>
      <c r="V58" s="826">
        <v>0.38500000000000001</v>
      </c>
      <c r="W58" s="826">
        <v>0.26800000000000002</v>
      </c>
      <c r="X58" s="826">
        <v>0.90200000000000002</v>
      </c>
      <c r="Y58" s="832">
        <v>1.5550000000000002</v>
      </c>
      <c r="Z58" s="830">
        <v>0.48899999999999999</v>
      </c>
      <c r="AA58" s="831">
        <v>0.376</v>
      </c>
      <c r="AB58" s="831">
        <v>0.58099999999999996</v>
      </c>
      <c r="AC58" s="832">
        <v>1.446</v>
      </c>
      <c r="AD58" s="831">
        <v>3.0010000000000003</v>
      </c>
      <c r="AE58" s="831">
        <v>0.52</v>
      </c>
      <c r="AF58" s="831">
        <v>0.78800000000000003</v>
      </c>
      <c r="AG58" s="60">
        <v>0.99299999999999999</v>
      </c>
      <c r="AH58" s="826">
        <v>2.3010000000000002</v>
      </c>
      <c r="AI58" s="826">
        <v>5.3020000000000005</v>
      </c>
      <c r="AJ58" s="831">
        <v>0.54600000000000004</v>
      </c>
      <c r="AK58" s="831">
        <v>0.58799999999999997</v>
      </c>
      <c r="AL58" s="831">
        <v>0.41299999999999998</v>
      </c>
      <c r="AM58" s="831">
        <v>1.5469999999999999</v>
      </c>
      <c r="AN58" s="831">
        <v>6.8490000000000002</v>
      </c>
      <c r="AO58" s="826">
        <v>0.39500000000000002</v>
      </c>
      <c r="AP58" s="826">
        <v>0.30099999999999999</v>
      </c>
      <c r="AQ58" s="826">
        <v>0.95</v>
      </c>
      <c r="AR58" s="832">
        <v>1.6459999999999999</v>
      </c>
      <c r="AS58" s="826">
        <v>1.0129999999999999</v>
      </c>
      <c r="AT58" s="826">
        <v>0.84299999999999997</v>
      </c>
      <c r="AU58" s="826">
        <v>0.56299999999999994</v>
      </c>
      <c r="AV58" s="832">
        <v>2.4189999999999996</v>
      </c>
      <c r="AW58" s="831">
        <v>4.0649999999999995</v>
      </c>
      <c r="AX58" s="826">
        <v>0.57599999999999996</v>
      </c>
      <c r="AY58" s="826">
        <v>0.21299999999999999</v>
      </c>
      <c r="AZ58" s="826">
        <v>0.33200000000000002</v>
      </c>
      <c r="BA58" s="832">
        <v>1.121</v>
      </c>
      <c r="BB58" s="826">
        <v>5.1859999999999999</v>
      </c>
      <c r="BC58" s="826">
        <v>0.30099999999999999</v>
      </c>
      <c r="BD58" s="826">
        <v>0.42599999999999999</v>
      </c>
      <c r="BE58" s="826">
        <v>0.45800000000000002</v>
      </c>
      <c r="BF58" s="832">
        <v>1.1850000000000001</v>
      </c>
      <c r="BG58" s="723">
        <v>-0.36199999999999988</v>
      </c>
      <c r="BH58" s="735">
        <v>-0.23400129282482218</v>
      </c>
      <c r="BI58" s="730">
        <v>6.3710000000000004</v>
      </c>
      <c r="BJ58" s="710">
        <v>-0.47799999999999976</v>
      </c>
      <c r="BK58" s="649">
        <v>-6.9791210395678149E-2</v>
      </c>
      <c r="BL58" s="826">
        <v>0.39800000000000002</v>
      </c>
      <c r="BM58" s="826">
        <v>0.25700000000000001</v>
      </c>
      <c r="BN58" s="826">
        <v>0.86399999999999999</v>
      </c>
      <c r="BO58" s="826">
        <v>1.5190000000000001</v>
      </c>
      <c r="BP58" s="826">
        <v>0.46899999999999997</v>
      </c>
      <c r="BQ58" s="826">
        <v>0.27800000000000002</v>
      </c>
      <c r="BR58" s="826">
        <v>0.70699999999999996</v>
      </c>
      <c r="BS58" s="826">
        <v>0.14400000000000002</v>
      </c>
      <c r="BT58" s="844">
        <v>0.25577264653641213</v>
      </c>
      <c r="BU58" s="826">
        <v>1.454</v>
      </c>
      <c r="BV58" s="826">
        <v>-0.96499999999999964</v>
      </c>
      <c r="BW58" s="844">
        <v>-0.3989251756924348</v>
      </c>
      <c r="BX58" s="826">
        <v>2.9729999999999999</v>
      </c>
      <c r="BY58" s="710">
        <v>-1.0919999999999996</v>
      </c>
      <c r="BZ58" s="649">
        <v>-0.26863468634686344</v>
      </c>
      <c r="CA58" s="826">
        <v>1.08</v>
      </c>
      <c r="CB58" s="710">
        <v>0.50400000000000011</v>
      </c>
      <c r="CC58" s="649">
        <v>0.87500000000000022</v>
      </c>
      <c r="CD58" s="826">
        <v>0.23499999999999999</v>
      </c>
      <c r="CE58" s="710">
        <v>2.1999999999999992E-2</v>
      </c>
      <c r="CF58" s="649">
        <v>0.10328638497652579</v>
      </c>
      <c r="CG58" s="826">
        <v>0.252</v>
      </c>
      <c r="CH58" s="710">
        <f t="shared" si="0"/>
        <v>-8.0000000000000016E-2</v>
      </c>
      <c r="CI58" s="649">
        <f t="shared" si="1"/>
        <v>-0.24096385542168677</v>
      </c>
      <c r="CJ58" s="826">
        <v>1.5669999999999999</v>
      </c>
      <c r="CK58" s="649">
        <f t="shared" si="2"/>
        <v>0.44599999999999995</v>
      </c>
      <c r="CL58" s="649">
        <f t="shared" si="3"/>
        <v>0.39785905441570024</v>
      </c>
      <c r="CM58" s="826">
        <v>4.54</v>
      </c>
      <c r="CN58" s="710">
        <f t="shared" si="4"/>
        <v>-0.64599999999999991</v>
      </c>
      <c r="CO58" s="649">
        <f t="shared" si="5"/>
        <v>-0.12456613960663322</v>
      </c>
    </row>
    <row r="59" spans="1:93" x14ac:dyDescent="0.25">
      <c r="A59" s="99" t="s">
        <v>53</v>
      </c>
      <c r="B59" s="248">
        <v>296.87099999999998</v>
      </c>
      <c r="C59" s="826">
        <v>31.898</v>
      </c>
      <c r="D59" s="826">
        <v>30.765999999999998</v>
      </c>
      <c r="E59" s="826">
        <v>24.734000000000002</v>
      </c>
      <c r="F59" s="832">
        <v>87.397999999999996</v>
      </c>
      <c r="G59" s="830">
        <v>22.177</v>
      </c>
      <c r="H59" s="831">
        <v>19.681999999999999</v>
      </c>
      <c r="I59" s="831">
        <v>14.035</v>
      </c>
      <c r="J59" s="832">
        <v>55.893999999999991</v>
      </c>
      <c r="K59" s="831">
        <v>143.29199999999997</v>
      </c>
      <c r="L59" s="831">
        <v>10.907413</v>
      </c>
      <c r="M59" s="831">
        <v>11.966377</v>
      </c>
      <c r="N59" s="831">
        <v>18.673860000000001</v>
      </c>
      <c r="O59" s="831">
        <v>41.547649999999997</v>
      </c>
      <c r="P59" s="831">
        <v>184.83964999999998</v>
      </c>
      <c r="Q59" s="831">
        <v>21.707000000000001</v>
      </c>
      <c r="R59" s="831">
        <v>26.837271999999999</v>
      </c>
      <c r="S59" s="831">
        <v>32.601999999999997</v>
      </c>
      <c r="T59" s="831">
        <v>81.146271999999996</v>
      </c>
      <c r="U59" s="831">
        <v>265.98592199999996</v>
      </c>
      <c r="V59" s="831">
        <v>31.82</v>
      </c>
      <c r="W59" s="60">
        <v>28.044</v>
      </c>
      <c r="X59" s="826">
        <v>26.119</v>
      </c>
      <c r="Y59" s="832">
        <v>85.983000000000004</v>
      </c>
      <c r="Z59" s="830">
        <v>23.445</v>
      </c>
      <c r="AA59" s="831">
        <v>18.939</v>
      </c>
      <c r="AB59" s="831">
        <v>12.563000000000001</v>
      </c>
      <c r="AC59" s="832">
        <v>54.947000000000003</v>
      </c>
      <c r="AD59" s="831">
        <v>140.93</v>
      </c>
      <c r="AE59" s="831">
        <v>11.370123</v>
      </c>
      <c r="AF59" s="831">
        <v>13.003472</v>
      </c>
      <c r="AG59" s="60">
        <v>18.198601</v>
      </c>
      <c r="AH59" s="831">
        <v>42.572195999999998</v>
      </c>
      <c r="AI59" s="831">
        <v>183.502196</v>
      </c>
      <c r="AJ59" s="831">
        <v>22.695</v>
      </c>
      <c r="AK59" s="831">
        <v>26.075990999999998</v>
      </c>
      <c r="AL59" s="831">
        <v>28.21</v>
      </c>
      <c r="AM59" s="831">
        <v>76.980990999999989</v>
      </c>
      <c r="AN59" s="831">
        <v>260.48318699999999</v>
      </c>
      <c r="AO59" s="831">
        <v>34.021491999999995</v>
      </c>
      <c r="AP59" s="60">
        <v>30.585107000000001</v>
      </c>
      <c r="AQ59" s="826">
        <v>23.2</v>
      </c>
      <c r="AR59" s="832">
        <v>87.806598999999991</v>
      </c>
      <c r="AS59" s="831">
        <v>22.649246000000002</v>
      </c>
      <c r="AT59" s="60">
        <v>21.245494999999998</v>
      </c>
      <c r="AU59" s="826">
        <v>11.795</v>
      </c>
      <c r="AV59" s="832">
        <v>55.689740999999998</v>
      </c>
      <c r="AW59" s="831">
        <v>143.49633999999998</v>
      </c>
      <c r="AX59" s="831">
        <v>11.897986</v>
      </c>
      <c r="AY59" s="60">
        <v>13.198848999999999</v>
      </c>
      <c r="AZ59" s="826">
        <v>18.8</v>
      </c>
      <c r="BA59" s="832">
        <v>43.896834999999996</v>
      </c>
      <c r="BB59" s="831">
        <v>187.39317499999999</v>
      </c>
      <c r="BC59" s="831">
        <v>22.564823000000001</v>
      </c>
      <c r="BD59" s="60">
        <v>27.692615</v>
      </c>
      <c r="BE59" s="826">
        <v>28.465938000000001</v>
      </c>
      <c r="BF59" s="832">
        <v>78.723376000000002</v>
      </c>
      <c r="BG59" s="723">
        <v>1.742385000000013</v>
      </c>
      <c r="BH59" s="735">
        <v>2.2633964273076401E-2</v>
      </c>
      <c r="BI59" s="730">
        <v>266.11655099999996</v>
      </c>
      <c r="BJ59" s="710">
        <v>5.6333639999999718</v>
      </c>
      <c r="BK59" s="649">
        <v>2.1626593504478153E-2</v>
      </c>
      <c r="BL59" s="826">
        <v>32.577612000000002</v>
      </c>
      <c r="BM59" s="826">
        <v>31.654208000000001</v>
      </c>
      <c r="BN59" s="826">
        <v>25.053003</v>
      </c>
      <c r="BO59" s="826">
        <v>89.284823000000003</v>
      </c>
      <c r="BP59" s="826">
        <v>23.340440999999998</v>
      </c>
      <c r="BQ59" s="826">
        <v>19.910907000000002</v>
      </c>
      <c r="BR59" s="826">
        <v>14.388578000000001</v>
      </c>
      <c r="BS59" s="826">
        <v>2.5935780000000008</v>
      </c>
      <c r="BT59" s="844">
        <v>0.2198879186095804</v>
      </c>
      <c r="BU59" s="826">
        <v>57.639926000000003</v>
      </c>
      <c r="BV59" s="826">
        <v>1.9501850000000047</v>
      </c>
      <c r="BW59" s="844">
        <v>3.5018747887514953E-2</v>
      </c>
      <c r="BX59" s="826">
        <v>146.92474900000002</v>
      </c>
      <c r="BY59" s="710">
        <v>3.4284090000000447</v>
      </c>
      <c r="BZ59" s="649">
        <v>2.38919612862603E-2</v>
      </c>
      <c r="CA59" s="826">
        <v>11.77054</v>
      </c>
      <c r="CB59" s="710">
        <v>-0.12744599999999906</v>
      </c>
      <c r="CC59" s="649">
        <v>-1.0711560763308939E-2</v>
      </c>
      <c r="CD59" s="826">
        <v>12.025826</v>
      </c>
      <c r="CE59" s="710">
        <v>-1.1730229999999988</v>
      </c>
      <c r="CF59" s="649">
        <v>-8.8873128255350056E-2</v>
      </c>
      <c r="CG59" s="826">
        <v>17.857202000000001</v>
      </c>
      <c r="CH59" s="710">
        <f t="shared" si="0"/>
        <v>-0.9427979999999998</v>
      </c>
      <c r="CI59" s="649">
        <f t="shared" si="1"/>
        <v>-5.0148829787234027E-2</v>
      </c>
      <c r="CJ59" s="826">
        <v>41.653568</v>
      </c>
      <c r="CK59" s="649">
        <f t="shared" si="2"/>
        <v>-2.2432669999999959</v>
      </c>
      <c r="CL59" s="649">
        <f t="shared" si="3"/>
        <v>-5.1103160398693802E-2</v>
      </c>
      <c r="CM59" s="826">
        <v>188.57831700000003</v>
      </c>
      <c r="CN59" s="710">
        <f t="shared" si="4"/>
        <v>1.1851420000000417</v>
      </c>
      <c r="CO59" s="649">
        <f t="shared" si="5"/>
        <v>6.3243605323408487E-3</v>
      </c>
    </row>
    <row r="60" spans="1:93" x14ac:dyDescent="0.25">
      <c r="A60" s="99" t="s">
        <v>98</v>
      </c>
      <c r="C60" s="826">
        <v>2.093</v>
      </c>
      <c r="D60" s="826">
        <v>2.17</v>
      </c>
      <c r="E60" s="826">
        <v>1.804</v>
      </c>
      <c r="F60" s="832">
        <v>6.0670000000000002</v>
      </c>
      <c r="G60" s="830">
        <v>0.36799999999999999</v>
      </c>
      <c r="H60" s="831">
        <v>0</v>
      </c>
      <c r="I60" s="831">
        <v>0</v>
      </c>
      <c r="J60" s="832">
        <v>0.36799999999999999</v>
      </c>
      <c r="K60" s="831">
        <v>6.4350000000000005</v>
      </c>
      <c r="L60" s="831">
        <v>0</v>
      </c>
      <c r="M60" s="831">
        <v>0</v>
      </c>
      <c r="N60" s="831">
        <v>0</v>
      </c>
      <c r="O60" s="831">
        <v>0</v>
      </c>
      <c r="P60" s="831">
        <v>6.4350000000000005</v>
      </c>
      <c r="Q60" s="831">
        <v>0.81399999999999995</v>
      </c>
      <c r="R60" s="831">
        <v>1.7030000000000001</v>
      </c>
      <c r="S60" s="831">
        <v>1.4179999999999999</v>
      </c>
      <c r="T60" s="831">
        <v>3.9350000000000001</v>
      </c>
      <c r="U60" s="831">
        <v>10.370000000000001</v>
      </c>
      <c r="V60" s="831">
        <v>10.370000000000001</v>
      </c>
      <c r="W60" s="826">
        <v>0.96</v>
      </c>
      <c r="X60" s="826">
        <v>0.86299999999999999</v>
      </c>
      <c r="Y60" s="832">
        <v>2.8479999999999999</v>
      </c>
      <c r="Z60" s="830">
        <v>0.61</v>
      </c>
      <c r="AA60" s="831">
        <v>0</v>
      </c>
      <c r="AB60" s="831">
        <v>0</v>
      </c>
      <c r="AC60" s="832">
        <v>0.61</v>
      </c>
      <c r="AD60" s="831">
        <v>3.4579999999999997</v>
      </c>
      <c r="AE60" s="831">
        <v>0</v>
      </c>
      <c r="AF60" s="831">
        <v>0</v>
      </c>
      <c r="AG60" s="826">
        <v>0</v>
      </c>
      <c r="AH60" s="60">
        <v>0</v>
      </c>
      <c r="AI60" s="60">
        <v>3.4579999999999997</v>
      </c>
      <c r="AJ60" s="831">
        <v>1.1579999999999999</v>
      </c>
      <c r="AK60" s="831">
        <v>1.30738</v>
      </c>
      <c r="AL60" s="831">
        <v>1.18</v>
      </c>
      <c r="AM60" s="831">
        <v>3.6453799999999998</v>
      </c>
      <c r="AN60" s="831">
        <v>7.1033799999999996</v>
      </c>
      <c r="AO60" s="831">
        <v>1.544</v>
      </c>
      <c r="AP60" s="290">
        <v>1.4512799999999999</v>
      </c>
      <c r="AQ60" s="826">
        <v>0.79023699999999997</v>
      </c>
      <c r="AR60" s="832">
        <v>3.785517</v>
      </c>
      <c r="AS60" s="831">
        <v>1.5126329999999999</v>
      </c>
      <c r="AT60" s="826">
        <v>0.42891000000000001</v>
      </c>
      <c r="AV60" s="832">
        <v>1.9415429999999998</v>
      </c>
      <c r="AW60" s="831">
        <v>5.7270599999999998</v>
      </c>
      <c r="AX60" s="831"/>
      <c r="BA60" s="832">
        <v>0</v>
      </c>
      <c r="BB60" s="60">
        <v>5.7270599999999998</v>
      </c>
      <c r="BC60" s="831">
        <v>8.3849999999999994E-2</v>
      </c>
      <c r="BD60" s="290">
        <v>1.0860000000000001</v>
      </c>
      <c r="BE60" s="778">
        <v>1.2176</v>
      </c>
      <c r="BF60" s="832">
        <v>2.3874500000000003</v>
      </c>
      <c r="BG60" s="723">
        <v>-1.2579299999999995</v>
      </c>
      <c r="BH60" s="735">
        <v>-0.34507513619979246</v>
      </c>
      <c r="BI60" s="730">
        <v>8.1145099999999992</v>
      </c>
      <c r="BJ60" s="710">
        <v>1.0111299999999996</v>
      </c>
      <c r="BK60" s="649">
        <v>0.14234491185886156</v>
      </c>
      <c r="BL60" s="778">
        <v>1.2904599999999999</v>
      </c>
      <c r="BM60" s="778">
        <v>1.06396</v>
      </c>
      <c r="BN60" s="778">
        <v>1.11452</v>
      </c>
      <c r="BO60" s="778">
        <v>3.4689399999999999</v>
      </c>
      <c r="BP60" s="778">
        <v>0.86797299999999999</v>
      </c>
      <c r="BQ60" s="778">
        <v>0</v>
      </c>
      <c r="BR60" s="778">
        <v>0</v>
      </c>
      <c r="BS60" s="778">
        <v>0</v>
      </c>
      <c r="BT60" s="848"/>
      <c r="BU60" s="778">
        <v>0.86797299999999999</v>
      </c>
      <c r="BV60" s="778">
        <v>-1.0735699999999997</v>
      </c>
      <c r="BW60" s="848">
        <v>-0.55294680571071553</v>
      </c>
      <c r="BX60" s="778">
        <v>4.336913</v>
      </c>
      <c r="BY60" s="710">
        <v>-1.3901469999999998</v>
      </c>
      <c r="BZ60" s="649">
        <v>-0.24273309516575692</v>
      </c>
      <c r="CA60" s="778">
        <v>0</v>
      </c>
      <c r="CB60" s="710">
        <v>0</v>
      </c>
      <c r="CC60" s="649" t="e">
        <v>#DIV/0!</v>
      </c>
      <c r="CD60" s="778">
        <v>0</v>
      </c>
      <c r="CE60" s="710">
        <v>0</v>
      </c>
      <c r="CF60" s="649" t="e">
        <v>#DIV/0!</v>
      </c>
      <c r="CG60" s="778">
        <v>0</v>
      </c>
      <c r="CH60" s="710">
        <f t="shared" si="0"/>
        <v>0</v>
      </c>
      <c r="CI60" s="649" t="e">
        <f t="shared" si="1"/>
        <v>#DIV/0!</v>
      </c>
      <c r="CJ60" s="778">
        <v>0</v>
      </c>
      <c r="CK60" s="649">
        <f t="shared" si="2"/>
        <v>0</v>
      </c>
      <c r="CL60" s="649" t="e">
        <f t="shared" si="3"/>
        <v>#DIV/0!</v>
      </c>
      <c r="CM60" s="778">
        <v>4.336913</v>
      </c>
      <c r="CN60" s="710">
        <f t="shared" si="4"/>
        <v>-1.3901469999999998</v>
      </c>
      <c r="CO60" s="649">
        <f t="shared" si="5"/>
        <v>-0.24273309516575692</v>
      </c>
    </row>
    <row r="61" spans="1:93" x14ac:dyDescent="0.25">
      <c r="A61" s="99" t="s">
        <v>70</v>
      </c>
      <c r="B61" s="99"/>
      <c r="F61" s="832">
        <v>0</v>
      </c>
      <c r="G61" s="830"/>
      <c r="H61" s="831"/>
      <c r="I61" s="831"/>
      <c r="J61" s="832">
        <v>0</v>
      </c>
      <c r="K61" s="831">
        <v>0</v>
      </c>
      <c r="L61" s="831"/>
      <c r="M61" s="831"/>
      <c r="N61" s="831"/>
      <c r="O61" s="831">
        <v>0</v>
      </c>
      <c r="P61" s="831">
        <v>0</v>
      </c>
      <c r="Q61" s="831"/>
      <c r="R61" s="831"/>
      <c r="S61" s="831"/>
      <c r="T61" s="831">
        <v>0</v>
      </c>
      <c r="U61" s="831">
        <v>0</v>
      </c>
      <c r="Y61" s="832">
        <v>0</v>
      </c>
      <c r="Z61" s="830"/>
      <c r="AA61" s="831"/>
      <c r="AB61" s="831"/>
      <c r="AC61" s="832">
        <v>0</v>
      </c>
      <c r="AD61" s="831">
        <v>0</v>
      </c>
      <c r="AE61" s="831"/>
      <c r="AF61" s="831"/>
      <c r="AI61" s="826">
        <v>0</v>
      </c>
      <c r="AJ61" s="831"/>
      <c r="AK61" s="831"/>
      <c r="AL61" s="831"/>
      <c r="AM61" s="831">
        <v>0</v>
      </c>
      <c r="AN61" s="831">
        <v>0</v>
      </c>
      <c r="AQ61" s="826">
        <v>0</v>
      </c>
      <c r="AR61" s="832">
        <v>0</v>
      </c>
      <c r="AS61" s="826">
        <v>0</v>
      </c>
      <c r="AT61" s="826">
        <v>0</v>
      </c>
      <c r="AU61" s="826">
        <v>0</v>
      </c>
      <c r="AV61" s="832">
        <v>0</v>
      </c>
      <c r="AW61" s="831">
        <v>0</v>
      </c>
      <c r="AX61" s="826">
        <v>0</v>
      </c>
      <c r="AZ61" s="826">
        <v>0</v>
      </c>
      <c r="BA61" s="832">
        <v>0</v>
      </c>
      <c r="BB61" s="826">
        <v>0</v>
      </c>
      <c r="BF61" s="832">
        <v>0</v>
      </c>
      <c r="BG61" s="723">
        <v>0</v>
      </c>
      <c r="BH61" s="735" t="e">
        <v>#DIV/0!</v>
      </c>
      <c r="BI61" s="730">
        <v>0</v>
      </c>
      <c r="BJ61" s="710">
        <v>0</v>
      </c>
      <c r="BK61" s="649" t="e">
        <v>#DIV/0!</v>
      </c>
      <c r="BM61" s="826">
        <v>0</v>
      </c>
      <c r="BO61" s="826">
        <v>0</v>
      </c>
      <c r="BQ61" s="826">
        <v>0</v>
      </c>
      <c r="BR61" s="826">
        <v>0</v>
      </c>
      <c r="BS61" s="826">
        <v>0</v>
      </c>
      <c r="BT61" s="844"/>
      <c r="BU61" s="826">
        <v>0</v>
      </c>
      <c r="BV61" s="826">
        <v>0</v>
      </c>
      <c r="BW61" s="844" t="e">
        <v>#DIV/0!</v>
      </c>
      <c r="BX61" s="826">
        <v>0</v>
      </c>
      <c r="BY61" s="710">
        <v>0</v>
      </c>
      <c r="BZ61" s="649" t="e">
        <v>#DIV/0!</v>
      </c>
      <c r="CA61" s="826">
        <v>0</v>
      </c>
      <c r="CB61" s="710">
        <v>0</v>
      </c>
      <c r="CC61" s="649" t="e">
        <v>#DIV/0!</v>
      </c>
      <c r="CD61" s="826">
        <v>0</v>
      </c>
      <c r="CE61" s="710">
        <v>0</v>
      </c>
      <c r="CF61" s="649" t="e">
        <v>#DIV/0!</v>
      </c>
      <c r="CG61" s="826">
        <v>0</v>
      </c>
      <c r="CH61" s="710">
        <f t="shared" si="0"/>
        <v>0</v>
      </c>
      <c r="CI61" s="649" t="e">
        <f t="shared" si="1"/>
        <v>#DIV/0!</v>
      </c>
      <c r="CJ61" s="826">
        <v>0</v>
      </c>
      <c r="CK61" s="649">
        <f t="shared" si="2"/>
        <v>0</v>
      </c>
      <c r="CL61" s="649" t="e">
        <f t="shared" si="3"/>
        <v>#DIV/0!</v>
      </c>
      <c r="CM61" s="826">
        <v>0</v>
      </c>
      <c r="CN61" s="710">
        <f t="shared" si="4"/>
        <v>0</v>
      </c>
      <c r="CO61" s="649" t="e">
        <f t="shared" si="5"/>
        <v>#DIV/0!</v>
      </c>
    </row>
    <row r="62" spans="1:93" x14ac:dyDescent="0.25">
      <c r="A62" s="163" t="s">
        <v>54</v>
      </c>
      <c r="B62" s="253">
        <v>720.08249899999998</v>
      </c>
      <c r="C62" s="291">
        <v>76.197999999999993</v>
      </c>
      <c r="D62" s="291">
        <v>70.076170000000005</v>
      </c>
      <c r="E62" s="291">
        <v>74.201170000000005</v>
      </c>
      <c r="F62" s="152">
        <v>220.47534000000002</v>
      </c>
      <c r="G62" s="156">
        <v>65.167990000000003</v>
      </c>
      <c r="H62" s="155">
        <v>57.301270000000002</v>
      </c>
      <c r="I62" s="155">
        <v>47.936419999999998</v>
      </c>
      <c r="J62" s="152">
        <v>170.40567999999999</v>
      </c>
      <c r="K62" s="155">
        <v>390.88102000000003</v>
      </c>
      <c r="L62" s="155">
        <v>42.466889999999999</v>
      </c>
      <c r="M62" s="155">
        <v>51.413120000000006</v>
      </c>
      <c r="N62" s="155">
        <v>67.373999999999995</v>
      </c>
      <c r="O62" s="37">
        <v>161.25383699999998</v>
      </c>
      <c r="P62" s="37">
        <v>552.13485700000001</v>
      </c>
      <c r="Q62" s="155">
        <v>74.442660000000004</v>
      </c>
      <c r="R62" s="155">
        <v>78.832579999999993</v>
      </c>
      <c r="S62" s="155">
        <v>82.831999999999994</v>
      </c>
      <c r="T62" s="155">
        <v>236.10724000000002</v>
      </c>
      <c r="U62" s="155">
        <v>788.24209700000006</v>
      </c>
      <c r="V62" s="291">
        <v>81.850127999999998</v>
      </c>
      <c r="W62" s="291">
        <v>73.129379999999998</v>
      </c>
      <c r="X62" s="291">
        <v>79.120900000000006</v>
      </c>
      <c r="Y62" s="152">
        <v>234.10040800000002</v>
      </c>
      <c r="Z62" s="156">
        <v>71.425470000000004</v>
      </c>
      <c r="AA62" s="155">
        <v>57.130049999999997</v>
      </c>
      <c r="AB62" s="155">
        <v>45.09948</v>
      </c>
      <c r="AC62" s="152">
        <v>173.655</v>
      </c>
      <c r="AD62" s="155">
        <v>407.75540799999999</v>
      </c>
      <c r="AE62" s="155">
        <v>46.780500000000004</v>
      </c>
      <c r="AF62" s="155">
        <v>53.739279999999994</v>
      </c>
      <c r="AG62" s="155">
        <v>61.399000000000001</v>
      </c>
      <c r="AH62" s="37">
        <v>161.91877399999998</v>
      </c>
      <c r="AI62" s="37">
        <v>569.67418199999997</v>
      </c>
      <c r="AJ62" s="155">
        <v>77.104949999999988</v>
      </c>
      <c r="AK62" s="155">
        <v>78.281000000000006</v>
      </c>
      <c r="AL62" s="155">
        <v>80.781999999999996</v>
      </c>
      <c r="AM62" s="155">
        <v>236.16795000000002</v>
      </c>
      <c r="AN62" s="155">
        <v>805.84213199999999</v>
      </c>
      <c r="AO62" s="291">
        <v>46.177642000000006</v>
      </c>
      <c r="AP62" s="291">
        <v>38.735201000000004</v>
      </c>
      <c r="AQ62" s="291">
        <v>43.859313999999998</v>
      </c>
      <c r="AR62" s="152">
        <v>128.77215000000001</v>
      </c>
      <c r="AS62" s="291">
        <v>24.902999999999999</v>
      </c>
      <c r="AT62" s="291">
        <v>26.623259999999998</v>
      </c>
      <c r="AU62" s="291">
        <v>21.507707</v>
      </c>
      <c r="AV62" s="152">
        <v>73.03396699999999</v>
      </c>
      <c r="AW62" s="155">
        <v>201.806117</v>
      </c>
      <c r="AX62" s="291">
        <v>31.095084999999997</v>
      </c>
      <c r="AY62" s="291">
        <v>33.58614</v>
      </c>
      <c r="AZ62" s="291">
        <v>35.288750999999998</v>
      </c>
      <c r="BA62" s="152">
        <v>99.969976000000003</v>
      </c>
      <c r="BB62" s="37">
        <v>301.776093</v>
      </c>
      <c r="BC62" s="291">
        <v>28.320059999999998</v>
      </c>
      <c r="BD62" s="291">
        <v>28.594180000000001</v>
      </c>
      <c r="BE62" s="291">
        <v>30.874939999999999</v>
      </c>
      <c r="BF62" s="808">
        <v>87.789179999999988</v>
      </c>
      <c r="BG62" s="720">
        <v>-148.37877000000003</v>
      </c>
      <c r="BH62" s="733">
        <v>-0.62827648713553219</v>
      </c>
      <c r="BI62" s="728">
        <v>389.56527299999999</v>
      </c>
      <c r="BJ62" s="708">
        <v>-416.276859</v>
      </c>
      <c r="BK62" s="715">
        <v>-0.51657370900532662</v>
      </c>
      <c r="BL62" s="291">
        <v>32.891098999999997</v>
      </c>
      <c r="BM62" s="291">
        <v>31.792377000000002</v>
      </c>
      <c r="BN62" s="291">
        <v>30.457749</v>
      </c>
      <c r="BO62" s="291">
        <v>95.141224999999991</v>
      </c>
      <c r="BP62" s="291">
        <v>27.593753</v>
      </c>
      <c r="BQ62" s="291">
        <v>26.038142999999998</v>
      </c>
      <c r="BR62" s="291">
        <v>20.492975000000001</v>
      </c>
      <c r="BS62" s="291">
        <v>-1.0147319999999986</v>
      </c>
      <c r="BT62" s="842">
        <v>-4.7179924852054134E-2</v>
      </c>
      <c r="BU62" s="291">
        <v>74.124870999999999</v>
      </c>
      <c r="BV62" s="291">
        <v>1.090904000000009</v>
      </c>
      <c r="BW62" s="842">
        <v>1.4936940232207421E-2</v>
      </c>
      <c r="BX62" s="291">
        <v>169.266096</v>
      </c>
      <c r="BY62" s="708">
        <v>-32.540020999999996</v>
      </c>
      <c r="BZ62" s="715">
        <v>-0.1612439775549519</v>
      </c>
      <c r="CA62" s="291">
        <v>17.483180000000001</v>
      </c>
      <c r="CB62" s="708">
        <v>-13.611904999999997</v>
      </c>
      <c r="CC62" s="715">
        <v>-0.43775101434840902</v>
      </c>
      <c r="CD62" s="291">
        <v>19.639314000000002</v>
      </c>
      <c r="CE62" s="708">
        <v>-13.946825999999998</v>
      </c>
      <c r="CF62" s="715">
        <v>-0.41525539999535516</v>
      </c>
      <c r="CG62" s="291">
        <v>34.183475000000001</v>
      </c>
      <c r="CH62" s="708">
        <f t="shared" si="0"/>
        <v>-1.1052759999999964</v>
      </c>
      <c r="CI62" s="715">
        <f t="shared" si="1"/>
        <v>-3.1320915835190553E-2</v>
      </c>
      <c r="CJ62" s="291">
        <v>71.305969000000005</v>
      </c>
      <c r="CK62" s="715">
        <f t="shared" si="2"/>
        <v>-28.664006999999998</v>
      </c>
      <c r="CL62" s="715">
        <f t="shared" si="3"/>
        <v>-0.28672615666127593</v>
      </c>
      <c r="CM62" s="291">
        <v>240.57206500000001</v>
      </c>
      <c r="CN62" s="708">
        <f t="shared" si="4"/>
        <v>-61.204027999999994</v>
      </c>
      <c r="CO62" s="715">
        <f t="shared" si="5"/>
        <v>-0.20281271253650962</v>
      </c>
    </row>
    <row r="63" spans="1:93" x14ac:dyDescent="0.25">
      <c r="A63" s="826" t="s">
        <v>86</v>
      </c>
      <c r="B63" s="826">
        <v>291.60000000000002</v>
      </c>
      <c r="C63" s="826">
        <v>29.707999999999998</v>
      </c>
      <c r="D63" s="826">
        <v>28.232839999999999</v>
      </c>
      <c r="E63" s="826">
        <v>29.894680000000001</v>
      </c>
      <c r="F63" s="832">
        <v>87.835520000000002</v>
      </c>
      <c r="G63" s="826">
        <v>30.5245</v>
      </c>
      <c r="H63" s="826">
        <v>22.502880000000001</v>
      </c>
      <c r="I63" s="826">
        <v>19.952200000000001</v>
      </c>
      <c r="J63" s="832">
        <v>72.979579999999999</v>
      </c>
      <c r="K63" s="831">
        <v>160.8151</v>
      </c>
      <c r="L63" s="831">
        <v>13.58342</v>
      </c>
      <c r="M63" s="831">
        <v>20.790120000000002</v>
      </c>
      <c r="N63" s="831">
        <v>29.020620000000001</v>
      </c>
      <c r="O63" s="831">
        <v>63.394159999999999</v>
      </c>
      <c r="P63" s="831">
        <v>224.20926</v>
      </c>
      <c r="Q63" s="831">
        <v>31.56812</v>
      </c>
      <c r="R63" s="831">
        <v>34.767380000000003</v>
      </c>
      <c r="S63" s="831">
        <v>36.313000000000002</v>
      </c>
      <c r="T63" s="831">
        <v>102.64850000000001</v>
      </c>
      <c r="U63" s="831">
        <v>326.85775999999998</v>
      </c>
      <c r="V63" s="826">
        <v>32.486286</v>
      </c>
      <c r="W63" s="826">
        <v>28.114229999999999</v>
      </c>
      <c r="X63" s="826">
        <v>30.145499999999998</v>
      </c>
      <c r="Y63" s="832">
        <v>90.746015999999997</v>
      </c>
      <c r="Z63" s="826">
        <v>30.501760000000001</v>
      </c>
      <c r="AA63" s="826">
        <v>22.228619999999999</v>
      </c>
      <c r="AB63" s="826">
        <v>19.815999999999999</v>
      </c>
      <c r="AC63" s="832">
        <v>72.546379999999999</v>
      </c>
      <c r="AD63" s="831">
        <v>163.292396</v>
      </c>
      <c r="AE63" s="831">
        <v>20.82677</v>
      </c>
      <c r="AF63" s="831">
        <v>23.590859999999999</v>
      </c>
      <c r="AG63" s="60">
        <v>23.834973999999999</v>
      </c>
      <c r="AH63" s="831">
        <v>68.252603999999991</v>
      </c>
      <c r="AI63" s="831">
        <v>231.54499999999999</v>
      </c>
      <c r="AJ63" s="831">
        <v>32.570659999999997</v>
      </c>
      <c r="AK63" s="831">
        <v>30.900670000000002</v>
      </c>
      <c r="AL63" s="831">
        <v>31.25</v>
      </c>
      <c r="AM63" s="831">
        <v>94.721329999999995</v>
      </c>
      <c r="AN63" s="831">
        <v>326.26632999999998</v>
      </c>
      <c r="AO63" s="826">
        <v>15.010676</v>
      </c>
      <c r="AP63" s="826">
        <v>12.723000000000001</v>
      </c>
      <c r="AQ63" s="826">
        <v>14.058954</v>
      </c>
      <c r="AR63" s="832">
        <v>41.792630000000003</v>
      </c>
      <c r="AS63" s="665">
        <v>11.605</v>
      </c>
      <c r="AT63" s="826">
        <v>11.447329999999999</v>
      </c>
      <c r="AU63" s="826">
        <v>9.9941600000000008</v>
      </c>
      <c r="AV63" s="832">
        <v>33.046489999999999</v>
      </c>
      <c r="AW63" s="831">
        <v>74.839120000000008</v>
      </c>
      <c r="AX63" s="826">
        <v>10.456595999999999</v>
      </c>
      <c r="AY63" s="826">
        <v>9.9611079999999994</v>
      </c>
      <c r="AZ63" s="826">
        <v>9.8599840000000007</v>
      </c>
      <c r="BA63" s="832">
        <v>30.277688000000001</v>
      </c>
      <c r="BB63" s="831">
        <v>105.11680800000001</v>
      </c>
      <c r="BC63" s="826">
        <v>10.204140000000001</v>
      </c>
      <c r="BD63" s="826">
        <v>12.1478</v>
      </c>
      <c r="BE63" s="826">
        <v>12.588139999999999</v>
      </c>
      <c r="BF63" s="832">
        <v>34.940079999999995</v>
      </c>
      <c r="BG63" s="723">
        <v>-59.78125</v>
      </c>
      <c r="BH63" s="735">
        <v>-0.63112764569500879</v>
      </c>
      <c r="BI63" s="730">
        <v>140.05688800000001</v>
      </c>
      <c r="BJ63" s="710">
        <v>-186.20944199999997</v>
      </c>
      <c r="BK63" s="649">
        <v>-0.570728343313881</v>
      </c>
      <c r="BL63" s="826">
        <v>12.41132</v>
      </c>
      <c r="BM63" s="826">
        <v>11.394655999999999</v>
      </c>
      <c r="BN63" s="826">
        <v>12.525474000000001</v>
      </c>
      <c r="BO63" s="826">
        <v>36.331450000000004</v>
      </c>
      <c r="BP63" s="826">
        <v>11.242229999999999</v>
      </c>
      <c r="BQ63" s="826">
        <v>11.103026</v>
      </c>
      <c r="BR63" s="826">
        <v>10.500234000000001</v>
      </c>
      <c r="BS63" s="826">
        <v>0.50607399999999991</v>
      </c>
      <c r="BT63" s="844">
        <v>5.0636971991643104E-2</v>
      </c>
      <c r="BU63" s="826">
        <v>32.845489999999998</v>
      </c>
      <c r="BV63" s="826">
        <v>-0.20100000000000051</v>
      </c>
      <c r="BW63" s="844">
        <v>-6.0823403635303025E-3</v>
      </c>
      <c r="BX63" s="826">
        <v>69.176940000000002</v>
      </c>
      <c r="BY63" s="710">
        <v>-5.6621800000000064</v>
      </c>
      <c r="BZ63" s="649">
        <v>-7.5658024840484575E-2</v>
      </c>
      <c r="CA63" s="826">
        <v>9.8449000000000009</v>
      </c>
      <c r="CB63" s="710">
        <v>-0.61169599999999846</v>
      </c>
      <c r="CC63" s="649">
        <v>-5.849857831363079E-2</v>
      </c>
      <c r="CD63" s="826">
        <v>9.9543060000000008</v>
      </c>
      <c r="CE63" s="710">
        <v>-6.8019999999986425E-3</v>
      </c>
      <c r="CF63" s="649">
        <v>-6.8285576263189221E-4</v>
      </c>
      <c r="CG63" s="826">
        <v>11.866353999999999</v>
      </c>
      <c r="CH63" s="710">
        <f t="shared" si="0"/>
        <v>2.0063699999999987</v>
      </c>
      <c r="CI63" s="649">
        <f t="shared" si="1"/>
        <v>0.20348613141765731</v>
      </c>
      <c r="CJ63" s="826">
        <v>31.665559999999999</v>
      </c>
      <c r="CK63" s="649">
        <f t="shared" si="2"/>
        <v>1.387871999999998</v>
      </c>
      <c r="CL63" s="649">
        <f t="shared" si="3"/>
        <v>4.5838110228231359E-2</v>
      </c>
      <c r="CM63" s="826">
        <v>100.8425</v>
      </c>
      <c r="CN63" s="710">
        <f t="shared" si="4"/>
        <v>-4.2743080000000049</v>
      </c>
      <c r="CO63" s="649">
        <f t="shared" si="5"/>
        <v>-4.0662459994028781E-2</v>
      </c>
    </row>
    <row r="64" spans="1:93" x14ac:dyDescent="0.25">
      <c r="A64" s="826" t="s">
        <v>87</v>
      </c>
      <c r="B64" s="826">
        <v>286.3</v>
      </c>
      <c r="C64" s="826">
        <v>30.555</v>
      </c>
      <c r="D64" s="826">
        <v>27.77177</v>
      </c>
      <c r="E64" s="826">
        <v>30.973109999999998</v>
      </c>
      <c r="F64" s="832">
        <v>89.299880000000002</v>
      </c>
      <c r="G64" s="826">
        <v>23.746780000000001</v>
      </c>
      <c r="H64" s="826">
        <v>24.280919999999998</v>
      </c>
      <c r="I64" s="826">
        <v>20.991779999999999</v>
      </c>
      <c r="J64" s="832">
        <v>69.019479999999987</v>
      </c>
      <c r="K64" s="831">
        <v>158.31935999999999</v>
      </c>
      <c r="L64" s="831">
        <v>22.14096</v>
      </c>
      <c r="M64" s="831">
        <v>21.88683</v>
      </c>
      <c r="N64" s="831">
        <v>27.968972000000001</v>
      </c>
      <c r="O64" s="831">
        <v>71.99676199999999</v>
      </c>
      <c r="P64" s="831">
        <v>230.31612199999998</v>
      </c>
      <c r="Q64" s="831">
        <v>30.979869999999998</v>
      </c>
      <c r="R64" s="831">
        <v>30.031500000000001</v>
      </c>
      <c r="S64" s="831">
        <v>31.257999999999999</v>
      </c>
      <c r="T64" s="831">
        <v>92.269370000000009</v>
      </c>
      <c r="U64" s="831">
        <v>322.58549199999999</v>
      </c>
      <c r="V64" s="826">
        <v>33.837741999999999</v>
      </c>
      <c r="W64" s="826">
        <v>30.564250000000001</v>
      </c>
      <c r="X64" s="826">
        <v>34.15</v>
      </c>
      <c r="Y64" s="832">
        <v>98.551992000000013</v>
      </c>
      <c r="Z64" s="826">
        <v>29.058209999999999</v>
      </c>
      <c r="AA64" s="826">
        <v>24.95223</v>
      </c>
      <c r="AB64" s="826">
        <v>18.55208</v>
      </c>
      <c r="AC64" s="832">
        <v>72.562520000000006</v>
      </c>
      <c r="AD64" s="831">
        <v>171.11451200000002</v>
      </c>
      <c r="AE64" s="831">
        <v>19.893930000000001</v>
      </c>
      <c r="AF64" s="831">
        <v>22.403199999999998</v>
      </c>
      <c r="AG64" s="60">
        <v>27.601991999999999</v>
      </c>
      <c r="AH64" s="831">
        <v>69.899121999999991</v>
      </c>
      <c r="AI64" s="831">
        <v>241.01363400000002</v>
      </c>
      <c r="AJ64" s="831">
        <v>32.310319999999997</v>
      </c>
      <c r="AK64" s="831">
        <v>33.603160000000003</v>
      </c>
      <c r="AL64" s="831">
        <v>33.89</v>
      </c>
      <c r="AM64" s="831">
        <v>99.803480000000008</v>
      </c>
      <c r="AN64" s="831">
        <v>340.81711400000006</v>
      </c>
      <c r="AO64" s="826">
        <v>14.300621999999999</v>
      </c>
      <c r="AP64" s="826">
        <v>11.789</v>
      </c>
      <c r="AQ64" s="826">
        <v>14.11098</v>
      </c>
      <c r="AR64" s="832">
        <v>40.200601999999996</v>
      </c>
      <c r="AS64" s="665">
        <v>1.353</v>
      </c>
      <c r="AT64" s="826">
        <v>4.4480899999999997</v>
      </c>
      <c r="AU64" s="826">
        <v>4.1166239999999998</v>
      </c>
      <c r="AV64" s="832">
        <v>9.9177140000000001</v>
      </c>
      <c r="AW64" s="831">
        <v>50.118315999999993</v>
      </c>
      <c r="AX64" s="826">
        <v>14.557648</v>
      </c>
      <c r="AY64" s="826">
        <v>16.220949999999998</v>
      </c>
      <c r="AZ64" s="826">
        <v>15.167952</v>
      </c>
      <c r="BA64" s="832">
        <v>45.946550000000002</v>
      </c>
      <c r="BB64" s="831">
        <v>96.064865999999995</v>
      </c>
      <c r="BC64" s="826">
        <v>5.22668</v>
      </c>
      <c r="BD64" s="826">
        <v>3.1297700000000002</v>
      </c>
      <c r="BE64" s="826">
        <v>2.50292</v>
      </c>
      <c r="BF64" s="832">
        <v>10.85937</v>
      </c>
      <c r="BG64" s="723">
        <v>-88.944110000000009</v>
      </c>
      <c r="BH64" s="735">
        <v>-0.89119247144488345</v>
      </c>
      <c r="BI64" s="730">
        <v>106.92423599999999</v>
      </c>
      <c r="BJ64" s="710">
        <v>-233.89287800000005</v>
      </c>
      <c r="BK64" s="649">
        <v>-0.68627093063172884</v>
      </c>
      <c r="BL64" s="826">
        <v>4.1031899999999997</v>
      </c>
      <c r="BM64" s="826">
        <v>5.3148980000000003</v>
      </c>
      <c r="BN64" s="826">
        <v>4.9790619999999999</v>
      </c>
      <c r="BO64" s="826">
        <v>14.39715</v>
      </c>
      <c r="BP64" s="826">
        <v>4.7154319999999998</v>
      </c>
      <c r="BQ64" s="826">
        <v>4.3729839999999998</v>
      </c>
      <c r="BR64" s="826">
        <v>2.0415019999999999</v>
      </c>
      <c r="BS64" s="826">
        <v>-2.0751219999999999</v>
      </c>
      <c r="BT64" s="844">
        <v>-0.50408344313204223</v>
      </c>
      <c r="BU64" s="826">
        <v>11.129917999999998</v>
      </c>
      <c r="BV64" s="826">
        <v>1.2122039999999981</v>
      </c>
      <c r="BW64" s="844">
        <v>0.12222615009870198</v>
      </c>
      <c r="BX64" s="826">
        <v>25.527068</v>
      </c>
      <c r="BY64" s="710">
        <v>-24.591247999999993</v>
      </c>
      <c r="BZ64" s="649">
        <v>-0.49066389221856532</v>
      </c>
      <c r="CA64" s="826">
        <v>0.27833000000000002</v>
      </c>
      <c r="CB64" s="710">
        <v>-14.279318</v>
      </c>
      <c r="CC64" s="649">
        <v>-0.98088084009175103</v>
      </c>
      <c r="CD64" s="826">
        <v>1.885386</v>
      </c>
      <c r="CE64" s="710">
        <v>-14.335563999999998</v>
      </c>
      <c r="CF64" s="649">
        <v>-0.88376845992374053</v>
      </c>
      <c r="CG64" s="826">
        <v>12.065788000000001</v>
      </c>
      <c r="CH64" s="710">
        <f t="shared" si="0"/>
        <v>-3.1021639999999984</v>
      </c>
      <c r="CI64" s="649">
        <f t="shared" si="1"/>
        <v>-0.20452095312537899</v>
      </c>
      <c r="CJ64" s="826">
        <v>14.229504000000002</v>
      </c>
      <c r="CK64" s="649">
        <f t="shared" si="2"/>
        <v>-31.717046</v>
      </c>
      <c r="CL64" s="649">
        <f t="shared" si="3"/>
        <v>-0.69030310219156821</v>
      </c>
      <c r="CM64" s="826">
        <v>39.756572000000006</v>
      </c>
      <c r="CN64" s="710">
        <f t="shared" si="4"/>
        <v>-56.308293999999989</v>
      </c>
      <c r="CO64" s="649">
        <f t="shared" si="5"/>
        <v>-0.58614867583326447</v>
      </c>
    </row>
    <row r="65" spans="1:93" x14ac:dyDescent="0.25">
      <c r="A65" s="826" t="s">
        <v>88</v>
      </c>
      <c r="B65" s="826">
        <v>142.19999999999999</v>
      </c>
      <c r="C65" s="826">
        <v>15.935</v>
      </c>
      <c r="D65" s="826">
        <v>14.07156</v>
      </c>
      <c r="E65" s="826">
        <v>13.33338</v>
      </c>
      <c r="F65" s="832">
        <v>43.339939999999999</v>
      </c>
      <c r="G65" s="826">
        <v>10.896710000000001</v>
      </c>
      <c r="H65" s="826">
        <v>10.517469999999999</v>
      </c>
      <c r="I65" s="826">
        <v>6.9924400000000002</v>
      </c>
      <c r="J65" s="832">
        <v>28.406620000000004</v>
      </c>
      <c r="K65" s="831">
        <v>71.746560000000002</v>
      </c>
      <c r="L65" s="831">
        <v>6.7425100000000002</v>
      </c>
      <c r="M65" s="831">
        <v>8.7361699999999995</v>
      </c>
      <c r="N65" s="831">
        <v>10.384235</v>
      </c>
      <c r="O65" s="831">
        <v>25.862914999999997</v>
      </c>
      <c r="P65" s="831">
        <v>97.609475000000003</v>
      </c>
      <c r="Q65" s="831">
        <v>11.89467</v>
      </c>
      <c r="R65" s="831">
        <v>14.0337</v>
      </c>
      <c r="S65" s="831">
        <v>15.260999999999999</v>
      </c>
      <c r="T65" s="831">
        <v>41.189369999999997</v>
      </c>
      <c r="U65" s="831">
        <v>138.798845</v>
      </c>
      <c r="V65" s="826">
        <v>15.5261</v>
      </c>
      <c r="W65" s="826">
        <v>14.450900000000001</v>
      </c>
      <c r="X65" s="826">
        <v>14.8254</v>
      </c>
      <c r="Y65" s="832">
        <v>44.802399999999999</v>
      </c>
      <c r="Z65" s="826">
        <v>11.865500000000001</v>
      </c>
      <c r="AA65" s="826">
        <v>9.9491999999999994</v>
      </c>
      <c r="AB65" s="826">
        <v>6.7313999999999998</v>
      </c>
      <c r="AC65" s="832">
        <v>28.546100000000003</v>
      </c>
      <c r="AD65" s="831">
        <v>73.348500000000001</v>
      </c>
      <c r="AE65" s="831">
        <v>6.0598000000000001</v>
      </c>
      <c r="AF65" s="831">
        <v>7.7452199999999998</v>
      </c>
      <c r="AG65" s="60">
        <v>9.9620280000000001</v>
      </c>
      <c r="AH65" s="831">
        <v>23.767047999999999</v>
      </c>
      <c r="AI65" s="831">
        <v>97.115548000000004</v>
      </c>
      <c r="AJ65" s="831">
        <v>12.22397</v>
      </c>
      <c r="AK65" s="831">
        <v>13.77717</v>
      </c>
      <c r="AL65" s="831">
        <v>15.641999999999999</v>
      </c>
      <c r="AM65" s="831">
        <v>41.643140000000002</v>
      </c>
      <c r="AN65" s="831">
        <v>138.75868800000001</v>
      </c>
      <c r="AO65" s="826">
        <v>16.866344000000002</v>
      </c>
      <c r="AP65" s="826">
        <v>14.222</v>
      </c>
      <c r="AQ65" s="826">
        <v>15.68938</v>
      </c>
      <c r="AR65" s="832">
        <v>46.777723999999999</v>
      </c>
      <c r="AS65" s="665">
        <v>11.945</v>
      </c>
      <c r="AT65" s="826">
        <v>10.72784</v>
      </c>
      <c r="AU65" s="826">
        <v>7.3969230000000001</v>
      </c>
      <c r="AV65" s="832">
        <v>30.069763000000002</v>
      </c>
      <c r="AW65" s="831">
        <v>76.847487000000001</v>
      </c>
      <c r="AX65" s="826">
        <v>6.0808410000000004</v>
      </c>
      <c r="AY65" s="826">
        <v>7.4040819999999998</v>
      </c>
      <c r="AZ65" s="826">
        <v>10.260814999999999</v>
      </c>
      <c r="BA65" s="832">
        <v>23.745737999999999</v>
      </c>
      <c r="BB65" s="831">
        <v>100.593225</v>
      </c>
      <c r="BC65" s="826">
        <v>12.889239999999999</v>
      </c>
      <c r="BD65" s="826">
        <v>13.316610000000001</v>
      </c>
      <c r="BE65" s="826">
        <v>15.78388</v>
      </c>
      <c r="BF65" s="832">
        <v>41.989729999999994</v>
      </c>
      <c r="BG65" s="723">
        <v>0.34658999999999196</v>
      </c>
      <c r="BH65" s="735">
        <v>8.3228594193422989E-3</v>
      </c>
      <c r="BI65" s="730">
        <v>142.582955</v>
      </c>
      <c r="BJ65" s="710">
        <v>3.8242669999999919</v>
      </c>
      <c r="BK65" s="649">
        <v>2.7560558946766678E-2</v>
      </c>
      <c r="BL65" s="826">
        <v>16.376588999999999</v>
      </c>
      <c r="BM65" s="826">
        <v>15.082822999999999</v>
      </c>
      <c r="BN65" s="826">
        <v>12.953213</v>
      </c>
      <c r="BO65" s="826">
        <v>44.412624999999998</v>
      </c>
      <c r="BP65" s="826">
        <v>11.636091</v>
      </c>
      <c r="BQ65" s="826">
        <v>10.562132999999999</v>
      </c>
      <c r="BR65" s="826">
        <v>7.9512390000000002</v>
      </c>
      <c r="BS65" s="826">
        <v>0.55431600000000003</v>
      </c>
      <c r="BT65" s="844">
        <v>7.493872790077713E-2</v>
      </c>
      <c r="BU65" s="826">
        <v>30.149463000000001</v>
      </c>
      <c r="BV65" s="826">
        <v>7.9699999999998994E-2</v>
      </c>
      <c r="BW65" s="844">
        <v>2.6505030984114836E-3</v>
      </c>
      <c r="BX65" s="826">
        <v>74.562088000000003</v>
      </c>
      <c r="BY65" s="710">
        <v>-2.2853989999999982</v>
      </c>
      <c r="BZ65" s="649">
        <v>-2.9739410997265247E-2</v>
      </c>
      <c r="CA65" s="826">
        <v>7.3599500000000004</v>
      </c>
      <c r="CB65" s="710">
        <v>1.2791090000000001</v>
      </c>
      <c r="CC65" s="649">
        <v>0.21035067353348</v>
      </c>
      <c r="CD65" s="826">
        <v>7.7996220000000003</v>
      </c>
      <c r="CE65" s="710">
        <v>0.39554000000000045</v>
      </c>
      <c r="CF65" s="649">
        <v>5.3421882685794196E-2</v>
      </c>
      <c r="CG65" s="826">
        <v>10.251333000000001</v>
      </c>
      <c r="CH65" s="710">
        <f t="shared" si="0"/>
        <v>-9.4819999999984361E-3</v>
      </c>
      <c r="CI65" s="649">
        <f t="shared" si="1"/>
        <v>-9.2409813450475785E-4</v>
      </c>
      <c r="CJ65" s="826">
        <v>25.410905</v>
      </c>
      <c r="CK65" s="649">
        <f t="shared" si="2"/>
        <v>1.6651670000000003</v>
      </c>
      <c r="CL65" s="649">
        <f t="shared" si="3"/>
        <v>7.0124878830887472E-2</v>
      </c>
      <c r="CM65" s="826">
        <v>99.972993000000002</v>
      </c>
      <c r="CN65" s="710">
        <f t="shared" si="4"/>
        <v>-0.62023200000000145</v>
      </c>
      <c r="CO65" s="649">
        <f t="shared" si="5"/>
        <v>-6.1657432694895847E-3</v>
      </c>
    </row>
  </sheetData>
  <pageMargins left="0.7" right="0.7" top="0.75" bottom="0.75" header="0.3" footer="0.3"/>
  <pageSetup paperSize="9" scale="37" orientation="portrait" r:id="rId1"/>
  <colBreaks count="3" manualBreakCount="3">
    <brk id="21" max="64" man="1"/>
    <brk id="40" max="64" man="1"/>
    <brk id="63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CH85"/>
  <sheetViews>
    <sheetView showGridLines="0" view="pageBreakPreview" zoomScale="85" zoomScaleSheetLayoutView="85" workbookViewId="0">
      <pane xSplit="1" ySplit="3" topLeftCell="BQ4" activePane="bottomRight" state="frozen"/>
      <selection activeCell="AT18" sqref="AT18"/>
      <selection pane="topRight" activeCell="AT18" sqref="AT18"/>
      <selection pane="bottomLeft" activeCell="AT18" sqref="AT18"/>
      <selection pane="bottomRight" activeCell="BZ4" sqref="BZ4:CH5"/>
    </sheetView>
  </sheetViews>
  <sheetFormatPr defaultRowHeight="15" outlineLevelCol="1" x14ac:dyDescent="0.25"/>
  <cols>
    <col min="1" max="1" width="38.85546875" style="294" customWidth="1"/>
    <col min="2" max="2" width="9.140625" style="294" customWidth="1" outlineLevel="1"/>
    <col min="3" max="3" width="8.42578125" style="294" customWidth="1" outlineLevel="1"/>
    <col min="4" max="4" width="9" style="294" customWidth="1" outlineLevel="1"/>
    <col min="5" max="5" width="8" style="294" customWidth="1" outlineLevel="1"/>
    <col min="6" max="8" width="7.42578125" style="294" customWidth="1" outlineLevel="1"/>
    <col min="9" max="9" width="12.140625" style="294" customWidth="1" outlineLevel="1"/>
    <col min="10" max="13" width="12" style="294" customWidth="1" outlineLevel="1"/>
    <col min="14" max="15" width="9.7109375" style="294" customWidth="1" outlineLevel="1"/>
    <col min="16" max="20" width="12" style="294" customWidth="1" outlineLevel="1"/>
    <col min="21" max="24" width="9.140625" style="294" customWidth="1"/>
    <col min="25" max="27" width="9.28515625" style="294" customWidth="1"/>
    <col min="28" max="29" width="9.7109375" style="294" customWidth="1"/>
    <col min="30" max="30" width="12.28515625" style="294" customWidth="1"/>
    <col min="31" max="31" width="12.5703125" style="294" customWidth="1"/>
    <col min="32" max="32" width="16.28515625" style="294" customWidth="1"/>
    <col min="33" max="33" width="12.42578125" style="294" customWidth="1"/>
    <col min="34" max="34" width="13.28515625" style="294" customWidth="1"/>
    <col min="35" max="38" width="12" style="294" customWidth="1"/>
    <col min="39" max="39" width="12.5703125" style="294" customWidth="1"/>
    <col min="40" max="43" width="9.140625" style="294"/>
    <col min="44" max="48" width="9.140625" style="294" customWidth="1"/>
    <col min="49" max="49" width="9.28515625" style="294" customWidth="1"/>
    <col min="50" max="52" width="9.140625" style="294" customWidth="1"/>
    <col min="53" max="53" width="9.7109375" style="294" customWidth="1"/>
    <col min="54" max="54" width="9.140625" style="294" customWidth="1"/>
    <col min="55" max="55" width="8.7109375" style="294" customWidth="1"/>
    <col min="56" max="58" width="9.140625" style="294" customWidth="1"/>
    <col min="59" max="59" width="10.42578125" style="294" bestFit="1" customWidth="1"/>
    <col min="60" max="60" width="12.7109375" style="294" customWidth="1"/>
    <col min="61" max="64" width="9.140625" style="294" customWidth="1"/>
    <col min="65" max="69" width="11" style="294" customWidth="1"/>
    <col min="70" max="70" width="9.140625" style="294" customWidth="1"/>
    <col min="71" max="71" width="10.42578125" style="294" bestFit="1" customWidth="1"/>
    <col min="72" max="72" width="11.85546875" style="294" customWidth="1"/>
    <col min="73" max="73" width="9.140625" style="294" customWidth="1"/>
    <col min="74" max="74" width="10.42578125" style="294" bestFit="1" customWidth="1"/>
    <col min="75" max="80" width="9.140625" style="294"/>
    <col min="81" max="81" width="11" style="294" customWidth="1"/>
    <col min="82" max="83" width="9.140625" style="294"/>
    <col min="84" max="84" width="12.5703125" style="294" customWidth="1"/>
    <col min="85" max="85" width="11.28515625" style="294" customWidth="1"/>
    <col min="86" max="16384" width="9.140625" style="294"/>
  </cols>
  <sheetData>
    <row r="1" spans="1:86" ht="28.5" customHeight="1" x14ac:dyDescent="0.25"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7"/>
      <c r="AF1" s="707"/>
      <c r="AG1" s="707"/>
      <c r="AH1" s="707"/>
      <c r="AI1" s="707"/>
      <c r="AJ1" s="707"/>
      <c r="AK1" s="707"/>
      <c r="AL1" s="707"/>
      <c r="AM1" s="707"/>
      <c r="AN1" s="707" t="s">
        <v>259</v>
      </c>
    </row>
    <row r="2" spans="1:86" ht="18.75" x14ac:dyDescent="0.25">
      <c r="A2" s="74"/>
      <c r="B2" s="929">
        <v>2011</v>
      </c>
      <c r="C2" s="929"/>
      <c r="D2" s="929"/>
      <c r="E2" s="929"/>
      <c r="F2" s="929"/>
      <c r="G2" s="929"/>
      <c r="H2" s="929"/>
      <c r="I2" s="927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6">
        <v>2012</v>
      </c>
      <c r="V2" s="929"/>
      <c r="W2" s="929"/>
      <c r="X2" s="929"/>
      <c r="Y2" s="929"/>
      <c r="Z2" s="929"/>
      <c r="AA2" s="929"/>
      <c r="AB2" s="929"/>
      <c r="AC2" s="929"/>
      <c r="AD2" s="929"/>
      <c r="AE2" s="929"/>
      <c r="AF2" s="929"/>
      <c r="AG2" s="929"/>
      <c r="AH2" s="929"/>
      <c r="AI2" s="929"/>
      <c r="AJ2" s="929"/>
      <c r="AK2" s="929"/>
      <c r="AL2" s="929"/>
      <c r="AM2" s="929"/>
      <c r="AN2" s="926">
        <v>2013</v>
      </c>
      <c r="AO2" s="929"/>
      <c r="AP2" s="929"/>
      <c r="AQ2" s="929"/>
      <c r="AR2" s="929"/>
      <c r="AS2" s="929"/>
      <c r="AT2" s="929"/>
      <c r="AU2" s="929"/>
      <c r="AV2" s="929"/>
      <c r="AW2" s="929"/>
      <c r="AX2" s="929"/>
      <c r="AY2" s="929"/>
      <c r="AZ2" s="929"/>
      <c r="BA2" s="929"/>
      <c r="BB2" s="929"/>
      <c r="BC2" s="929"/>
      <c r="BD2" s="929"/>
      <c r="BE2" s="929"/>
      <c r="BF2" s="929"/>
      <c r="BG2" s="942" t="s">
        <v>265</v>
      </c>
      <c r="BH2" s="942"/>
      <c r="BI2" s="76">
        <v>2014</v>
      </c>
      <c r="BJ2" s="76"/>
      <c r="BK2" s="76"/>
      <c r="BL2" s="76"/>
      <c r="BM2" s="76"/>
      <c r="BN2" s="76"/>
      <c r="BO2" s="76"/>
      <c r="BP2" s="76"/>
      <c r="BQ2" s="76"/>
      <c r="BR2" s="942" t="s">
        <v>265</v>
      </c>
      <c r="BS2" s="942"/>
      <c r="BT2" s="76"/>
      <c r="BU2" s="942" t="s">
        <v>265</v>
      </c>
      <c r="BV2" s="942"/>
      <c r="BW2" s="76"/>
      <c r="BX2" s="812" t="s">
        <v>277</v>
      </c>
      <c r="BY2" s="812"/>
      <c r="BZ2" s="777"/>
      <c r="CA2" s="812" t="s">
        <v>276</v>
      </c>
      <c r="CB2" s="812"/>
      <c r="CC2" s="929"/>
      <c r="CD2" s="812" t="s">
        <v>276</v>
      </c>
      <c r="CE2" s="812"/>
      <c r="CF2" s="777"/>
      <c r="CG2" s="812" t="s">
        <v>276</v>
      </c>
      <c r="CH2" s="812"/>
    </row>
    <row r="3" spans="1:86" x14ac:dyDescent="0.25">
      <c r="A3" s="75"/>
      <c r="B3" s="76" t="s">
        <v>0</v>
      </c>
      <c r="C3" s="76" t="s">
        <v>1</v>
      </c>
      <c r="D3" s="76" t="s">
        <v>2</v>
      </c>
      <c r="E3" s="694" t="s">
        <v>3</v>
      </c>
      <c r="F3" s="693" t="s">
        <v>4</v>
      </c>
      <c r="G3" s="76" t="s">
        <v>5</v>
      </c>
      <c r="H3" s="76" t="s">
        <v>8</v>
      </c>
      <c r="I3" s="694" t="s">
        <v>6</v>
      </c>
      <c r="J3" s="76" t="s">
        <v>108</v>
      </c>
      <c r="K3" s="76" t="s">
        <v>100</v>
      </c>
      <c r="L3" s="76" t="s">
        <v>101</v>
      </c>
      <c r="M3" s="76" t="s">
        <v>102</v>
      </c>
      <c r="N3" s="76" t="s">
        <v>103</v>
      </c>
      <c r="O3" s="76" t="s">
        <v>109</v>
      </c>
      <c r="P3" s="76" t="s">
        <v>104</v>
      </c>
      <c r="Q3" s="76" t="s">
        <v>105</v>
      </c>
      <c r="R3" s="76" t="s">
        <v>106</v>
      </c>
      <c r="S3" s="76" t="s">
        <v>107</v>
      </c>
      <c r="T3" s="76" t="s">
        <v>110</v>
      </c>
      <c r="U3" s="76" t="s">
        <v>0</v>
      </c>
      <c r="V3" s="76" t="s">
        <v>1</v>
      </c>
      <c r="W3" s="76" t="s">
        <v>2</v>
      </c>
      <c r="X3" s="694" t="s">
        <v>3</v>
      </c>
      <c r="Y3" s="693" t="s">
        <v>4</v>
      </c>
      <c r="Z3" s="76" t="s">
        <v>5</v>
      </c>
      <c r="AA3" s="76" t="s">
        <v>8</v>
      </c>
      <c r="AB3" s="694" t="s">
        <v>6</v>
      </c>
      <c r="AC3" s="76" t="s">
        <v>108</v>
      </c>
      <c r="AD3" s="693" t="s">
        <v>100</v>
      </c>
      <c r="AE3" s="76" t="s">
        <v>101</v>
      </c>
      <c r="AF3" s="76" t="s">
        <v>102</v>
      </c>
      <c r="AG3" s="694" t="s">
        <v>103</v>
      </c>
      <c r="AH3" s="76" t="s">
        <v>109</v>
      </c>
      <c r="AI3" s="76" t="s">
        <v>104</v>
      </c>
      <c r="AJ3" s="76" t="s">
        <v>105</v>
      </c>
      <c r="AK3" s="76" t="s">
        <v>106</v>
      </c>
      <c r="AL3" s="76" t="s">
        <v>107</v>
      </c>
      <c r="AM3" s="76" t="s">
        <v>110</v>
      </c>
      <c r="AN3" s="76" t="s">
        <v>0</v>
      </c>
      <c r="AO3" s="76" t="s">
        <v>1</v>
      </c>
      <c r="AP3" s="76" t="s">
        <v>2</v>
      </c>
      <c r="AQ3" s="694" t="s">
        <v>3</v>
      </c>
      <c r="AR3" s="693" t="s">
        <v>4</v>
      </c>
      <c r="AS3" s="76" t="s">
        <v>5</v>
      </c>
      <c r="AT3" s="76" t="s">
        <v>8</v>
      </c>
      <c r="AU3" s="694" t="s">
        <v>6</v>
      </c>
      <c r="AV3" s="76" t="s">
        <v>108</v>
      </c>
      <c r="AW3" s="693" t="s">
        <v>100</v>
      </c>
      <c r="AX3" s="76" t="s">
        <v>101</v>
      </c>
      <c r="AY3" s="76" t="s">
        <v>102</v>
      </c>
      <c r="AZ3" s="694" t="s">
        <v>103</v>
      </c>
      <c r="BA3" s="76" t="s">
        <v>109</v>
      </c>
      <c r="BB3" s="76" t="s">
        <v>104</v>
      </c>
      <c r="BC3" s="76" t="s">
        <v>105</v>
      </c>
      <c r="BD3" s="76" t="s">
        <v>106</v>
      </c>
      <c r="BE3" s="76" t="s">
        <v>107</v>
      </c>
      <c r="BF3" s="76" t="s">
        <v>110</v>
      </c>
      <c r="BG3" s="942" t="s">
        <v>212</v>
      </c>
      <c r="BH3" s="942" t="s">
        <v>121</v>
      </c>
      <c r="BI3" s="76" t="s">
        <v>0</v>
      </c>
      <c r="BJ3" s="76" t="s">
        <v>1</v>
      </c>
      <c r="BK3" s="76" t="s">
        <v>2</v>
      </c>
      <c r="BL3" s="76" t="s">
        <v>3</v>
      </c>
      <c r="BM3" s="693" t="s">
        <v>4</v>
      </c>
      <c r="BN3" s="76" t="s">
        <v>5</v>
      </c>
      <c r="BO3" s="76" t="s">
        <v>8</v>
      </c>
      <c r="BP3" s="76" t="s">
        <v>6</v>
      </c>
      <c r="BQ3" s="76" t="s">
        <v>108</v>
      </c>
      <c r="BR3" s="942" t="s">
        <v>212</v>
      </c>
      <c r="BS3" s="942" t="s">
        <v>121</v>
      </c>
      <c r="BT3" s="693" t="s">
        <v>100</v>
      </c>
      <c r="BU3" s="942" t="s">
        <v>212</v>
      </c>
      <c r="BV3" s="942" t="s">
        <v>121</v>
      </c>
      <c r="BW3" s="76" t="s">
        <v>101</v>
      </c>
      <c r="BX3" s="942" t="s">
        <v>212</v>
      </c>
      <c r="BY3" s="942" t="s">
        <v>121</v>
      </c>
      <c r="BZ3" s="968" t="s">
        <v>337</v>
      </c>
      <c r="CA3" s="942" t="s">
        <v>212</v>
      </c>
      <c r="CB3" s="942" t="s">
        <v>121</v>
      </c>
      <c r="CC3" s="65" t="s">
        <v>103</v>
      </c>
      <c r="CD3" s="942" t="s">
        <v>212</v>
      </c>
      <c r="CE3" s="942" t="s">
        <v>121</v>
      </c>
      <c r="CF3" s="968" t="s">
        <v>109</v>
      </c>
      <c r="CG3" s="942" t="s">
        <v>212</v>
      </c>
      <c r="CH3" s="942" t="s">
        <v>121</v>
      </c>
    </row>
    <row r="4" spans="1:86" x14ac:dyDescent="0.25">
      <c r="A4" s="77" t="s">
        <v>7</v>
      </c>
      <c r="B4" s="78">
        <v>972372.05433583702</v>
      </c>
      <c r="C4" s="78">
        <v>847659.35045670171</v>
      </c>
      <c r="D4" s="78">
        <v>882506.85108314024</v>
      </c>
      <c r="E4" s="78">
        <v>2702538.2558756787</v>
      </c>
      <c r="F4" s="78">
        <v>725661.73149383557</v>
      </c>
      <c r="G4" s="78">
        <v>714981.32725712657</v>
      </c>
      <c r="H4" s="78">
        <v>641080.95371281577</v>
      </c>
      <c r="I4" s="78">
        <v>2081724.0124637778</v>
      </c>
      <c r="J4" s="78">
        <v>4784262.0489894571</v>
      </c>
      <c r="K4" s="78">
        <v>660322.24375208328</v>
      </c>
      <c r="L4" s="78">
        <v>687334.62509935163</v>
      </c>
      <c r="M4" s="78">
        <v>712402.84620475082</v>
      </c>
      <c r="N4" s="78">
        <v>2060059.7150561858</v>
      </c>
      <c r="O4" s="78">
        <v>6844322.049890318</v>
      </c>
      <c r="P4" s="78">
        <v>793446.76365333074</v>
      </c>
      <c r="Q4" s="78">
        <v>863194.85091867112</v>
      </c>
      <c r="R4" s="78">
        <v>1017653.7433375302</v>
      </c>
      <c r="S4" s="78">
        <v>2797185.3579095323</v>
      </c>
      <c r="T4" s="78">
        <v>9641507.4077998511</v>
      </c>
      <c r="U4" s="78">
        <v>1096473.440839316</v>
      </c>
      <c r="V4" s="78">
        <v>984817.84619985684</v>
      </c>
      <c r="W4" s="78">
        <v>932760.02883215609</v>
      </c>
      <c r="X4" s="78">
        <v>3014051.3158713286</v>
      </c>
      <c r="Y4" s="78">
        <v>823628.29355550092</v>
      </c>
      <c r="Z4" s="78">
        <v>745864.84150687861</v>
      </c>
      <c r="AA4" s="78">
        <v>690241.37397490838</v>
      </c>
      <c r="AB4" s="78">
        <v>2259734.5090372879</v>
      </c>
      <c r="AC4" s="78">
        <v>5273787.2124986174</v>
      </c>
      <c r="AD4" s="78">
        <v>716367.44857712067</v>
      </c>
      <c r="AE4" s="78">
        <v>745119.64125452458</v>
      </c>
      <c r="AF4" s="78">
        <v>675119.43654192856</v>
      </c>
      <c r="AG4" s="78">
        <v>2136606.5263735736</v>
      </c>
      <c r="AH4" s="78">
        <v>7410393.2919769464</v>
      </c>
      <c r="AI4" s="78">
        <v>703686.62967543211</v>
      </c>
      <c r="AJ4" s="78">
        <v>822966.21332169685</v>
      </c>
      <c r="AK4" s="78">
        <v>1100777.5736379833</v>
      </c>
      <c r="AL4" s="78">
        <v>2627430.4166351124</v>
      </c>
      <c r="AM4" s="78">
        <v>10037823.708612058</v>
      </c>
      <c r="AN4" s="78">
        <v>1015872.8078287999</v>
      </c>
      <c r="AO4" s="78">
        <v>878642.97580699995</v>
      </c>
      <c r="AP4" s="78">
        <v>938387.47583380004</v>
      </c>
      <c r="AQ4" s="78">
        <v>2832902.1630696002</v>
      </c>
      <c r="AR4" s="78">
        <v>821135.79687204375</v>
      </c>
      <c r="AS4" s="78">
        <v>731848.09579699999</v>
      </c>
      <c r="AT4" s="78">
        <v>612627.07295459998</v>
      </c>
      <c r="AU4" s="78">
        <v>2165610.9656236437</v>
      </c>
      <c r="AV4" s="78">
        <v>4998975.2489907639</v>
      </c>
      <c r="AW4" s="78">
        <v>645684.39008229994</v>
      </c>
      <c r="AX4" s="78">
        <v>643993.17765660002</v>
      </c>
      <c r="AY4" s="78">
        <v>641888.94391139993</v>
      </c>
      <c r="AZ4" s="78">
        <v>1931566.5116503001</v>
      </c>
      <c r="BA4" s="78">
        <v>6930988.3690210646</v>
      </c>
      <c r="BB4" s="78">
        <v>750578.51634660363</v>
      </c>
      <c r="BC4" s="78">
        <v>781419.55989999999</v>
      </c>
      <c r="BD4" s="78">
        <v>909397.25600000005</v>
      </c>
      <c r="BE4" s="78">
        <v>2441395.3322466034</v>
      </c>
      <c r="BF4" s="78">
        <v>9372383.7012676671</v>
      </c>
      <c r="BG4" s="300">
        <v>-665440.0073443912</v>
      </c>
      <c r="BH4" s="664">
        <v>-6.6293255058212486E-2</v>
      </c>
      <c r="BI4" s="78">
        <v>915025.6</v>
      </c>
      <c r="BJ4" s="78">
        <v>809168.92</v>
      </c>
      <c r="BK4" s="78">
        <v>842919.4</v>
      </c>
      <c r="BL4" s="78">
        <v>2567109.02</v>
      </c>
      <c r="BM4" s="78">
        <v>678139.69744999998</v>
      </c>
      <c r="BN4" s="78">
        <v>727879.3</v>
      </c>
      <c r="BO4" s="78">
        <v>636382</v>
      </c>
      <c r="BP4" s="78">
        <v>2042400.9974499999</v>
      </c>
      <c r="BQ4" s="78">
        <v>4609510.0174500002</v>
      </c>
      <c r="BR4" s="300">
        <v>-389465.23154076375</v>
      </c>
      <c r="BS4" s="664">
        <v>-7.7909013776251909E-2</v>
      </c>
      <c r="BT4" s="78">
        <v>693803.4</v>
      </c>
      <c r="BU4" s="300">
        <v>48119.009917700081</v>
      </c>
      <c r="BV4" s="664">
        <v>7.4524040935180044E-2</v>
      </c>
      <c r="BW4" s="78">
        <v>669068.20000000007</v>
      </c>
      <c r="BX4" s="695">
        <v>25075.022343400051</v>
      </c>
      <c r="BY4" s="714">
        <v>3.8936782583077208E-2</v>
      </c>
      <c r="BZ4" s="588">
        <v>707515</v>
      </c>
      <c r="CA4" s="695">
        <f>BZ4-AY4</f>
        <v>65626.056088600075</v>
      </c>
      <c r="CB4" s="714">
        <f>CA4/AY4</f>
        <v>0.10223895692719465</v>
      </c>
      <c r="CC4" s="695">
        <v>2070386.5999999999</v>
      </c>
      <c r="CD4" s="695">
        <f>CC4-AZ4</f>
        <v>138820.08834969974</v>
      </c>
      <c r="CE4" s="714">
        <f>CD4/AZ4</f>
        <v>7.1869173291420355E-2</v>
      </c>
      <c r="CF4" s="695">
        <v>6679896.6174499998</v>
      </c>
      <c r="CG4" s="695">
        <f>CF4-BA4</f>
        <v>-251091.75157106481</v>
      </c>
      <c r="CH4" s="714">
        <f>CG4/BA4</f>
        <v>-3.6227409166252736E-2</v>
      </c>
    </row>
    <row r="5" spans="1:86" x14ac:dyDescent="0.25">
      <c r="A5" s="79" t="s">
        <v>25</v>
      </c>
      <c r="B5" s="80">
        <v>741761.69018927356</v>
      </c>
      <c r="C5" s="80">
        <v>642469.76492759993</v>
      </c>
      <c r="D5" s="80">
        <v>673904.62844274344</v>
      </c>
      <c r="E5" s="80">
        <v>2058136.0835596169</v>
      </c>
      <c r="F5" s="80">
        <v>536639.75584600447</v>
      </c>
      <c r="G5" s="80">
        <v>542809.29941870179</v>
      </c>
      <c r="H5" s="80">
        <v>473007.41207614436</v>
      </c>
      <c r="I5" s="80">
        <v>1552456.4673408505</v>
      </c>
      <c r="J5" s="80">
        <v>3610592.5509004677</v>
      </c>
      <c r="K5" s="80">
        <v>492140</v>
      </c>
      <c r="L5" s="80">
        <v>503592.03</v>
      </c>
      <c r="M5" s="80">
        <v>519596.05338583508</v>
      </c>
      <c r="N5" s="80">
        <v>1515328.0833858352</v>
      </c>
      <c r="O5" s="80">
        <v>5125920.6342863031</v>
      </c>
      <c r="P5" s="80">
        <v>595756</v>
      </c>
      <c r="Q5" s="80">
        <v>655461.97994720947</v>
      </c>
      <c r="R5" s="80">
        <v>804238.46644002385</v>
      </c>
      <c r="S5" s="80">
        <v>2055456.4463872332</v>
      </c>
      <c r="T5" s="80">
        <v>7181377.0806735363</v>
      </c>
      <c r="U5" s="80">
        <v>860656.12299965392</v>
      </c>
      <c r="V5" s="80">
        <v>763450.64238086762</v>
      </c>
      <c r="W5" s="80">
        <v>707784.10143588274</v>
      </c>
      <c r="X5" s="80">
        <v>2331890.8668164043</v>
      </c>
      <c r="Y5" s="80">
        <v>632681.98938535037</v>
      </c>
      <c r="Z5" s="80">
        <v>573065.32702050754</v>
      </c>
      <c r="AA5" s="80">
        <v>525379.38987879572</v>
      </c>
      <c r="AB5" s="80">
        <v>1731126.7062846536</v>
      </c>
      <c r="AC5" s="80">
        <v>4063017.5731010581</v>
      </c>
      <c r="AD5" s="80">
        <v>546413</v>
      </c>
      <c r="AE5" s="80">
        <v>564582</v>
      </c>
      <c r="AF5" s="80">
        <v>498051</v>
      </c>
      <c r="AG5" s="80">
        <v>1609046</v>
      </c>
      <c r="AH5" s="80">
        <v>5672063.5731010577</v>
      </c>
      <c r="AI5" s="80">
        <v>504379</v>
      </c>
      <c r="AJ5" s="80">
        <v>611788</v>
      </c>
      <c r="AK5" s="80">
        <v>800611.08744000015</v>
      </c>
      <c r="AL5" s="80">
        <v>1916778.0874400001</v>
      </c>
      <c r="AM5" s="80">
        <v>7588841.6605410576</v>
      </c>
      <c r="AN5" s="80">
        <v>790363</v>
      </c>
      <c r="AO5" s="80">
        <v>682752</v>
      </c>
      <c r="AP5" s="80">
        <v>736991</v>
      </c>
      <c r="AQ5" s="80">
        <v>2210106</v>
      </c>
      <c r="AR5" s="80">
        <v>650702</v>
      </c>
      <c r="AS5" s="80">
        <v>568736</v>
      </c>
      <c r="AT5" s="80">
        <v>466614.82444</v>
      </c>
      <c r="AU5" s="80">
        <v>1686052.8244400001</v>
      </c>
      <c r="AV5" s="80">
        <v>3896158.8244400001</v>
      </c>
      <c r="AW5" s="80">
        <v>490891</v>
      </c>
      <c r="AX5" s="80">
        <v>477134</v>
      </c>
      <c r="AY5" s="80">
        <v>472649</v>
      </c>
      <c r="AZ5" s="80">
        <v>1440674</v>
      </c>
      <c r="BA5" s="80">
        <v>5336832.8244400006</v>
      </c>
      <c r="BB5" s="80">
        <v>575182</v>
      </c>
      <c r="BC5" s="80">
        <v>600159</v>
      </c>
      <c r="BD5" s="80">
        <v>711649</v>
      </c>
      <c r="BE5" s="80">
        <v>1886990</v>
      </c>
      <c r="BF5" s="80">
        <v>7223822.8244400006</v>
      </c>
      <c r="BG5" s="80">
        <v>-335230.74866105709</v>
      </c>
      <c r="BH5" s="664">
        <v>-4.8099413906473876E-2</v>
      </c>
      <c r="BI5" s="80">
        <v>708820</v>
      </c>
      <c r="BJ5" s="80">
        <v>629629</v>
      </c>
      <c r="BK5" s="80">
        <v>660434</v>
      </c>
      <c r="BL5" s="80">
        <v>1998883</v>
      </c>
      <c r="BM5" s="80">
        <v>519585</v>
      </c>
      <c r="BN5" s="80">
        <v>574713</v>
      </c>
      <c r="BO5" s="80">
        <v>493452</v>
      </c>
      <c r="BP5" s="80">
        <v>1587750</v>
      </c>
      <c r="BQ5" s="80">
        <v>3586633</v>
      </c>
      <c r="BR5" s="80">
        <v>-309525.82444000011</v>
      </c>
      <c r="BS5" s="664">
        <v>-7.9443841585305153E-2</v>
      </c>
      <c r="BT5" s="80">
        <v>550355</v>
      </c>
      <c r="BU5" s="80">
        <v>59464</v>
      </c>
      <c r="BV5" s="664">
        <v>0.12113483441334227</v>
      </c>
      <c r="BW5" s="80">
        <v>518357</v>
      </c>
      <c r="BX5" s="695">
        <v>41223</v>
      </c>
      <c r="BY5" s="714">
        <v>8.6397112760775802E-2</v>
      </c>
      <c r="BZ5" s="291">
        <v>546356</v>
      </c>
      <c r="CA5" s="695">
        <f t="shared" ref="CA5:CA68" si="0">BZ5-AY5</f>
        <v>73707</v>
      </c>
      <c r="CB5" s="714">
        <f t="shared" ref="CB5:CB68" si="1">CA5/AY5</f>
        <v>0.15594447465243763</v>
      </c>
      <c r="CC5" s="695">
        <v>1615068</v>
      </c>
      <c r="CD5" s="695">
        <f t="shared" ref="CD5:CD68" si="2">CC5-AZ5</f>
        <v>174394</v>
      </c>
      <c r="CE5" s="714">
        <f t="shared" ref="CE5:CE68" si="3">CD5/AZ5</f>
        <v>0.12105028618549374</v>
      </c>
      <c r="CF5" s="695">
        <v>5201701</v>
      </c>
      <c r="CG5" s="695">
        <f t="shared" ref="CG5:CG68" si="4">CF5-BA5</f>
        <v>-135131.82444000058</v>
      </c>
      <c r="CH5" s="714">
        <f t="shared" ref="CH5:CH68" si="5">CG5/BA5</f>
        <v>-2.5320602852906507E-2</v>
      </c>
    </row>
    <row r="6" spans="1:86" x14ac:dyDescent="0.25">
      <c r="A6" s="81" t="s">
        <v>26</v>
      </c>
      <c r="B6" s="294">
        <v>97369.103230540917</v>
      </c>
      <c r="C6" s="294">
        <v>87642.639202139835</v>
      </c>
      <c r="D6" s="294">
        <v>89009.056843829487</v>
      </c>
      <c r="E6" s="294">
        <v>274020.79927651025</v>
      </c>
      <c r="F6" s="294">
        <v>71724.697735121794</v>
      </c>
      <c r="G6" s="294">
        <v>67079.869854382268</v>
      </c>
      <c r="H6" s="294">
        <v>67640.210023501437</v>
      </c>
      <c r="I6" s="294">
        <v>206444.77761300551</v>
      </c>
      <c r="J6" s="294">
        <v>480465.57688951574</v>
      </c>
      <c r="K6" s="294">
        <v>71397.000000000015</v>
      </c>
      <c r="L6" s="294">
        <v>75134.03</v>
      </c>
      <c r="M6" s="294">
        <v>81987</v>
      </c>
      <c r="N6" s="294">
        <v>228518.03000000003</v>
      </c>
      <c r="O6" s="294">
        <v>708983.60688951577</v>
      </c>
      <c r="P6" s="294">
        <v>82049</v>
      </c>
      <c r="Q6" s="294">
        <v>91804.979947209446</v>
      </c>
      <c r="R6" s="294">
        <v>96331.382268640053</v>
      </c>
      <c r="S6" s="294">
        <v>270185.36221584951</v>
      </c>
      <c r="T6" s="294">
        <v>979168.96910536522</v>
      </c>
      <c r="U6" s="294">
        <v>107741.6938817866</v>
      </c>
      <c r="V6" s="294">
        <v>93637.215651131337</v>
      </c>
      <c r="W6" s="294">
        <v>94151.188225554783</v>
      </c>
      <c r="X6" s="294">
        <v>295530.09775847272</v>
      </c>
      <c r="Y6" s="294">
        <v>76897.758025887611</v>
      </c>
      <c r="Z6" s="294">
        <v>69159.414920478623</v>
      </c>
      <c r="AA6" s="294">
        <v>70967</v>
      </c>
      <c r="AB6" s="294">
        <v>217024.17294636625</v>
      </c>
      <c r="AC6" s="294">
        <v>512554.27070483897</v>
      </c>
      <c r="AD6" s="294">
        <v>73124</v>
      </c>
      <c r="AE6" s="294">
        <v>82490</v>
      </c>
      <c r="AF6" s="294">
        <v>71582</v>
      </c>
      <c r="AG6" s="294">
        <v>227196</v>
      </c>
      <c r="AH6" s="294">
        <v>739750.27070483891</v>
      </c>
      <c r="AI6" s="294">
        <v>64797</v>
      </c>
      <c r="AJ6" s="294">
        <v>87325.000000000015</v>
      </c>
      <c r="AK6" s="294">
        <v>95654.360219999988</v>
      </c>
      <c r="AL6" s="294">
        <v>247776.36022</v>
      </c>
      <c r="AM6" s="294">
        <v>987526.63092483894</v>
      </c>
      <c r="AN6" s="294">
        <v>101493.00000000001</v>
      </c>
      <c r="AO6" s="294">
        <v>90295.000000000015</v>
      </c>
      <c r="AP6" s="294">
        <v>93152</v>
      </c>
      <c r="AQ6" s="294">
        <v>284940</v>
      </c>
      <c r="AR6" s="294">
        <v>85779</v>
      </c>
      <c r="AS6" s="294">
        <v>72108</v>
      </c>
      <c r="AT6" s="294">
        <v>56197</v>
      </c>
      <c r="AU6" s="294">
        <v>214084</v>
      </c>
      <c r="AV6" s="294">
        <v>499024</v>
      </c>
      <c r="AW6" s="294">
        <v>72034</v>
      </c>
      <c r="AX6" s="294">
        <v>71398</v>
      </c>
      <c r="AY6" s="294">
        <v>70747</v>
      </c>
      <c r="AZ6" s="294">
        <v>214179</v>
      </c>
      <c r="BA6" s="294">
        <v>713203</v>
      </c>
      <c r="BB6" s="294">
        <v>83151</v>
      </c>
      <c r="BC6" s="294">
        <v>88306</v>
      </c>
      <c r="BD6" s="294">
        <v>95012</v>
      </c>
      <c r="BE6" s="294">
        <v>266469</v>
      </c>
      <c r="BF6" s="294">
        <v>979672</v>
      </c>
      <c r="BG6" s="294">
        <v>-26547.270704838913</v>
      </c>
      <c r="BH6" s="616">
        <v>-7.9538421333336107E-3</v>
      </c>
      <c r="BI6" s="294">
        <v>97479</v>
      </c>
      <c r="BJ6" s="294">
        <v>91201</v>
      </c>
      <c r="BK6" s="294">
        <v>98126</v>
      </c>
      <c r="BL6" s="294">
        <v>286806</v>
      </c>
      <c r="BM6" s="294">
        <v>72093</v>
      </c>
      <c r="BN6" s="294">
        <v>70429</v>
      </c>
      <c r="BO6" s="294">
        <v>62156</v>
      </c>
      <c r="BP6" s="294">
        <v>204678</v>
      </c>
      <c r="BQ6" s="294">
        <v>491484</v>
      </c>
      <c r="BR6" s="294">
        <v>-7540</v>
      </c>
      <c r="BS6" s="616">
        <v>-1.5109493731764404E-2</v>
      </c>
      <c r="BT6" s="294">
        <v>78311</v>
      </c>
      <c r="BU6" s="294">
        <v>6277</v>
      </c>
      <c r="BV6" s="616">
        <v>8.7139406391426269E-2</v>
      </c>
      <c r="BW6" s="294">
        <v>69991</v>
      </c>
      <c r="BX6" s="982">
        <v>-1407</v>
      </c>
      <c r="BY6" s="983">
        <v>-1.9706434353903471E-2</v>
      </c>
      <c r="BZ6" s="294">
        <v>68190</v>
      </c>
      <c r="CA6" s="982">
        <f t="shared" si="0"/>
        <v>-2557</v>
      </c>
      <c r="CB6" s="983">
        <f t="shared" si="1"/>
        <v>-3.6142875316267829E-2</v>
      </c>
      <c r="CC6" s="294">
        <v>216492</v>
      </c>
      <c r="CD6" s="982">
        <f t="shared" si="2"/>
        <v>2313</v>
      </c>
      <c r="CE6" s="983">
        <f t="shared" si="3"/>
        <v>1.0799378090288964E-2</v>
      </c>
      <c r="CF6" s="294">
        <v>707976</v>
      </c>
      <c r="CG6" s="982">
        <f t="shared" si="4"/>
        <v>-5227</v>
      </c>
      <c r="CH6" s="983">
        <f t="shared" si="5"/>
        <v>-7.3289091605054941E-3</v>
      </c>
    </row>
    <row r="7" spans="1:86" x14ac:dyDescent="0.25">
      <c r="A7" s="82" t="s">
        <v>9</v>
      </c>
      <c r="B7" s="294">
        <v>92517.014211107118</v>
      </c>
      <c r="C7" s="294">
        <v>84277.847399633567</v>
      </c>
      <c r="D7" s="294">
        <v>85694.829313399823</v>
      </c>
      <c r="E7" s="294">
        <v>262489.69092414051</v>
      </c>
      <c r="F7" s="294">
        <v>66656.925960409571</v>
      </c>
      <c r="G7" s="294">
        <v>64733.144359681617</v>
      </c>
      <c r="H7" s="294">
        <v>65854.914823048675</v>
      </c>
      <c r="I7" s="294">
        <v>197244.98514313987</v>
      </c>
      <c r="J7" s="294">
        <v>459734.67606728035</v>
      </c>
      <c r="K7" s="294">
        <v>67989.000000000015</v>
      </c>
      <c r="L7" s="294">
        <v>73180.03</v>
      </c>
      <c r="M7" s="294">
        <v>79630</v>
      </c>
      <c r="N7" s="294">
        <v>220799.03000000003</v>
      </c>
      <c r="O7" s="294">
        <v>680533.70606728038</v>
      </c>
      <c r="P7" s="294">
        <v>77946</v>
      </c>
      <c r="Q7" s="294">
        <v>86368</v>
      </c>
      <c r="R7" s="294">
        <v>90888.986455402977</v>
      </c>
      <c r="S7" s="294">
        <v>255202.98645540298</v>
      </c>
      <c r="T7" s="294">
        <v>935736.69252268341</v>
      </c>
      <c r="U7" s="294">
        <v>103328.00204845172</v>
      </c>
      <c r="V7" s="294">
        <v>89556.913753146175</v>
      </c>
      <c r="W7" s="294">
        <v>89905.944660543115</v>
      </c>
      <c r="X7" s="294">
        <v>282790.86046214099</v>
      </c>
      <c r="Y7" s="294">
        <v>72998.929864543112</v>
      </c>
      <c r="Z7" s="294">
        <v>66454.141653964965</v>
      </c>
      <c r="AA7" s="294">
        <v>69562</v>
      </c>
      <c r="AB7" s="294">
        <v>209015.07151850808</v>
      </c>
      <c r="AC7" s="294">
        <v>92517.014211107118</v>
      </c>
      <c r="AD7" s="294">
        <v>70629</v>
      </c>
      <c r="AE7" s="294">
        <v>81220</v>
      </c>
      <c r="AF7" s="294">
        <v>69738</v>
      </c>
      <c r="AG7" s="294">
        <v>221587</v>
      </c>
      <c r="AH7" s="294">
        <v>314104.0142111071</v>
      </c>
      <c r="AI7" s="294">
        <v>61648</v>
      </c>
      <c r="AJ7" s="294">
        <v>83517.000000000015</v>
      </c>
      <c r="AK7" s="294">
        <v>91185.795629999993</v>
      </c>
      <c r="AL7" s="294">
        <v>236350.79563000001</v>
      </c>
      <c r="AM7" s="294">
        <v>550454.80984110711</v>
      </c>
      <c r="AN7" s="294">
        <v>97764.000000000015</v>
      </c>
      <c r="AO7" s="294">
        <v>86348.000000000015</v>
      </c>
      <c r="AP7" s="294">
        <v>89075</v>
      </c>
      <c r="AQ7" s="294">
        <v>273187</v>
      </c>
      <c r="AR7" s="294">
        <v>81842</v>
      </c>
      <c r="AS7" s="294">
        <v>67808</v>
      </c>
      <c r="AT7" s="294">
        <v>52957</v>
      </c>
      <c r="AU7" s="294">
        <v>202607</v>
      </c>
      <c r="AV7" s="294">
        <v>92517.014211107118</v>
      </c>
      <c r="AW7" s="294">
        <v>70021</v>
      </c>
      <c r="AX7" s="294">
        <v>67530</v>
      </c>
      <c r="AY7" s="294">
        <v>68439</v>
      </c>
      <c r="AZ7" s="294">
        <v>205990</v>
      </c>
      <c r="BA7" s="294">
        <v>298507.0142111071</v>
      </c>
      <c r="BB7" s="294">
        <v>78491</v>
      </c>
      <c r="BC7" s="294">
        <v>83860</v>
      </c>
      <c r="BD7" s="294">
        <v>89584</v>
      </c>
      <c r="BE7" s="294">
        <v>251935</v>
      </c>
      <c r="BF7" s="294">
        <v>550442.01421110705</v>
      </c>
      <c r="BG7" s="294">
        <v>-15597</v>
      </c>
      <c r="BH7" s="616">
        <v>-2.3245559438000996E-5</v>
      </c>
      <c r="BI7" s="294">
        <v>93021</v>
      </c>
      <c r="BJ7" s="294">
        <v>87022</v>
      </c>
      <c r="BK7" s="294">
        <v>94370</v>
      </c>
      <c r="BL7" s="294">
        <v>274413</v>
      </c>
      <c r="BM7" s="294">
        <v>68821</v>
      </c>
      <c r="BN7" s="294">
        <v>67410</v>
      </c>
      <c r="BO7" s="294">
        <v>59853</v>
      </c>
      <c r="BP7" s="294">
        <v>196084</v>
      </c>
      <c r="BQ7" s="294">
        <v>470497</v>
      </c>
      <c r="BR7" s="294">
        <v>377979.9857888929</v>
      </c>
      <c r="BS7" s="616">
        <v>4.0855186368899759</v>
      </c>
      <c r="BT7" s="294">
        <v>77107</v>
      </c>
      <c r="BU7" s="294">
        <v>7086</v>
      </c>
      <c r="BV7" s="616">
        <v>0.10119821196498194</v>
      </c>
      <c r="BW7" s="294">
        <v>67762</v>
      </c>
      <c r="BX7" s="982">
        <v>232</v>
      </c>
      <c r="BY7" s="983">
        <v>3.4355101436398636E-3</v>
      </c>
      <c r="BZ7" s="294">
        <v>65431</v>
      </c>
      <c r="CA7" s="982">
        <f t="shared" si="0"/>
        <v>-3008</v>
      </c>
      <c r="CB7" s="983">
        <f t="shared" si="1"/>
        <v>-4.3951548093923057E-2</v>
      </c>
      <c r="CC7" s="294">
        <v>210300</v>
      </c>
      <c r="CD7" s="982">
        <f t="shared" si="2"/>
        <v>4310</v>
      </c>
      <c r="CE7" s="983">
        <f t="shared" si="3"/>
        <v>2.0923345793485121E-2</v>
      </c>
      <c r="CF7" s="294">
        <v>680797</v>
      </c>
      <c r="CG7" s="982">
        <f t="shared" si="4"/>
        <v>382289.9857888929</v>
      </c>
      <c r="CH7" s="983">
        <f t="shared" si="5"/>
        <v>1.28067337646724</v>
      </c>
    </row>
    <row r="8" spans="1:86" x14ac:dyDescent="0.25">
      <c r="A8" s="82" t="s">
        <v>10</v>
      </c>
      <c r="B8" s="294">
        <v>4852.0890194337953</v>
      </c>
      <c r="C8" s="294">
        <v>3364.79180250627</v>
      </c>
      <c r="D8" s="294">
        <v>3314.22753042967</v>
      </c>
      <c r="E8" s="294">
        <v>11531.108352369734</v>
      </c>
      <c r="F8" s="294">
        <v>5067.7717747122242</v>
      </c>
      <c r="G8" s="294">
        <v>2346.7254947006477</v>
      </c>
      <c r="H8" s="294">
        <v>1785.2952004527549</v>
      </c>
      <c r="I8" s="294">
        <v>9199.7924698656279</v>
      </c>
      <c r="J8" s="294">
        <v>20730.900822235362</v>
      </c>
      <c r="K8" s="294">
        <v>3408.0000000000009</v>
      </c>
      <c r="L8" s="294">
        <v>1953.9999999999998</v>
      </c>
      <c r="M8" s="294">
        <v>2357</v>
      </c>
      <c r="N8" s="294">
        <v>7719.0000000000009</v>
      </c>
      <c r="O8" s="294">
        <v>28449.900822235362</v>
      </c>
      <c r="P8" s="294">
        <v>4103</v>
      </c>
      <c r="Q8" s="294">
        <v>5436.9799472094401</v>
      </c>
      <c r="R8" s="294">
        <v>5442.3958132370699</v>
      </c>
      <c r="S8" s="294">
        <v>14982.37576044651</v>
      </c>
      <c r="T8" s="294">
        <v>43432.276582681872</v>
      </c>
      <c r="U8" s="294">
        <v>4413.6918333348867</v>
      </c>
      <c r="V8" s="294">
        <v>4080.301897985164</v>
      </c>
      <c r="W8" s="294">
        <v>4245.2435650116677</v>
      </c>
      <c r="X8" s="294">
        <v>12739.237296331718</v>
      </c>
      <c r="Y8" s="294">
        <v>3898.8281613445056</v>
      </c>
      <c r="Z8" s="294">
        <v>2705.2732665136618</v>
      </c>
      <c r="AA8" s="294">
        <v>1405.0000000000002</v>
      </c>
      <c r="AB8" s="294">
        <v>8009.1014278581679</v>
      </c>
      <c r="AC8" s="294">
        <v>4852.0890194337953</v>
      </c>
      <c r="AD8" s="294">
        <v>2495</v>
      </c>
      <c r="AE8" s="294">
        <v>1270</v>
      </c>
      <c r="AF8" s="294">
        <v>1844.0000000000002</v>
      </c>
      <c r="AG8" s="294">
        <v>5609</v>
      </c>
      <c r="AH8" s="294">
        <v>10461.089019433795</v>
      </c>
      <c r="AI8" s="294">
        <v>3149.0000000000009</v>
      </c>
      <c r="AJ8" s="294">
        <v>3807.9999999999991</v>
      </c>
      <c r="AK8" s="294">
        <v>4468.56459</v>
      </c>
      <c r="AL8" s="294">
        <v>11425.564589999998</v>
      </c>
      <c r="AM8" s="294">
        <v>21886.653609433793</v>
      </c>
      <c r="AN8" s="294">
        <v>3729</v>
      </c>
      <c r="AO8" s="294">
        <v>3946.9999999999995</v>
      </c>
      <c r="AP8" s="294">
        <v>4077</v>
      </c>
      <c r="AQ8" s="294">
        <v>11753</v>
      </c>
      <c r="AR8" s="294">
        <v>3937</v>
      </c>
      <c r="AS8" s="294">
        <v>4300</v>
      </c>
      <c r="AT8" s="294">
        <v>3240</v>
      </c>
      <c r="AU8" s="294">
        <v>11477</v>
      </c>
      <c r="AV8" s="294">
        <v>4852.0890194337953</v>
      </c>
      <c r="AW8" s="294">
        <v>2013</v>
      </c>
      <c r="AX8" s="294">
        <v>3868</v>
      </c>
      <c r="AY8" s="294">
        <v>2308</v>
      </c>
      <c r="AZ8" s="294">
        <v>8189</v>
      </c>
      <c r="BA8" s="294">
        <v>13041.089019433795</v>
      </c>
      <c r="BB8" s="294">
        <v>4660</v>
      </c>
      <c r="BC8" s="294">
        <v>4446</v>
      </c>
      <c r="BD8" s="294">
        <v>5428</v>
      </c>
      <c r="BE8" s="294">
        <v>14534</v>
      </c>
      <c r="BF8" s="294">
        <v>27575.089019433795</v>
      </c>
      <c r="BG8" s="294">
        <v>2580</v>
      </c>
      <c r="BH8" s="616">
        <v>0.25990430111015783</v>
      </c>
      <c r="BI8" s="294">
        <v>4458</v>
      </c>
      <c r="BJ8" s="294">
        <v>4179</v>
      </c>
      <c r="BK8" s="294">
        <v>3756</v>
      </c>
      <c r="BL8" s="294">
        <v>12393</v>
      </c>
      <c r="BM8" s="294">
        <v>3272</v>
      </c>
      <c r="BN8" s="294">
        <v>3019</v>
      </c>
      <c r="BO8" s="294">
        <v>2303</v>
      </c>
      <c r="BP8" s="294">
        <v>8594</v>
      </c>
      <c r="BQ8" s="294">
        <v>20987</v>
      </c>
      <c r="BR8" s="294">
        <v>16134.910980566205</v>
      </c>
      <c r="BS8" s="616">
        <v>3.3253534541394369</v>
      </c>
      <c r="BT8" s="294">
        <v>1204</v>
      </c>
      <c r="BU8" s="294">
        <v>-809</v>
      </c>
      <c r="BV8" s="616">
        <v>-0.40188772975658221</v>
      </c>
      <c r="BW8" s="294">
        <v>2229</v>
      </c>
      <c r="BX8" s="982">
        <v>-1639</v>
      </c>
      <c r="BY8" s="983">
        <v>-0.42373319544984489</v>
      </c>
      <c r="BZ8" s="294">
        <v>2759</v>
      </c>
      <c r="CA8" s="982">
        <f t="shared" si="0"/>
        <v>451</v>
      </c>
      <c r="CB8" s="983">
        <f t="shared" si="1"/>
        <v>0.19540727902946273</v>
      </c>
      <c r="CC8" s="294">
        <v>6192</v>
      </c>
      <c r="CD8" s="982">
        <f t="shared" si="2"/>
        <v>-1997</v>
      </c>
      <c r="CE8" s="983">
        <f t="shared" si="3"/>
        <v>-0.2438637196238857</v>
      </c>
      <c r="CF8" s="294">
        <v>27179</v>
      </c>
      <c r="CG8" s="982">
        <f t="shared" si="4"/>
        <v>14137.910980566205</v>
      </c>
      <c r="CH8" s="983">
        <f t="shared" si="5"/>
        <v>1.0841050896514799</v>
      </c>
    </row>
    <row r="9" spans="1:86" x14ac:dyDescent="0.25">
      <c r="A9" s="82" t="s">
        <v>55</v>
      </c>
      <c r="T9" s="294">
        <v>0</v>
      </c>
      <c r="AM9" s="294">
        <v>0</v>
      </c>
      <c r="BF9" s="294">
        <v>0</v>
      </c>
      <c r="BG9" s="294">
        <v>0</v>
      </c>
      <c r="BH9" s="616"/>
      <c r="BR9" s="294">
        <v>0</v>
      </c>
      <c r="BS9" s="616" t="e">
        <v>#DIV/0!</v>
      </c>
      <c r="BU9" s="294">
        <v>0</v>
      </c>
      <c r="BV9" s="616" t="e">
        <v>#DIV/0!</v>
      </c>
      <c r="BX9" s="982">
        <v>0</v>
      </c>
      <c r="BY9" s="983" t="e">
        <v>#DIV/0!</v>
      </c>
      <c r="CA9" s="982">
        <f t="shared" si="0"/>
        <v>0</v>
      </c>
      <c r="CB9" s="983" t="e">
        <f t="shared" si="1"/>
        <v>#DIV/0!</v>
      </c>
      <c r="CD9" s="982">
        <f t="shared" si="2"/>
        <v>0</v>
      </c>
      <c r="CE9" s="983" t="e">
        <f t="shared" si="3"/>
        <v>#DIV/0!</v>
      </c>
      <c r="CG9" s="982">
        <f t="shared" si="4"/>
        <v>0</v>
      </c>
      <c r="CH9" s="983" t="e">
        <f t="shared" si="5"/>
        <v>#DIV/0!</v>
      </c>
    </row>
    <row r="10" spans="1:86" x14ac:dyDescent="0.25">
      <c r="A10" s="81" t="s">
        <v>27</v>
      </c>
      <c r="B10" s="294">
        <v>56953.082377370614</v>
      </c>
      <c r="C10" s="294">
        <v>48228.821230728048</v>
      </c>
      <c r="D10" s="294">
        <v>42330.944467857298</v>
      </c>
      <c r="E10" s="294">
        <v>147512.84807595593</v>
      </c>
      <c r="F10" s="294">
        <v>33178.811937346909</v>
      </c>
      <c r="G10" s="294">
        <v>34297.322728622203</v>
      </c>
      <c r="H10" s="294">
        <v>31840.210273645156</v>
      </c>
      <c r="I10" s="294">
        <v>99316.344939614268</v>
      </c>
      <c r="J10" s="294">
        <v>246829.1930155702</v>
      </c>
      <c r="K10" s="294">
        <v>33601</v>
      </c>
      <c r="L10" s="294">
        <v>32862</v>
      </c>
      <c r="M10" s="294">
        <v>34665.999999999993</v>
      </c>
      <c r="N10" s="294">
        <v>101129</v>
      </c>
      <c r="O10" s="294">
        <v>347958.19301557017</v>
      </c>
      <c r="P10" s="294">
        <v>34845</v>
      </c>
      <c r="Q10" s="294">
        <v>40246</v>
      </c>
      <c r="R10" s="294">
        <v>54950.547976823887</v>
      </c>
      <c r="S10" s="294">
        <v>130041.54797682389</v>
      </c>
      <c r="T10" s="294">
        <v>477999.74099239404</v>
      </c>
      <c r="U10" s="294">
        <v>57705.962636314813</v>
      </c>
      <c r="V10" s="294">
        <v>51700.068983968755</v>
      </c>
      <c r="W10" s="294">
        <v>46972.063699007042</v>
      </c>
      <c r="X10" s="294">
        <v>156378.09531929059</v>
      </c>
      <c r="Y10" s="294">
        <v>41705.945464851189</v>
      </c>
      <c r="Z10" s="294">
        <v>39812.053692241032</v>
      </c>
      <c r="AA10" s="294">
        <v>37389</v>
      </c>
      <c r="AB10" s="294">
        <v>118906.99915709221</v>
      </c>
      <c r="AC10" s="294">
        <v>275285.09447638283</v>
      </c>
      <c r="AD10" s="294">
        <v>36572.999999999993</v>
      </c>
      <c r="AE10" s="294">
        <v>44137</v>
      </c>
      <c r="AF10" s="294">
        <v>36682</v>
      </c>
      <c r="AG10" s="294">
        <v>117392</v>
      </c>
      <c r="AH10" s="294">
        <v>392677.09447638283</v>
      </c>
      <c r="AI10" s="294">
        <v>36800</v>
      </c>
      <c r="AJ10" s="294">
        <v>47847</v>
      </c>
      <c r="AK10" s="294">
        <v>61201.682220000002</v>
      </c>
      <c r="AL10" s="294">
        <v>145848.68222000002</v>
      </c>
      <c r="AM10" s="294">
        <v>538525.77669638279</v>
      </c>
      <c r="AN10" s="294">
        <v>62083.000000000007</v>
      </c>
      <c r="AO10" s="294">
        <v>49977.999999999993</v>
      </c>
      <c r="AP10" s="294">
        <v>52352</v>
      </c>
      <c r="AQ10" s="294">
        <v>164413</v>
      </c>
      <c r="AR10" s="294">
        <v>40916</v>
      </c>
      <c r="AS10" s="294">
        <v>36873</v>
      </c>
      <c r="AT10" s="294">
        <v>34151</v>
      </c>
      <c r="AU10" s="294">
        <v>111940</v>
      </c>
      <c r="AV10" s="294">
        <v>276353</v>
      </c>
      <c r="AW10" s="294">
        <v>29753</v>
      </c>
      <c r="AX10" s="294">
        <v>35472</v>
      </c>
      <c r="AY10" s="294">
        <v>34763</v>
      </c>
      <c r="AZ10" s="294">
        <v>99988</v>
      </c>
      <c r="BA10" s="294">
        <v>376341</v>
      </c>
      <c r="BB10" s="294">
        <v>34668</v>
      </c>
      <c r="BC10" s="294">
        <v>47440</v>
      </c>
      <c r="BD10" s="294">
        <v>60156</v>
      </c>
      <c r="BE10" s="294">
        <v>142264</v>
      </c>
      <c r="BF10" s="294">
        <v>518605</v>
      </c>
      <c r="BG10" s="294">
        <v>-16336.09447638283</v>
      </c>
      <c r="BH10" s="616">
        <v>-3.6991315102106959E-2</v>
      </c>
      <c r="BI10" s="294">
        <v>60849</v>
      </c>
      <c r="BJ10" s="294">
        <v>54653</v>
      </c>
      <c r="BK10" s="294">
        <v>52153</v>
      </c>
      <c r="BL10" s="294">
        <v>167655</v>
      </c>
      <c r="BM10" s="294">
        <v>37642</v>
      </c>
      <c r="BN10" s="294">
        <v>39741</v>
      </c>
      <c r="BO10" s="294">
        <v>36591</v>
      </c>
      <c r="BP10" s="294">
        <v>113974</v>
      </c>
      <c r="BQ10" s="294">
        <v>281629</v>
      </c>
      <c r="BR10" s="294">
        <v>5276</v>
      </c>
      <c r="BS10" s="616">
        <v>1.9091524246163422E-2</v>
      </c>
      <c r="BT10" s="294">
        <v>41081</v>
      </c>
      <c r="BU10" s="294">
        <v>11328</v>
      </c>
      <c r="BV10" s="616">
        <v>0.38073471582697543</v>
      </c>
      <c r="BW10" s="294">
        <v>37417</v>
      </c>
      <c r="BX10" s="982">
        <v>1945</v>
      </c>
      <c r="BY10" s="983">
        <v>5.4831980153360396E-2</v>
      </c>
      <c r="BZ10" s="294">
        <v>34905</v>
      </c>
      <c r="CA10" s="982">
        <f t="shared" si="0"/>
        <v>142</v>
      </c>
      <c r="CB10" s="983">
        <f t="shared" si="1"/>
        <v>4.0848028075827752E-3</v>
      </c>
      <c r="CC10" s="294">
        <v>113403</v>
      </c>
      <c r="CD10" s="982">
        <f t="shared" si="2"/>
        <v>13415</v>
      </c>
      <c r="CE10" s="983">
        <f t="shared" si="3"/>
        <v>0.13416609993199183</v>
      </c>
      <c r="CF10" s="294">
        <v>395032</v>
      </c>
      <c r="CG10" s="982">
        <f t="shared" si="4"/>
        <v>18691</v>
      </c>
      <c r="CH10" s="983">
        <f t="shared" si="5"/>
        <v>4.966506439638519E-2</v>
      </c>
    </row>
    <row r="11" spans="1:86" x14ac:dyDescent="0.25">
      <c r="A11" s="82" t="s">
        <v>12</v>
      </c>
      <c r="B11" s="294">
        <v>9129.9219228632155</v>
      </c>
      <c r="C11" s="294">
        <v>7630.7705300403186</v>
      </c>
      <c r="D11" s="294">
        <v>7589.97386410934</v>
      </c>
      <c r="E11" s="294">
        <v>24350.666317012874</v>
      </c>
      <c r="F11" s="294">
        <v>4655.8364341622701</v>
      </c>
      <c r="G11" s="294">
        <v>3708.2193511047026</v>
      </c>
      <c r="H11" s="294">
        <v>8015.1736116850216</v>
      </c>
      <c r="I11" s="294">
        <v>16379.229396951992</v>
      </c>
      <c r="J11" s="294">
        <v>40729.857712023928</v>
      </c>
      <c r="K11" s="294">
        <v>9255</v>
      </c>
      <c r="L11" s="294">
        <v>9740</v>
      </c>
      <c r="M11" s="294">
        <v>8103.9999999999991</v>
      </c>
      <c r="N11" s="294">
        <v>27099</v>
      </c>
      <c r="O11" s="294">
        <v>67828.857712023921</v>
      </c>
      <c r="P11" s="294">
        <v>8643</v>
      </c>
      <c r="Q11" s="294">
        <v>7102.0000000000009</v>
      </c>
      <c r="R11" s="294">
        <v>10475.604225020872</v>
      </c>
      <c r="S11" s="294">
        <v>26220.604225020874</v>
      </c>
      <c r="T11" s="294">
        <v>94049.461937044791</v>
      </c>
      <c r="U11" s="294">
        <v>10108.944818415588</v>
      </c>
      <c r="V11" s="294">
        <v>8311.1711534405404</v>
      </c>
      <c r="W11" s="294">
        <v>8050.9886246911028</v>
      </c>
      <c r="X11" s="294">
        <v>26471.104596547229</v>
      </c>
      <c r="Y11" s="294">
        <v>10356.848382190687</v>
      </c>
      <c r="Z11" s="294">
        <v>10980.943002820983</v>
      </c>
      <c r="AA11" s="294">
        <v>10335.999999999998</v>
      </c>
      <c r="AB11" s="294">
        <v>31673.791385011667</v>
      </c>
      <c r="AC11" s="294">
        <v>58144.889871558364</v>
      </c>
      <c r="AD11" s="294">
        <v>7991.0000000000009</v>
      </c>
      <c r="AE11" s="294">
        <v>15028</v>
      </c>
      <c r="AF11" s="294">
        <v>8319</v>
      </c>
      <c r="AG11" s="294">
        <v>31338</v>
      </c>
      <c r="AH11" s="294">
        <v>89482.889871558349</v>
      </c>
      <c r="AI11" s="294">
        <v>11191.000000000002</v>
      </c>
      <c r="AJ11" s="294">
        <v>9307</v>
      </c>
      <c r="AK11" s="294">
        <v>12975.68736</v>
      </c>
      <c r="AL11" s="294">
        <v>33473.687360000004</v>
      </c>
      <c r="AM11" s="294">
        <v>122956.57723155836</v>
      </c>
      <c r="AN11" s="294">
        <v>14794.999999999998</v>
      </c>
      <c r="AO11" s="294">
        <v>12034</v>
      </c>
      <c r="AP11" s="294">
        <v>11615</v>
      </c>
      <c r="AQ11" s="294">
        <v>38444</v>
      </c>
      <c r="AR11" s="294">
        <v>8340</v>
      </c>
      <c r="AS11" s="294">
        <v>8841</v>
      </c>
      <c r="AT11" s="294">
        <v>9003</v>
      </c>
      <c r="AU11" s="294">
        <v>26184</v>
      </c>
      <c r="AV11" s="294">
        <v>64630.883874299987</v>
      </c>
      <c r="AW11" s="294">
        <v>9256</v>
      </c>
      <c r="AX11" s="294">
        <v>8685</v>
      </c>
      <c r="AY11" s="294">
        <v>9457</v>
      </c>
      <c r="AZ11" s="294">
        <v>27398</v>
      </c>
      <c r="BA11" s="294">
        <v>92028.515600499988</v>
      </c>
      <c r="BB11" s="294">
        <v>9586</v>
      </c>
      <c r="BC11" s="294">
        <v>12907</v>
      </c>
      <c r="BD11" s="294">
        <v>17049</v>
      </c>
      <c r="BE11" s="294">
        <v>39542</v>
      </c>
      <c r="BF11" s="294">
        <v>131570.51560049999</v>
      </c>
      <c r="BG11" s="294">
        <v>2545.625728941639</v>
      </c>
      <c r="BH11" s="616">
        <v>7.0056751439326437E-2</v>
      </c>
      <c r="BI11" s="294">
        <v>14490</v>
      </c>
      <c r="BJ11" s="294">
        <v>13061</v>
      </c>
      <c r="BK11" s="294">
        <v>11043</v>
      </c>
      <c r="BL11" s="294">
        <v>38594</v>
      </c>
      <c r="BM11" s="294">
        <v>7377</v>
      </c>
      <c r="BN11" s="294">
        <v>9195</v>
      </c>
      <c r="BO11" s="294">
        <v>8962</v>
      </c>
      <c r="BP11" s="294">
        <v>25534</v>
      </c>
      <c r="BQ11" s="294">
        <v>64128</v>
      </c>
      <c r="BR11" s="294">
        <v>-502.88387429998693</v>
      </c>
      <c r="BS11" s="616">
        <v>-7.7808602351476606E-3</v>
      </c>
      <c r="BT11" s="294">
        <v>9629</v>
      </c>
      <c r="BU11" s="294">
        <v>373</v>
      </c>
      <c r="BV11" s="616">
        <v>4.0298184961106306E-2</v>
      </c>
      <c r="BW11" s="294">
        <v>9682</v>
      </c>
      <c r="BX11" s="982">
        <v>997</v>
      </c>
      <c r="BY11" s="983">
        <v>0.11479562464018422</v>
      </c>
      <c r="BZ11" s="294">
        <v>8146</v>
      </c>
      <c r="CA11" s="982">
        <f t="shared" si="0"/>
        <v>-1311</v>
      </c>
      <c r="CB11" s="983">
        <f t="shared" si="1"/>
        <v>-0.13862747171407422</v>
      </c>
      <c r="CC11" s="294">
        <v>27457</v>
      </c>
      <c r="CD11" s="982">
        <f t="shared" si="2"/>
        <v>59</v>
      </c>
      <c r="CE11" s="983">
        <f t="shared" si="3"/>
        <v>2.153441857069859E-3</v>
      </c>
      <c r="CF11" s="294">
        <v>91585</v>
      </c>
      <c r="CG11" s="982">
        <f t="shared" si="4"/>
        <v>-443.51560049998807</v>
      </c>
      <c r="CH11" s="983">
        <f t="shared" si="5"/>
        <v>-4.8193279833536563E-3</v>
      </c>
    </row>
    <row r="12" spans="1:86" x14ac:dyDescent="0.25">
      <c r="A12" s="82" t="s">
        <v>11</v>
      </c>
      <c r="B12" s="294">
        <v>47823.160454507401</v>
      </c>
      <c r="C12" s="294">
        <v>40598.050700687731</v>
      </c>
      <c r="D12" s="294">
        <v>34740.970603747955</v>
      </c>
      <c r="E12" s="294">
        <v>123162.18175894307</v>
      </c>
      <c r="F12" s="294">
        <v>28522.975503184636</v>
      </c>
      <c r="G12" s="294">
        <v>30589.103377517502</v>
      </c>
      <c r="H12" s="294">
        <v>23825.036661960134</v>
      </c>
      <c r="I12" s="294">
        <v>82937.115542662272</v>
      </c>
      <c r="J12" s="294">
        <v>206099.27726320169</v>
      </c>
      <c r="K12" s="294">
        <v>24346</v>
      </c>
      <c r="L12" s="294">
        <v>23122</v>
      </c>
      <c r="M12" s="294">
        <v>26561.999999999996</v>
      </c>
      <c r="N12" s="294">
        <v>74030</v>
      </c>
      <c r="O12" s="294">
        <v>280129.27726320171</v>
      </c>
      <c r="P12" s="294">
        <v>26202</v>
      </c>
      <c r="Q12" s="294">
        <v>33144</v>
      </c>
      <c r="R12" s="294">
        <v>44474.943751803017</v>
      </c>
      <c r="S12" s="294">
        <v>103820.94375180302</v>
      </c>
      <c r="T12" s="294">
        <v>383950.22101500473</v>
      </c>
      <c r="U12" s="294">
        <v>47597.017817899221</v>
      </c>
      <c r="V12" s="294">
        <v>43388.897830528214</v>
      </c>
      <c r="W12" s="294">
        <v>38921.075074315937</v>
      </c>
      <c r="X12" s="294">
        <v>129906.99072274337</v>
      </c>
      <c r="Y12" s="294">
        <v>31349.097082660504</v>
      </c>
      <c r="Z12" s="294">
        <v>28831.110689420049</v>
      </c>
      <c r="AA12" s="294">
        <v>27053</v>
      </c>
      <c r="AB12" s="294">
        <v>87233.207772080554</v>
      </c>
      <c r="AC12" s="294">
        <v>217140.21282621467</v>
      </c>
      <c r="AD12" s="294">
        <v>28581.999999999993</v>
      </c>
      <c r="AE12" s="294">
        <v>29109</v>
      </c>
      <c r="AF12" s="294">
        <v>28363.000000000004</v>
      </c>
      <c r="AG12" s="294">
        <v>86054</v>
      </c>
      <c r="AH12" s="294">
        <v>303194.21282621467</v>
      </c>
      <c r="AI12" s="294">
        <v>25609</v>
      </c>
      <c r="AJ12" s="294">
        <v>38540</v>
      </c>
      <c r="AK12" s="294">
        <v>48225.994859999999</v>
      </c>
      <c r="AL12" s="294">
        <v>112374.99486000001</v>
      </c>
      <c r="AM12" s="294">
        <v>415569.20768621471</v>
      </c>
      <c r="AN12" s="294">
        <v>47288.000000000007</v>
      </c>
      <c r="AO12" s="294">
        <v>37943.999999999993</v>
      </c>
      <c r="AP12" s="294">
        <v>40737</v>
      </c>
      <c r="AQ12" s="294">
        <v>125969</v>
      </c>
      <c r="AR12" s="294">
        <v>32576</v>
      </c>
      <c r="AS12" s="294">
        <v>28032</v>
      </c>
      <c r="AT12" s="294">
        <v>25148</v>
      </c>
      <c r="AU12" s="294">
        <v>85756</v>
      </c>
      <c r="AV12" s="294">
        <v>211703.08522919999</v>
      </c>
      <c r="AW12" s="294">
        <v>20497</v>
      </c>
      <c r="AX12" s="294">
        <v>26787</v>
      </c>
      <c r="AY12" s="294">
        <v>25306</v>
      </c>
      <c r="AZ12" s="294">
        <v>72590</v>
      </c>
      <c r="BA12" s="294">
        <v>284292.37024647999</v>
      </c>
      <c r="BB12" s="294">
        <v>25082</v>
      </c>
      <c r="BC12" s="294">
        <v>34533</v>
      </c>
      <c r="BD12" s="294">
        <v>43107</v>
      </c>
      <c r="BE12" s="294">
        <v>102722</v>
      </c>
      <c r="BF12" s="294">
        <v>387014.37024647999</v>
      </c>
      <c r="BG12" s="294">
        <v>-18901.842579734686</v>
      </c>
      <c r="BH12" s="616">
        <v>-6.8712592058302158E-2</v>
      </c>
      <c r="BI12" s="294">
        <v>46359</v>
      </c>
      <c r="BJ12" s="294">
        <v>41592</v>
      </c>
      <c r="BK12" s="294">
        <v>41110</v>
      </c>
      <c r="BL12" s="294">
        <v>129061</v>
      </c>
      <c r="BM12" s="294">
        <v>30265</v>
      </c>
      <c r="BN12" s="294">
        <v>30546</v>
      </c>
      <c r="BO12" s="294">
        <v>27629</v>
      </c>
      <c r="BP12" s="294">
        <v>88440</v>
      </c>
      <c r="BQ12" s="294">
        <v>217501</v>
      </c>
      <c r="BR12" s="294">
        <v>5797.9147708000091</v>
      </c>
      <c r="BS12" s="616">
        <v>2.738701122150821E-2</v>
      </c>
      <c r="BT12" s="294">
        <v>31452</v>
      </c>
      <c r="BU12" s="294">
        <v>10955</v>
      </c>
      <c r="BV12" s="616">
        <v>0.53446845879884863</v>
      </c>
      <c r="BW12" s="294">
        <v>27735</v>
      </c>
      <c r="BX12" s="982">
        <v>948</v>
      </c>
      <c r="BY12" s="983">
        <v>3.5390301265539256E-2</v>
      </c>
      <c r="BZ12" s="294">
        <v>26759</v>
      </c>
      <c r="CA12" s="982">
        <f t="shared" si="0"/>
        <v>1453</v>
      </c>
      <c r="CB12" s="983">
        <f t="shared" si="1"/>
        <v>5.741721330909666E-2</v>
      </c>
      <c r="CC12" s="294">
        <v>85946</v>
      </c>
      <c r="CD12" s="982">
        <f t="shared" si="2"/>
        <v>13356</v>
      </c>
      <c r="CE12" s="983">
        <f t="shared" si="3"/>
        <v>0.18399228543876567</v>
      </c>
      <c r="CF12" s="294">
        <v>303447</v>
      </c>
      <c r="CG12" s="982">
        <f t="shared" si="4"/>
        <v>19154.629753520014</v>
      </c>
      <c r="CH12" s="983">
        <f t="shared" si="5"/>
        <v>6.7376517128873534E-2</v>
      </c>
    </row>
    <row r="13" spans="1:86" x14ac:dyDescent="0.25">
      <c r="A13" s="81" t="s">
        <v>28</v>
      </c>
      <c r="B13" s="294">
        <v>247956</v>
      </c>
      <c r="C13" s="294">
        <v>210096.83422670944</v>
      </c>
      <c r="D13" s="294">
        <v>196648.07139185054</v>
      </c>
      <c r="E13" s="294">
        <v>654700.90561855992</v>
      </c>
      <c r="F13" s="294">
        <v>146372.2769164076</v>
      </c>
      <c r="G13" s="294">
        <v>138255.59740737497</v>
      </c>
      <c r="H13" s="294">
        <v>122747.57865553278</v>
      </c>
      <c r="I13" s="294">
        <v>407375.45297931536</v>
      </c>
      <c r="J13" s="294">
        <v>1062076.3585978753</v>
      </c>
      <c r="K13" s="294">
        <v>130765</v>
      </c>
      <c r="L13" s="294">
        <v>121097</v>
      </c>
      <c r="M13" s="294">
        <v>140745</v>
      </c>
      <c r="N13" s="294">
        <v>392607</v>
      </c>
      <c r="O13" s="294">
        <v>1454683.3585978753</v>
      </c>
      <c r="P13" s="294">
        <v>170861</v>
      </c>
      <c r="Q13" s="294">
        <v>201313</v>
      </c>
      <c r="R13" s="294">
        <v>254022.68940464174</v>
      </c>
      <c r="S13" s="294">
        <v>626196.68940464174</v>
      </c>
      <c r="T13" s="294">
        <v>2080880.0480025171</v>
      </c>
      <c r="U13" s="294">
        <v>284469.83456032863</v>
      </c>
      <c r="V13" s="294">
        <v>257939.96488393936</v>
      </c>
      <c r="W13" s="294">
        <v>210943.9093771326</v>
      </c>
      <c r="X13" s="294">
        <v>753353.70882140053</v>
      </c>
      <c r="Y13" s="294">
        <v>176921.44562349407</v>
      </c>
      <c r="Z13" s="294">
        <v>178797.10452233074</v>
      </c>
      <c r="AA13" s="294">
        <v>130173</v>
      </c>
      <c r="AB13" s="294">
        <v>485891.55014582485</v>
      </c>
      <c r="AC13" s="294">
        <v>1239245.2589672254</v>
      </c>
      <c r="AD13" s="294">
        <v>140298</v>
      </c>
      <c r="AE13" s="294">
        <v>164145</v>
      </c>
      <c r="AF13" s="294">
        <v>141340</v>
      </c>
      <c r="AG13" s="294">
        <v>445783</v>
      </c>
      <c r="AH13" s="294">
        <v>1685028.2589672254</v>
      </c>
      <c r="AI13" s="294">
        <v>148584</v>
      </c>
      <c r="AJ13" s="294">
        <v>188028</v>
      </c>
      <c r="AK13" s="294">
        <v>263929.64813000005</v>
      </c>
      <c r="AL13" s="294">
        <v>600541.6481300001</v>
      </c>
      <c r="AM13" s="294">
        <v>2285569.9070972255</v>
      </c>
      <c r="AN13" s="294">
        <v>270299</v>
      </c>
      <c r="AO13" s="294">
        <v>238509</v>
      </c>
      <c r="AP13" s="294">
        <v>258960</v>
      </c>
      <c r="AQ13" s="294">
        <v>767768</v>
      </c>
      <c r="AR13" s="294">
        <v>210706</v>
      </c>
      <c r="AS13" s="294">
        <v>185470</v>
      </c>
      <c r="AT13" s="294">
        <v>135464</v>
      </c>
      <c r="AU13" s="294">
        <v>531640</v>
      </c>
      <c r="AV13" s="294">
        <v>1299408</v>
      </c>
      <c r="AW13" s="294">
        <v>140724</v>
      </c>
      <c r="AX13" s="294">
        <v>134132</v>
      </c>
      <c r="AY13" s="294">
        <v>144985</v>
      </c>
      <c r="AZ13" s="294">
        <v>419841</v>
      </c>
      <c r="BA13" s="294">
        <v>1719249</v>
      </c>
      <c r="BB13" s="294">
        <v>168320</v>
      </c>
      <c r="BC13" s="294">
        <v>188326</v>
      </c>
      <c r="BD13" s="294">
        <v>239050</v>
      </c>
      <c r="BE13" s="294">
        <v>595696</v>
      </c>
      <c r="BF13" s="294">
        <v>2314945</v>
      </c>
      <c r="BG13" s="294">
        <v>34220.74103277456</v>
      </c>
      <c r="BH13" s="616">
        <v>1.2852414976045168E-2</v>
      </c>
      <c r="BI13" s="294">
        <v>251754</v>
      </c>
      <c r="BJ13" s="294">
        <v>215987</v>
      </c>
      <c r="BK13" s="294">
        <v>228454</v>
      </c>
      <c r="BL13" s="294">
        <v>696195</v>
      </c>
      <c r="BM13" s="294">
        <v>166604</v>
      </c>
      <c r="BN13" s="294">
        <v>190105</v>
      </c>
      <c r="BO13" s="294">
        <v>151541</v>
      </c>
      <c r="BP13" s="294">
        <v>508250</v>
      </c>
      <c r="BQ13" s="294">
        <v>1204445</v>
      </c>
      <c r="BR13" s="294">
        <v>-94963</v>
      </c>
      <c r="BS13" s="616">
        <v>-7.3081741839360698E-2</v>
      </c>
      <c r="BT13" s="294">
        <v>150303</v>
      </c>
      <c r="BU13" s="294">
        <v>9579</v>
      </c>
      <c r="BV13" s="616">
        <v>6.8069412466956594E-2</v>
      </c>
      <c r="BW13" s="294">
        <v>135839</v>
      </c>
      <c r="BX13" s="982">
        <v>1707</v>
      </c>
      <c r="BY13" s="983">
        <v>1.2726269644827483E-2</v>
      </c>
      <c r="BZ13" s="294">
        <v>177854</v>
      </c>
      <c r="CA13" s="982">
        <f t="shared" si="0"/>
        <v>32869</v>
      </c>
      <c r="CB13" s="983">
        <f t="shared" si="1"/>
        <v>0.22670621098734353</v>
      </c>
      <c r="CC13" s="294">
        <v>463996</v>
      </c>
      <c r="CD13" s="982">
        <f t="shared" si="2"/>
        <v>44155</v>
      </c>
      <c r="CE13" s="983">
        <f t="shared" si="3"/>
        <v>0.10517076702847031</v>
      </c>
      <c r="CF13" s="294">
        <v>1668441</v>
      </c>
      <c r="CG13" s="982">
        <f t="shared" si="4"/>
        <v>-50808</v>
      </c>
      <c r="CH13" s="983">
        <f t="shared" si="5"/>
        <v>-2.955243830300323E-2</v>
      </c>
    </row>
    <row r="14" spans="1:86" x14ac:dyDescent="0.25">
      <c r="A14" s="82" t="s">
        <v>13</v>
      </c>
      <c r="B14" s="294">
        <v>58834.999999999985</v>
      </c>
      <c r="C14" s="294">
        <v>49394.963201682054</v>
      </c>
      <c r="D14" s="294">
        <v>48317.863274529322</v>
      </c>
      <c r="E14" s="294">
        <v>156547.82647621137</v>
      </c>
      <c r="F14" s="294">
        <v>34723.037653333347</v>
      </c>
      <c r="G14" s="294">
        <v>28322.963011597007</v>
      </c>
      <c r="H14" s="294">
        <v>25032.78617025293</v>
      </c>
      <c r="I14" s="294">
        <v>88078.786835183288</v>
      </c>
      <c r="J14" s="294">
        <v>244626.63841051215</v>
      </c>
      <c r="K14" s="294">
        <v>29138.000000000007</v>
      </c>
      <c r="L14" s="294">
        <v>32778</v>
      </c>
      <c r="M14" s="294">
        <v>33733</v>
      </c>
      <c r="N14" s="294">
        <v>95649</v>
      </c>
      <c r="O14" s="294">
        <v>340275.63841051213</v>
      </c>
      <c r="P14" s="294">
        <v>35148</v>
      </c>
      <c r="Q14" s="294">
        <v>45755</v>
      </c>
      <c r="R14" s="294">
        <v>60285.836289700492</v>
      </c>
      <c r="S14" s="294">
        <v>141188.8362897005</v>
      </c>
      <c r="T14" s="294">
        <v>481464.4747002126</v>
      </c>
      <c r="U14" s="294">
        <v>66670.999999999985</v>
      </c>
      <c r="V14" s="294">
        <v>58243.761434216998</v>
      </c>
      <c r="W14" s="294">
        <v>46256.085482528215</v>
      </c>
      <c r="X14" s="294">
        <v>171170.84691674518</v>
      </c>
      <c r="Y14" s="294">
        <v>36578.156529886321</v>
      </c>
      <c r="Z14" s="294">
        <v>28857.80601958976</v>
      </c>
      <c r="AA14" s="294">
        <v>27661</v>
      </c>
      <c r="AB14" s="294">
        <v>93096.962549476069</v>
      </c>
      <c r="AC14" s="294">
        <v>264267.82599660952</v>
      </c>
      <c r="AD14" s="294">
        <v>31724.999999999996</v>
      </c>
      <c r="AE14" s="294">
        <v>39110.000000000007</v>
      </c>
      <c r="AF14" s="294">
        <v>33103.999999999993</v>
      </c>
      <c r="AG14" s="294">
        <v>103939</v>
      </c>
      <c r="AH14" s="294">
        <v>368206.82599660952</v>
      </c>
      <c r="AI14" s="294">
        <v>32981</v>
      </c>
      <c r="AJ14" s="294">
        <v>39768</v>
      </c>
      <c r="AK14" s="294">
        <v>58977.348479999993</v>
      </c>
      <c r="AL14" s="294">
        <v>131726.34847999999</v>
      </c>
      <c r="AM14" s="294">
        <v>499933.17447660951</v>
      </c>
      <c r="AN14" s="294">
        <v>60714.999999999993</v>
      </c>
      <c r="AO14" s="294">
        <v>53480.000000000007</v>
      </c>
      <c r="AP14" s="294">
        <v>45404</v>
      </c>
      <c r="AQ14" s="294">
        <v>159599</v>
      </c>
      <c r="AR14" s="294">
        <v>34288</v>
      </c>
      <c r="AS14" s="294">
        <v>34589</v>
      </c>
      <c r="AT14" s="294">
        <v>28538</v>
      </c>
      <c r="AU14" s="294">
        <v>97415</v>
      </c>
      <c r="AV14" s="294">
        <v>257007.53679828002</v>
      </c>
      <c r="AW14" s="294">
        <v>33194</v>
      </c>
      <c r="AX14" s="294">
        <v>31313</v>
      </c>
      <c r="AY14" s="294">
        <v>31690</v>
      </c>
      <c r="AZ14" s="294">
        <v>96197</v>
      </c>
      <c r="BA14" s="294">
        <v>353203.11400072998</v>
      </c>
      <c r="BB14" s="294">
        <v>34764</v>
      </c>
      <c r="BC14" s="294">
        <v>37411</v>
      </c>
      <c r="BD14" s="294">
        <v>49955</v>
      </c>
      <c r="BE14" s="294">
        <v>122130</v>
      </c>
      <c r="BF14" s="294">
        <v>475333.11400072998</v>
      </c>
      <c r="BG14" s="294">
        <v>-15003.711995879537</v>
      </c>
      <c r="BH14" s="616">
        <v>-4.9206697478385686E-2</v>
      </c>
      <c r="BI14" s="294">
        <v>59402</v>
      </c>
      <c r="BJ14" s="294">
        <v>50941</v>
      </c>
      <c r="BK14" s="294">
        <v>48320</v>
      </c>
      <c r="BL14" s="294">
        <v>158663</v>
      </c>
      <c r="BM14" s="294">
        <v>36461</v>
      </c>
      <c r="BN14" s="294">
        <v>31235</v>
      </c>
      <c r="BO14" s="294">
        <v>28107</v>
      </c>
      <c r="BP14" s="294">
        <v>95803</v>
      </c>
      <c r="BQ14" s="294">
        <v>254466</v>
      </c>
      <c r="BR14" s="294">
        <v>-2541.5367982800235</v>
      </c>
      <c r="BS14" s="616">
        <v>-9.8889582381190017E-3</v>
      </c>
      <c r="BT14" s="294">
        <v>32224</v>
      </c>
      <c r="BU14" s="294">
        <v>-970</v>
      </c>
      <c r="BV14" s="616">
        <v>-2.9222148581068867E-2</v>
      </c>
      <c r="BW14" s="294">
        <v>27050</v>
      </c>
      <c r="BX14" s="982">
        <v>-4263</v>
      </c>
      <c r="BY14" s="983">
        <v>-0.13614153865806533</v>
      </c>
      <c r="BZ14" s="294">
        <v>25351</v>
      </c>
      <c r="CA14" s="982">
        <f t="shared" si="0"/>
        <v>-6339</v>
      </c>
      <c r="CB14" s="983">
        <f t="shared" si="1"/>
        <v>-0.20003155569580308</v>
      </c>
      <c r="CC14" s="294">
        <v>84625</v>
      </c>
      <c r="CD14" s="982">
        <f t="shared" si="2"/>
        <v>-11572</v>
      </c>
      <c r="CE14" s="983">
        <f t="shared" si="3"/>
        <v>-0.12029481168851419</v>
      </c>
      <c r="CF14" s="294">
        <v>339091</v>
      </c>
      <c r="CG14" s="982">
        <f t="shared" si="4"/>
        <v>-14112.114000729984</v>
      </c>
      <c r="CH14" s="983">
        <f t="shared" si="5"/>
        <v>-3.9954670390309234E-2</v>
      </c>
    </row>
    <row r="15" spans="1:86" x14ac:dyDescent="0.25">
      <c r="A15" s="82" t="s">
        <v>14</v>
      </c>
      <c r="B15" s="294">
        <v>79814</v>
      </c>
      <c r="C15" s="294">
        <v>67370.760971420648</v>
      </c>
      <c r="D15" s="294">
        <v>59841.82894426323</v>
      </c>
      <c r="E15" s="294">
        <v>207026.58991568387</v>
      </c>
      <c r="F15" s="294">
        <v>45669.017292531295</v>
      </c>
      <c r="G15" s="294">
        <v>36766.113385045537</v>
      </c>
      <c r="H15" s="294">
        <v>32619.980014672597</v>
      </c>
      <c r="I15" s="294">
        <v>115055.11069224944</v>
      </c>
      <c r="J15" s="294">
        <v>322081.69829487015</v>
      </c>
      <c r="K15" s="294">
        <v>36798</v>
      </c>
      <c r="L15" s="294">
        <v>27418</v>
      </c>
      <c r="M15" s="294">
        <v>40529.999999999993</v>
      </c>
      <c r="N15" s="294">
        <v>104746</v>
      </c>
      <c r="O15" s="294">
        <v>426827.69829487021</v>
      </c>
      <c r="P15" s="294">
        <v>54123.000000000007</v>
      </c>
      <c r="Q15" s="294">
        <v>68281</v>
      </c>
      <c r="R15" s="294">
        <v>77816.879612764737</v>
      </c>
      <c r="S15" s="294">
        <v>200220.87961276475</v>
      </c>
      <c r="T15" s="294">
        <v>627048.5779076349</v>
      </c>
      <c r="U15" s="294">
        <v>82642.999999999985</v>
      </c>
      <c r="V15" s="294">
        <v>74577.126913269865</v>
      </c>
      <c r="W15" s="294">
        <v>62597.971860298552</v>
      </c>
      <c r="X15" s="294">
        <v>219818.0987735684</v>
      </c>
      <c r="Y15" s="294">
        <v>52081.088819044649</v>
      </c>
      <c r="Z15" s="294">
        <v>54666.695697048825</v>
      </c>
      <c r="AA15" s="294">
        <v>31079</v>
      </c>
      <c r="AB15" s="294">
        <v>137826.78451609347</v>
      </c>
      <c r="AC15" s="294">
        <v>357644.92563152779</v>
      </c>
      <c r="AD15" s="294">
        <v>31987.000000000004</v>
      </c>
      <c r="AE15" s="294">
        <v>56243.000000000007</v>
      </c>
      <c r="AF15" s="294">
        <v>37780</v>
      </c>
      <c r="AG15" s="294">
        <v>126010</v>
      </c>
      <c r="AH15" s="294">
        <v>483654.92563152779</v>
      </c>
      <c r="AI15" s="294">
        <v>49630</v>
      </c>
      <c r="AJ15" s="294">
        <v>66138.000000000015</v>
      </c>
      <c r="AK15" s="294">
        <v>94340.659289999996</v>
      </c>
      <c r="AL15" s="294">
        <v>210108.65929000001</v>
      </c>
      <c r="AM15" s="294">
        <v>693763.58492152777</v>
      </c>
      <c r="AN15" s="294">
        <v>93825.000000000015</v>
      </c>
      <c r="AO15" s="294">
        <v>83838.999999999985</v>
      </c>
      <c r="AP15" s="294">
        <v>113065</v>
      </c>
      <c r="AQ15" s="294">
        <v>290729</v>
      </c>
      <c r="AR15" s="294">
        <v>77946</v>
      </c>
      <c r="AS15" s="294">
        <v>64439</v>
      </c>
      <c r="AT15" s="294">
        <v>25740</v>
      </c>
      <c r="AU15" s="294">
        <v>168125</v>
      </c>
      <c r="AV15" s="294">
        <v>458804.87415897998</v>
      </c>
      <c r="AW15" s="294">
        <v>39086</v>
      </c>
      <c r="AX15" s="294">
        <v>30976</v>
      </c>
      <c r="AY15" s="294">
        <v>23587</v>
      </c>
      <c r="AZ15" s="294">
        <v>93649</v>
      </c>
      <c r="BA15" s="294">
        <v>552454.43264747993</v>
      </c>
      <c r="BB15" s="294">
        <v>57084</v>
      </c>
      <c r="BC15" s="294">
        <v>67392</v>
      </c>
      <c r="BD15" s="294">
        <v>82044</v>
      </c>
      <c r="BE15" s="294">
        <v>206520</v>
      </c>
      <c r="BF15" s="294">
        <v>758974.43264747993</v>
      </c>
      <c r="BG15" s="294">
        <v>68799.507015952142</v>
      </c>
      <c r="BH15" s="616">
        <v>9.3995777730720986E-2</v>
      </c>
      <c r="BI15" s="294">
        <v>78870</v>
      </c>
      <c r="BJ15" s="294">
        <v>67924</v>
      </c>
      <c r="BK15" s="294">
        <v>84114</v>
      </c>
      <c r="BL15" s="294">
        <v>230908</v>
      </c>
      <c r="BM15" s="294">
        <v>59487</v>
      </c>
      <c r="BN15" s="294">
        <v>70015</v>
      </c>
      <c r="BO15" s="294">
        <v>49112</v>
      </c>
      <c r="BP15" s="294">
        <v>178614</v>
      </c>
      <c r="BQ15" s="294">
        <v>409522</v>
      </c>
      <c r="BR15" s="294">
        <v>-49282.874158979976</v>
      </c>
      <c r="BS15" s="616">
        <v>-0.10741575980272394</v>
      </c>
      <c r="BT15" s="294">
        <v>36467</v>
      </c>
      <c r="BU15" s="294">
        <v>-2619</v>
      </c>
      <c r="BV15" s="616">
        <v>-6.7006089136775318E-2</v>
      </c>
      <c r="BW15" s="294">
        <v>39782</v>
      </c>
      <c r="BX15" s="982">
        <v>8806</v>
      </c>
      <c r="BY15" s="983">
        <v>0.28428460743801653</v>
      </c>
      <c r="BZ15" s="294">
        <v>59665</v>
      </c>
      <c r="CA15" s="982">
        <f t="shared" si="0"/>
        <v>36078</v>
      </c>
      <c r="CB15" s="983">
        <f t="shared" si="1"/>
        <v>1.5295713740619834</v>
      </c>
      <c r="CC15" s="294">
        <v>135914</v>
      </c>
      <c r="CD15" s="982">
        <f t="shared" si="2"/>
        <v>42265</v>
      </c>
      <c r="CE15" s="983">
        <f t="shared" si="3"/>
        <v>0.45131288107721385</v>
      </c>
      <c r="CF15" s="294">
        <v>545436</v>
      </c>
      <c r="CG15" s="982">
        <f t="shared" si="4"/>
        <v>-7018.4326474799309</v>
      </c>
      <c r="CH15" s="983">
        <f t="shared" si="5"/>
        <v>-1.2704093283940359E-2</v>
      </c>
    </row>
    <row r="16" spans="1:86" x14ac:dyDescent="0.25">
      <c r="A16" s="82" t="s">
        <v>15</v>
      </c>
      <c r="B16" s="294">
        <v>39090</v>
      </c>
      <c r="C16" s="294">
        <v>33760.882330611668</v>
      </c>
      <c r="D16" s="294">
        <v>29027.95676292005</v>
      </c>
      <c r="E16" s="294">
        <v>101878.83909353171</v>
      </c>
      <c r="F16" s="294">
        <v>20505.962839673361</v>
      </c>
      <c r="G16" s="294">
        <v>19354.714987258496</v>
      </c>
      <c r="H16" s="294">
        <v>14758.097139222435</v>
      </c>
      <c r="I16" s="294">
        <v>54618.774966154291</v>
      </c>
      <c r="J16" s="294">
        <v>156497.59692418951</v>
      </c>
      <c r="K16" s="294">
        <v>16528</v>
      </c>
      <c r="L16" s="294">
        <v>21172</v>
      </c>
      <c r="M16" s="294">
        <v>13429</v>
      </c>
      <c r="N16" s="294">
        <v>51129</v>
      </c>
      <c r="O16" s="294">
        <v>207626.59692418951</v>
      </c>
      <c r="P16" s="294">
        <v>18450</v>
      </c>
      <c r="Q16" s="294">
        <v>24946.999999999996</v>
      </c>
      <c r="R16" s="294">
        <v>37697.75153157024</v>
      </c>
      <c r="S16" s="294">
        <v>81094.751531570233</v>
      </c>
      <c r="T16" s="294">
        <v>288721.34845575975</v>
      </c>
      <c r="U16" s="294">
        <v>42914.999999999993</v>
      </c>
      <c r="V16" s="294">
        <v>40789.980167500631</v>
      </c>
      <c r="W16" s="294">
        <v>32388.082422654046</v>
      </c>
      <c r="X16" s="294">
        <v>116093.06259015467</v>
      </c>
      <c r="Y16" s="294">
        <v>20282.9193134897</v>
      </c>
      <c r="Z16" s="294">
        <v>9844.8665521447365</v>
      </c>
      <c r="AA16" s="294">
        <v>14078</v>
      </c>
      <c r="AB16" s="294">
        <v>44205.785865634432</v>
      </c>
      <c r="AC16" s="294">
        <v>160298.84269868804</v>
      </c>
      <c r="AD16" s="294">
        <v>3786.9999999999995</v>
      </c>
      <c r="AE16" s="294">
        <v>21499</v>
      </c>
      <c r="AF16" s="294">
        <v>18655.999999999996</v>
      </c>
      <c r="AG16" s="294">
        <v>43942</v>
      </c>
      <c r="AH16" s="294">
        <v>204240.84269868804</v>
      </c>
      <c r="AI16" s="294">
        <v>18655</v>
      </c>
      <c r="AJ16" s="294">
        <v>23629</v>
      </c>
      <c r="AK16" s="294">
        <v>38968.54</v>
      </c>
      <c r="AL16" s="294">
        <v>81252.540000000008</v>
      </c>
      <c r="AM16" s="294">
        <v>285493.38269868807</v>
      </c>
      <c r="AN16" s="294">
        <v>41513</v>
      </c>
      <c r="AO16" s="294">
        <v>34267</v>
      </c>
      <c r="AP16" s="294">
        <v>27597</v>
      </c>
      <c r="AQ16" s="294">
        <v>103377</v>
      </c>
      <c r="AR16" s="294">
        <v>19948</v>
      </c>
      <c r="AS16" s="294">
        <v>13913</v>
      </c>
      <c r="AT16" s="294">
        <v>12638</v>
      </c>
      <c r="AU16" s="294">
        <v>46499</v>
      </c>
      <c r="AV16" s="294">
        <v>149874.25554847997</v>
      </c>
      <c r="AW16" s="294">
        <v>14852</v>
      </c>
      <c r="AX16" s="294">
        <v>22891</v>
      </c>
      <c r="AY16" s="294">
        <v>13329</v>
      </c>
      <c r="AZ16" s="294">
        <v>51072</v>
      </c>
      <c r="BA16" s="294">
        <v>200946.15483103995</v>
      </c>
      <c r="BB16" s="294">
        <v>18979</v>
      </c>
      <c r="BC16" s="294">
        <v>22482</v>
      </c>
      <c r="BD16" s="294">
        <v>35999</v>
      </c>
      <c r="BE16" s="294">
        <v>77460</v>
      </c>
      <c r="BF16" s="294">
        <v>278406.15483103995</v>
      </c>
      <c r="BG16" s="294">
        <v>-3294.6878676480846</v>
      </c>
      <c r="BH16" s="616">
        <v>-2.4824490853884496E-2</v>
      </c>
      <c r="BI16" s="294">
        <v>41157</v>
      </c>
      <c r="BJ16" s="294">
        <v>32636</v>
      </c>
      <c r="BK16" s="294">
        <v>24065</v>
      </c>
      <c r="BL16" s="294">
        <v>97858</v>
      </c>
      <c r="BM16" s="294">
        <v>17046</v>
      </c>
      <c r="BN16" s="294">
        <v>9762</v>
      </c>
      <c r="BO16" s="294">
        <v>16014</v>
      </c>
      <c r="BP16" s="294">
        <v>42822</v>
      </c>
      <c r="BQ16" s="294">
        <v>140680</v>
      </c>
      <c r="BR16" s="294">
        <v>-9194.2555484799668</v>
      </c>
      <c r="BS16" s="616">
        <v>-6.1346463505908076E-2</v>
      </c>
      <c r="BT16" s="294">
        <v>7682</v>
      </c>
      <c r="BU16" s="294">
        <v>-7170</v>
      </c>
      <c r="BV16" s="616">
        <v>-0.48276326420684085</v>
      </c>
      <c r="BW16" s="294">
        <v>23994</v>
      </c>
      <c r="BX16" s="982">
        <v>1103</v>
      </c>
      <c r="BY16" s="983">
        <v>4.8184876152199553E-2</v>
      </c>
      <c r="BZ16" s="294">
        <v>11825</v>
      </c>
      <c r="CA16" s="982">
        <f t="shared" si="0"/>
        <v>-1504</v>
      </c>
      <c r="CB16" s="983">
        <f t="shared" si="1"/>
        <v>-0.11283667191837347</v>
      </c>
      <c r="CC16" s="294">
        <v>43501</v>
      </c>
      <c r="CD16" s="982">
        <f t="shared" si="2"/>
        <v>-7571</v>
      </c>
      <c r="CE16" s="983">
        <f t="shared" si="3"/>
        <v>-0.14824169799498746</v>
      </c>
      <c r="CF16" s="294">
        <v>184181</v>
      </c>
      <c r="CG16" s="982">
        <f t="shared" si="4"/>
        <v>-16765.154831039952</v>
      </c>
      <c r="CH16" s="983">
        <f t="shared" si="5"/>
        <v>-8.3431080555567097E-2</v>
      </c>
    </row>
    <row r="17" spans="1:86" x14ac:dyDescent="0.25">
      <c r="A17" s="82" t="s">
        <v>16</v>
      </c>
      <c r="B17" s="294">
        <v>26628</v>
      </c>
      <c r="C17" s="294">
        <v>23615.855847877763</v>
      </c>
      <c r="D17" s="294">
        <v>25748.877131914105</v>
      </c>
      <c r="E17" s="294">
        <v>75992.732979791865</v>
      </c>
      <c r="F17" s="294">
        <v>18765.080058438019</v>
      </c>
      <c r="G17" s="294">
        <v>19306.958675854465</v>
      </c>
      <c r="H17" s="294">
        <v>19963.950490911629</v>
      </c>
      <c r="I17" s="294">
        <v>58035.989225204117</v>
      </c>
      <c r="J17" s="294">
        <v>134028.74076002929</v>
      </c>
      <c r="K17" s="294">
        <v>23008.000000000004</v>
      </c>
      <c r="L17" s="294">
        <v>15747</v>
      </c>
      <c r="M17" s="294">
        <v>25183</v>
      </c>
      <c r="N17" s="294">
        <v>63938</v>
      </c>
      <c r="O17" s="83">
        <v>213080.53932744527</v>
      </c>
      <c r="P17" s="294">
        <v>31750.000000000004</v>
      </c>
      <c r="Q17" s="294">
        <v>25755.000000000007</v>
      </c>
      <c r="R17" s="294">
        <v>27235.834940566463</v>
      </c>
      <c r="S17" s="294">
        <v>84740.834940566478</v>
      </c>
      <c r="T17" s="83">
        <v>282708</v>
      </c>
      <c r="U17" s="294">
        <v>30672.999999999996</v>
      </c>
      <c r="V17" s="294">
        <v>32484.01900317012</v>
      </c>
      <c r="W17" s="294">
        <v>28737.031409940755</v>
      </c>
      <c r="X17" s="294">
        <v>91894.050413110876</v>
      </c>
      <c r="Y17" s="294">
        <v>37887.986498974526</v>
      </c>
      <c r="Z17" s="294">
        <v>56337.650922227898</v>
      </c>
      <c r="AA17" s="294">
        <v>24634.999999999996</v>
      </c>
      <c r="AB17" s="294">
        <v>118860.63742120242</v>
      </c>
      <c r="AC17" s="294">
        <v>210754.71085369369</v>
      </c>
      <c r="AD17" s="294">
        <v>27254</v>
      </c>
      <c r="AE17" s="294">
        <v>20928</v>
      </c>
      <c r="AF17" s="294">
        <v>23861</v>
      </c>
      <c r="AG17" s="294">
        <v>72043</v>
      </c>
      <c r="AH17" s="294">
        <v>282797.71085369366</v>
      </c>
      <c r="AI17" s="294">
        <v>17795</v>
      </c>
      <c r="AJ17" s="294">
        <v>26521</v>
      </c>
      <c r="AK17" s="294">
        <v>28552.401300000001</v>
      </c>
      <c r="AL17" s="294">
        <v>72868.401299999998</v>
      </c>
      <c r="AM17" s="294">
        <v>355666.11215369368</v>
      </c>
      <c r="AN17" s="294">
        <v>27657.999999999996</v>
      </c>
      <c r="AO17" s="294">
        <v>24669.999999999996</v>
      </c>
      <c r="AP17" s="294">
        <v>30630</v>
      </c>
      <c r="AQ17" s="294">
        <v>82958</v>
      </c>
      <c r="AR17" s="294">
        <v>47927</v>
      </c>
      <c r="AS17" s="294">
        <v>42173</v>
      </c>
      <c r="AT17" s="294">
        <v>35548</v>
      </c>
      <c r="AU17" s="294">
        <v>125648</v>
      </c>
      <c r="AV17" s="294">
        <v>208618.79417770001</v>
      </c>
      <c r="AW17" s="294">
        <v>19577</v>
      </c>
      <c r="AX17" s="294">
        <v>20374</v>
      </c>
      <c r="AY17" s="294">
        <v>44476</v>
      </c>
      <c r="AZ17" s="294">
        <v>84427</v>
      </c>
      <c r="BA17" s="294">
        <v>293046.02149542002</v>
      </c>
      <c r="BB17" s="294">
        <v>23918</v>
      </c>
      <c r="BC17" s="294">
        <v>27427</v>
      </c>
      <c r="BD17" s="294">
        <v>26226</v>
      </c>
      <c r="BE17" s="294">
        <v>77571</v>
      </c>
      <c r="BF17" s="294">
        <v>370617.02149542002</v>
      </c>
      <c r="BG17" s="294">
        <v>10248.310641726363</v>
      </c>
      <c r="BH17" s="616">
        <v>4.2036361719121507E-2</v>
      </c>
      <c r="BI17" s="294">
        <v>26423</v>
      </c>
      <c r="BJ17" s="294">
        <v>24153</v>
      </c>
      <c r="BK17" s="294">
        <v>34989</v>
      </c>
      <c r="BL17" s="294">
        <v>85565</v>
      </c>
      <c r="BM17" s="294">
        <v>28076</v>
      </c>
      <c r="BN17" s="294">
        <v>46375</v>
      </c>
      <c r="BO17" s="294">
        <v>25345</v>
      </c>
      <c r="BP17" s="294">
        <v>99796</v>
      </c>
      <c r="BQ17" s="294">
        <v>185361</v>
      </c>
      <c r="BR17" s="294">
        <v>-23257.794177700009</v>
      </c>
      <c r="BS17" s="616">
        <v>-0.11148465443573212</v>
      </c>
      <c r="BT17" s="294">
        <v>24540</v>
      </c>
      <c r="BU17" s="294">
        <v>4963</v>
      </c>
      <c r="BV17" s="616">
        <v>0.25351177402053432</v>
      </c>
      <c r="BW17" s="294">
        <v>20480</v>
      </c>
      <c r="BX17" s="982">
        <v>106</v>
      </c>
      <c r="BY17" s="983">
        <v>5.2027093354275059E-3</v>
      </c>
      <c r="BZ17" s="294">
        <v>46115</v>
      </c>
      <c r="CA17" s="982">
        <f t="shared" si="0"/>
        <v>1639</v>
      </c>
      <c r="CB17" s="983">
        <f t="shared" si="1"/>
        <v>3.6851335551758249E-2</v>
      </c>
      <c r="CC17" s="294">
        <v>91135</v>
      </c>
      <c r="CD17" s="982">
        <f t="shared" si="2"/>
        <v>6708</v>
      </c>
      <c r="CE17" s="983">
        <f t="shared" si="3"/>
        <v>7.9453255475144202E-2</v>
      </c>
      <c r="CF17" s="294">
        <v>276496</v>
      </c>
      <c r="CG17" s="982">
        <f t="shared" si="4"/>
        <v>-16550.02149542002</v>
      </c>
      <c r="CH17" s="983">
        <f t="shared" si="5"/>
        <v>-5.64758443433728E-2</v>
      </c>
    </row>
    <row r="18" spans="1:86" x14ac:dyDescent="0.25">
      <c r="A18" s="82" t="s">
        <v>91</v>
      </c>
      <c r="E18" s="294">
        <v>0</v>
      </c>
      <c r="I18" s="294">
        <v>0</v>
      </c>
      <c r="N18" s="294">
        <v>0</v>
      </c>
      <c r="S18" s="294">
        <v>0</v>
      </c>
      <c r="T18" s="294">
        <v>0</v>
      </c>
      <c r="X18" s="294">
        <v>0</v>
      </c>
      <c r="AB18" s="294">
        <v>0</v>
      </c>
      <c r="AF18" s="83"/>
      <c r="AG18" s="294">
        <v>0</v>
      </c>
      <c r="AL18" s="294">
        <v>0</v>
      </c>
      <c r="AM18" s="294">
        <v>0</v>
      </c>
      <c r="AQ18" s="294">
        <v>0</v>
      </c>
      <c r="AU18" s="294">
        <v>0</v>
      </c>
      <c r="AY18" s="83"/>
      <c r="AZ18" s="294">
        <v>0</v>
      </c>
      <c r="BE18" s="294">
        <v>0</v>
      </c>
      <c r="BF18" s="294">
        <v>0</v>
      </c>
      <c r="BG18" s="294">
        <v>0</v>
      </c>
      <c r="BH18" s="616"/>
      <c r="BL18" s="294">
        <v>0</v>
      </c>
      <c r="BP18" s="294">
        <v>0</v>
      </c>
      <c r="BQ18" s="294">
        <v>0</v>
      </c>
      <c r="BR18" s="294">
        <v>0</v>
      </c>
      <c r="BS18" s="616" t="e">
        <v>#DIV/0!</v>
      </c>
      <c r="BT18" s="294">
        <v>0</v>
      </c>
      <c r="BU18" s="294">
        <v>0</v>
      </c>
      <c r="BV18" s="616" t="e">
        <v>#DIV/0!</v>
      </c>
      <c r="BX18" s="982">
        <v>0</v>
      </c>
      <c r="BY18" s="983" t="e">
        <v>#DIV/0!</v>
      </c>
      <c r="CA18" s="982">
        <f t="shared" si="0"/>
        <v>0</v>
      </c>
      <c r="CB18" s="983" t="e">
        <f t="shared" si="1"/>
        <v>#DIV/0!</v>
      </c>
      <c r="CC18" s="294">
        <v>0</v>
      </c>
      <c r="CD18" s="982">
        <f t="shared" si="2"/>
        <v>0</v>
      </c>
      <c r="CE18" s="983" t="e">
        <f t="shared" si="3"/>
        <v>#DIV/0!</v>
      </c>
      <c r="CF18" s="294">
        <v>0</v>
      </c>
      <c r="CG18" s="982">
        <f t="shared" si="4"/>
        <v>0</v>
      </c>
      <c r="CH18" s="983" t="e">
        <f t="shared" si="5"/>
        <v>#DIV/0!</v>
      </c>
    </row>
    <row r="19" spans="1:86" x14ac:dyDescent="0.25">
      <c r="A19" s="82" t="s">
        <v>17</v>
      </c>
      <c r="B19" s="294">
        <v>21942.000000000004</v>
      </c>
      <c r="C19" s="294">
        <v>16745.938965155172</v>
      </c>
      <c r="D19" s="294">
        <v>14260.88325910122</v>
      </c>
      <c r="E19" s="294">
        <v>52948.822224256393</v>
      </c>
      <c r="F19" s="294">
        <v>10541.95066406558</v>
      </c>
      <c r="G19" s="294">
        <v>18868.935188440897</v>
      </c>
      <c r="H19" s="294">
        <v>10511.634683628126</v>
      </c>
      <c r="I19" s="294">
        <v>39922.520536134602</v>
      </c>
      <c r="J19" s="294">
        <v>92871.376294681308</v>
      </c>
      <c r="K19" s="294">
        <v>13024.000000000002</v>
      </c>
      <c r="L19" s="294">
        <v>15535</v>
      </c>
      <c r="M19" s="294">
        <v>14197</v>
      </c>
      <c r="N19" s="294">
        <v>42756</v>
      </c>
      <c r="O19" s="294">
        <v>135627.37629468131</v>
      </c>
      <c r="P19" s="294">
        <v>11209.000000000002</v>
      </c>
      <c r="Q19" s="294">
        <v>13676</v>
      </c>
      <c r="R19" s="294">
        <v>28985.807958485646</v>
      </c>
      <c r="S19" s="294">
        <v>53870.807958485646</v>
      </c>
      <c r="T19" s="294">
        <v>189498.18425316695</v>
      </c>
      <c r="U19" s="294">
        <v>39372</v>
      </c>
      <c r="V19" s="294">
        <v>31113.156821863304</v>
      </c>
      <c r="W19" s="294">
        <v>21213.840008656716</v>
      </c>
      <c r="X19" s="294">
        <v>91698.996830520016</v>
      </c>
      <c r="Y19" s="294">
        <v>12728.947927031209</v>
      </c>
      <c r="Z19" s="294">
        <v>15526.877528453051</v>
      </c>
      <c r="AA19" s="294">
        <v>15437.999999999998</v>
      </c>
      <c r="AB19" s="294">
        <v>43693.825455484257</v>
      </c>
      <c r="AC19" s="294">
        <v>135392.82627838236</v>
      </c>
      <c r="AD19" s="294">
        <v>25542</v>
      </c>
      <c r="AE19" s="294">
        <v>12777</v>
      </c>
      <c r="AF19" s="294">
        <v>11570.000000000004</v>
      </c>
      <c r="AG19" s="294">
        <v>49889</v>
      </c>
      <c r="AH19" s="294">
        <v>185281.82627838236</v>
      </c>
      <c r="AI19" s="294">
        <v>11416</v>
      </c>
      <c r="AJ19" s="294">
        <v>13770.999999999998</v>
      </c>
      <c r="AK19" s="294">
        <v>22563.48688</v>
      </c>
      <c r="AL19" s="294">
        <v>47750.486879999997</v>
      </c>
      <c r="AM19" s="294">
        <v>233032.31315838237</v>
      </c>
      <c r="AN19" s="294">
        <v>24263.000000000004</v>
      </c>
      <c r="AO19" s="294">
        <v>21889</v>
      </c>
      <c r="AP19" s="294">
        <v>20829</v>
      </c>
      <c r="AQ19" s="294">
        <v>66981</v>
      </c>
      <c r="AR19" s="294">
        <v>14429</v>
      </c>
      <c r="AS19" s="294">
        <v>13417</v>
      </c>
      <c r="AT19" s="294">
        <v>15054</v>
      </c>
      <c r="AU19" s="294">
        <v>42900</v>
      </c>
      <c r="AV19" s="294">
        <v>109889.62134729</v>
      </c>
      <c r="AW19" s="294">
        <v>14594</v>
      </c>
      <c r="AX19" s="294">
        <v>16595</v>
      </c>
      <c r="AY19" s="294">
        <v>15502</v>
      </c>
      <c r="AZ19" s="294">
        <v>46691</v>
      </c>
      <c r="BA19" s="294">
        <v>156580.19289400999</v>
      </c>
      <c r="BB19" s="294">
        <v>15011</v>
      </c>
      <c r="BC19" s="294">
        <v>14260</v>
      </c>
      <c r="BD19" s="294">
        <v>23453</v>
      </c>
      <c r="BE19" s="294">
        <v>52724</v>
      </c>
      <c r="BF19" s="294">
        <v>209304.19289400999</v>
      </c>
      <c r="BG19" s="294">
        <v>-28701.63338437237</v>
      </c>
      <c r="BH19" s="616">
        <v>-0.10182330485749147</v>
      </c>
      <c r="BI19" s="294">
        <v>22542</v>
      </c>
      <c r="BJ19" s="294">
        <v>20069</v>
      </c>
      <c r="BK19" s="294">
        <v>17080</v>
      </c>
      <c r="BL19" s="294">
        <v>59691</v>
      </c>
      <c r="BM19" s="294">
        <v>8872</v>
      </c>
      <c r="BN19" s="294">
        <v>11679</v>
      </c>
      <c r="BO19" s="294">
        <v>13555</v>
      </c>
      <c r="BP19" s="294">
        <v>34106</v>
      </c>
      <c r="BQ19" s="294">
        <v>93797</v>
      </c>
      <c r="BR19" s="294">
        <v>-16092.621347289998</v>
      </c>
      <c r="BS19" s="616">
        <v>-0.14644350531003864</v>
      </c>
      <c r="BT19" s="294">
        <v>24744</v>
      </c>
      <c r="BU19" s="294">
        <v>10150</v>
      </c>
      <c r="BV19" s="616">
        <v>0.69549129779361385</v>
      </c>
      <c r="BW19" s="294">
        <v>11989</v>
      </c>
      <c r="BX19" s="982">
        <v>-4606</v>
      </c>
      <c r="BY19" s="983">
        <v>-0.27755347996384455</v>
      </c>
      <c r="BZ19" s="294">
        <v>12382</v>
      </c>
      <c r="CA19" s="982">
        <f t="shared" si="0"/>
        <v>-3120</v>
      </c>
      <c r="CB19" s="983">
        <f t="shared" si="1"/>
        <v>-0.20126435298671139</v>
      </c>
      <c r="CC19" s="294">
        <v>49115</v>
      </c>
      <c r="CD19" s="982">
        <f t="shared" si="2"/>
        <v>2424</v>
      </c>
      <c r="CE19" s="983">
        <f t="shared" si="3"/>
        <v>5.1915786768327941E-2</v>
      </c>
      <c r="CF19" s="294">
        <v>142912</v>
      </c>
      <c r="CG19" s="982">
        <f t="shared" si="4"/>
        <v>-13668.19289400999</v>
      </c>
      <c r="CH19" s="983">
        <f t="shared" si="5"/>
        <v>-8.7291966125383855E-2</v>
      </c>
    </row>
    <row r="20" spans="1:86" x14ac:dyDescent="0.25">
      <c r="A20" s="82" t="s">
        <v>18</v>
      </c>
      <c r="B20" s="294">
        <v>11698.999999999998</v>
      </c>
      <c r="C20" s="294">
        <v>10402.2563889044</v>
      </c>
      <c r="D20" s="294">
        <v>10414.794255876417</v>
      </c>
      <c r="E20" s="294">
        <v>32516.050644780815</v>
      </c>
      <c r="F20" s="294">
        <v>7905.2505571772645</v>
      </c>
      <c r="G20" s="294">
        <v>7338.9419063082469</v>
      </c>
      <c r="H20" s="294">
        <v>11491.211547088113</v>
      </c>
      <c r="I20" s="294">
        <v>26735.404010573624</v>
      </c>
      <c r="J20" s="294">
        <v>59251.454167980948</v>
      </c>
      <c r="K20" s="294">
        <v>4330</v>
      </c>
      <c r="L20" s="294">
        <v>52</v>
      </c>
      <c r="M20" s="294">
        <v>4586</v>
      </c>
      <c r="N20" s="294">
        <v>8968</v>
      </c>
      <c r="O20" s="294">
        <v>68219.454167980948</v>
      </c>
      <c r="P20" s="294">
        <v>10709</v>
      </c>
      <c r="Q20" s="294">
        <v>14047.999999999998</v>
      </c>
      <c r="R20" s="294">
        <v>11840.927220197966</v>
      </c>
      <c r="S20" s="294">
        <v>36597.927220197962</v>
      </c>
      <c r="T20" s="294">
        <v>104817.38138817891</v>
      </c>
      <c r="U20" s="294">
        <v>11862</v>
      </c>
      <c r="V20" s="294">
        <v>11011.048388058709</v>
      </c>
      <c r="W20" s="294">
        <v>10195.972611224723</v>
      </c>
      <c r="X20" s="294">
        <v>33069.020999283428</v>
      </c>
      <c r="Y20" s="294">
        <v>8744.1734448180814</v>
      </c>
      <c r="Z20" s="294">
        <v>5011.9884549646877</v>
      </c>
      <c r="AA20" s="294">
        <v>8735.0000000000018</v>
      </c>
      <c r="AB20" s="294">
        <v>22491.161899782768</v>
      </c>
      <c r="AC20" s="294">
        <v>55560.186901243753</v>
      </c>
      <c r="AD20" s="294">
        <v>11024</v>
      </c>
      <c r="AE20" s="294">
        <v>4571</v>
      </c>
      <c r="AF20" s="294">
        <v>6904</v>
      </c>
      <c r="AG20" s="294">
        <v>22499</v>
      </c>
      <c r="AH20" s="294">
        <v>78059.186901243753</v>
      </c>
      <c r="AI20" s="294">
        <v>9344</v>
      </c>
      <c r="AJ20" s="294">
        <v>9325.0000000000018</v>
      </c>
      <c r="AK20" s="294">
        <v>11421.566999999999</v>
      </c>
      <c r="AL20" s="294">
        <v>30090.567000000003</v>
      </c>
      <c r="AM20" s="294">
        <v>108149.75390124376</v>
      </c>
      <c r="AN20" s="294">
        <v>11300</v>
      </c>
      <c r="AO20" s="294">
        <v>10797</v>
      </c>
      <c r="AP20" s="294">
        <v>11236</v>
      </c>
      <c r="AQ20" s="294">
        <v>33333</v>
      </c>
      <c r="AR20" s="294">
        <v>7497</v>
      </c>
      <c r="AS20" s="294">
        <v>8523</v>
      </c>
      <c r="AT20" s="294">
        <v>8941</v>
      </c>
      <c r="AU20" s="294">
        <v>24961</v>
      </c>
      <c r="AV20" s="294">
        <v>58295.683936399997</v>
      </c>
      <c r="AW20" s="294">
        <v>10102</v>
      </c>
      <c r="AX20" s="294">
        <v>2056</v>
      </c>
      <c r="AY20" s="294">
        <v>6415</v>
      </c>
      <c r="AZ20" s="294">
        <v>18573</v>
      </c>
      <c r="BA20" s="294">
        <v>76868.486110069993</v>
      </c>
      <c r="BB20" s="294">
        <v>7850</v>
      </c>
      <c r="BC20" s="294">
        <v>9889</v>
      </c>
      <c r="BD20" s="294">
        <v>11196</v>
      </c>
      <c r="BE20" s="294">
        <v>28935</v>
      </c>
      <c r="BF20" s="294">
        <v>105803.48611006999</v>
      </c>
      <c r="BG20" s="294">
        <v>-1190.7007911737601</v>
      </c>
      <c r="BH20" s="616">
        <v>-2.1694619789114356E-2</v>
      </c>
      <c r="BI20" s="294">
        <v>12105</v>
      </c>
      <c r="BJ20" s="294">
        <v>10594</v>
      </c>
      <c r="BK20" s="294">
        <v>9932</v>
      </c>
      <c r="BL20" s="294">
        <v>32631</v>
      </c>
      <c r="BM20" s="294">
        <v>7728</v>
      </c>
      <c r="BN20" s="294">
        <v>11137</v>
      </c>
      <c r="BO20" s="294">
        <v>8819</v>
      </c>
      <c r="BP20" s="294">
        <v>27684</v>
      </c>
      <c r="BQ20" s="294">
        <v>60315</v>
      </c>
      <c r="BR20" s="294">
        <v>2019.316063600003</v>
      </c>
      <c r="BS20" s="616">
        <v>3.4639203578142361E-2</v>
      </c>
      <c r="BT20" s="294">
        <v>13963</v>
      </c>
      <c r="BU20" s="294">
        <v>3861</v>
      </c>
      <c r="BV20" s="616">
        <v>0.38220154424866365</v>
      </c>
      <c r="BW20" s="294">
        <v>1937</v>
      </c>
      <c r="BX20" s="982">
        <v>-119</v>
      </c>
      <c r="BY20" s="983">
        <v>-5.7879377431906617E-2</v>
      </c>
      <c r="BZ20" s="294">
        <v>12057</v>
      </c>
      <c r="CA20" s="982">
        <f t="shared" si="0"/>
        <v>5642</v>
      </c>
      <c r="CB20" s="983">
        <f t="shared" si="1"/>
        <v>0.87950116913484022</v>
      </c>
      <c r="CC20" s="294">
        <v>27957</v>
      </c>
      <c r="CD20" s="982">
        <f t="shared" si="2"/>
        <v>9384</v>
      </c>
      <c r="CE20" s="983">
        <f t="shared" si="3"/>
        <v>0.5052495558068163</v>
      </c>
      <c r="CF20" s="294">
        <v>88272</v>
      </c>
      <c r="CG20" s="982">
        <f t="shared" si="4"/>
        <v>11403.513889930007</v>
      </c>
      <c r="CH20" s="983">
        <f t="shared" si="5"/>
        <v>0.148350962364486</v>
      </c>
    </row>
    <row r="21" spans="1:86" x14ac:dyDescent="0.25">
      <c r="A21" s="82" t="s">
        <v>19</v>
      </c>
      <c r="B21" s="294">
        <v>9948.0000000000018</v>
      </c>
      <c r="C21" s="294">
        <v>8806.176521057736</v>
      </c>
      <c r="D21" s="294">
        <v>9035.8677632461731</v>
      </c>
      <c r="E21" s="294">
        <v>27790.044284303913</v>
      </c>
      <c r="F21" s="294">
        <v>8261.9778511887398</v>
      </c>
      <c r="G21" s="294">
        <v>8296.9702528703201</v>
      </c>
      <c r="H21" s="294">
        <v>8369.9186097569655</v>
      </c>
      <c r="I21" s="294">
        <v>24928.866713816024</v>
      </c>
      <c r="J21" s="294">
        <v>52718.915344082787</v>
      </c>
      <c r="K21" s="294">
        <v>7939</v>
      </c>
      <c r="L21" s="294">
        <v>8395</v>
      </c>
      <c r="M21" s="294">
        <v>9087</v>
      </c>
      <c r="N21" s="294">
        <v>25421</v>
      </c>
      <c r="O21" s="294">
        <v>78139.915344082779</v>
      </c>
      <c r="P21" s="294">
        <v>9472.0000000000018</v>
      </c>
      <c r="Q21" s="294">
        <v>8851.0000000000018</v>
      </c>
      <c r="R21" s="294">
        <v>10159.65185135616</v>
      </c>
      <c r="S21" s="294">
        <v>28482.65185135616</v>
      </c>
      <c r="T21" s="294">
        <v>106622.56719543894</v>
      </c>
      <c r="U21" s="294">
        <v>10333.834560328602</v>
      </c>
      <c r="V21" s="294">
        <v>9720.872155859739</v>
      </c>
      <c r="W21" s="294">
        <v>9554.9255818296042</v>
      </c>
      <c r="X21" s="294">
        <v>29609.632298017947</v>
      </c>
      <c r="Y21" s="294">
        <v>8618.1730902495947</v>
      </c>
      <c r="Z21" s="294">
        <v>8551.2193479018169</v>
      </c>
      <c r="AA21" s="294">
        <v>8547</v>
      </c>
      <c r="AB21" s="294">
        <v>25716.392438151412</v>
      </c>
      <c r="AC21" s="294">
        <v>55326.044692945674</v>
      </c>
      <c r="AD21" s="294">
        <v>8979</v>
      </c>
      <c r="AE21" s="294">
        <v>9017.0000000000018</v>
      </c>
      <c r="AF21" s="294">
        <v>9465</v>
      </c>
      <c r="AG21" s="294">
        <v>27461</v>
      </c>
      <c r="AH21" s="294">
        <v>82787.044692945681</v>
      </c>
      <c r="AI21" s="294">
        <v>8763</v>
      </c>
      <c r="AJ21" s="294">
        <v>8876</v>
      </c>
      <c r="AK21" s="294">
        <v>9105.6451800000013</v>
      </c>
      <c r="AL21" s="294">
        <v>26744.64518</v>
      </c>
      <c r="AM21" s="294">
        <v>109531.68987294569</v>
      </c>
      <c r="AN21" s="294">
        <v>11025</v>
      </c>
      <c r="AO21" s="294">
        <v>9567</v>
      </c>
      <c r="AP21" s="294">
        <v>10199</v>
      </c>
      <c r="AQ21" s="294">
        <v>30791</v>
      </c>
      <c r="AR21" s="294">
        <v>8671</v>
      </c>
      <c r="AS21" s="294">
        <v>8416</v>
      </c>
      <c r="AT21" s="294">
        <v>9005</v>
      </c>
      <c r="AU21" s="294">
        <v>26092</v>
      </c>
      <c r="AV21" s="294">
        <v>56884.082394800003</v>
      </c>
      <c r="AW21" s="294">
        <v>9319</v>
      </c>
      <c r="AX21" s="294">
        <v>9927</v>
      </c>
      <c r="AY21" s="294">
        <v>9986</v>
      </c>
      <c r="AZ21" s="294">
        <v>29232</v>
      </c>
      <c r="BA21" s="294">
        <v>86115.567736950004</v>
      </c>
      <c r="BB21" s="294">
        <v>10714</v>
      </c>
      <c r="BC21" s="294">
        <v>9465</v>
      </c>
      <c r="BD21" s="294">
        <v>10177</v>
      </c>
      <c r="BE21" s="294">
        <v>30356</v>
      </c>
      <c r="BF21" s="294">
        <v>116471.56773695</v>
      </c>
      <c r="BG21" s="294">
        <v>3328.5230440043233</v>
      </c>
      <c r="BH21" s="616">
        <v>6.3359543453172407E-2</v>
      </c>
      <c r="BI21" s="294">
        <v>11255</v>
      </c>
      <c r="BJ21" s="294">
        <v>9670</v>
      </c>
      <c r="BK21" s="294">
        <v>9954</v>
      </c>
      <c r="BL21" s="294">
        <v>30879</v>
      </c>
      <c r="BM21" s="294">
        <v>8934</v>
      </c>
      <c r="BN21" s="294">
        <v>9902</v>
      </c>
      <c r="BO21" s="294">
        <v>10589</v>
      </c>
      <c r="BP21" s="294">
        <v>29425</v>
      </c>
      <c r="BQ21" s="294">
        <v>60304</v>
      </c>
      <c r="BR21" s="294">
        <v>3419.9176051999966</v>
      </c>
      <c r="BS21" s="616">
        <v>6.0120818711011229E-2</v>
      </c>
      <c r="BT21" s="294">
        <v>10683</v>
      </c>
      <c r="BU21" s="294">
        <v>1364</v>
      </c>
      <c r="BV21" s="616">
        <v>0.14636763601244768</v>
      </c>
      <c r="BW21" s="294">
        <v>10607</v>
      </c>
      <c r="BX21" s="982">
        <v>680</v>
      </c>
      <c r="BY21" s="983">
        <v>6.8500050367684098E-2</v>
      </c>
      <c r="BZ21" s="294">
        <v>10459</v>
      </c>
      <c r="CA21" s="982">
        <f t="shared" si="0"/>
        <v>473</v>
      </c>
      <c r="CB21" s="983">
        <f t="shared" si="1"/>
        <v>4.7366312837973164E-2</v>
      </c>
      <c r="CC21" s="294">
        <v>31749</v>
      </c>
      <c r="CD21" s="982">
        <f t="shared" si="2"/>
        <v>2517</v>
      </c>
      <c r="CE21" s="983">
        <f t="shared" si="3"/>
        <v>8.6104269293924465E-2</v>
      </c>
      <c r="CF21" s="294">
        <v>92053</v>
      </c>
      <c r="CG21" s="982">
        <f t="shared" si="4"/>
        <v>5937.4322630499955</v>
      </c>
      <c r="CH21" s="983">
        <f t="shared" si="5"/>
        <v>6.8947257959055347E-2</v>
      </c>
    </row>
    <row r="22" spans="1:86" x14ac:dyDescent="0.25">
      <c r="A22" s="82" t="s">
        <v>57</v>
      </c>
      <c r="T22" s="294">
        <v>0</v>
      </c>
      <c r="AM22" s="294">
        <v>0</v>
      </c>
      <c r="BF22" s="294">
        <v>0</v>
      </c>
      <c r="BG22" s="294">
        <v>0</v>
      </c>
      <c r="BH22" s="616"/>
      <c r="BR22" s="294">
        <v>0</v>
      </c>
      <c r="BS22" s="616" t="e">
        <v>#DIV/0!</v>
      </c>
      <c r="BU22" s="294">
        <v>0</v>
      </c>
      <c r="BV22" s="616" t="e">
        <v>#DIV/0!</v>
      </c>
      <c r="BX22" s="982">
        <v>0</v>
      </c>
      <c r="BY22" s="983" t="e">
        <v>#DIV/0!</v>
      </c>
      <c r="CA22" s="982">
        <f t="shared" si="0"/>
        <v>0</v>
      </c>
      <c r="CB22" s="983" t="e">
        <f t="shared" si="1"/>
        <v>#DIV/0!</v>
      </c>
      <c r="CD22" s="982">
        <f t="shared" si="2"/>
        <v>0</v>
      </c>
      <c r="CE22" s="983" t="e">
        <f t="shared" si="3"/>
        <v>#DIV/0!</v>
      </c>
      <c r="CG22" s="982">
        <f t="shared" si="4"/>
        <v>0</v>
      </c>
      <c r="CH22" s="983" t="e">
        <f t="shared" si="5"/>
        <v>#DIV/0!</v>
      </c>
    </row>
    <row r="23" spans="1:86" x14ac:dyDescent="0.25">
      <c r="A23" s="82" t="s">
        <v>58</v>
      </c>
      <c r="T23" s="294">
        <v>0</v>
      </c>
      <c r="AM23" s="294">
        <v>0</v>
      </c>
      <c r="BF23" s="294">
        <v>0</v>
      </c>
      <c r="BG23" s="294">
        <v>0</v>
      </c>
      <c r="BH23" s="616"/>
      <c r="BR23" s="294">
        <v>0</v>
      </c>
      <c r="BS23" s="616" t="e">
        <v>#DIV/0!</v>
      </c>
      <c r="BU23" s="294">
        <v>0</v>
      </c>
      <c r="BV23" s="616" t="e">
        <v>#DIV/0!</v>
      </c>
      <c r="BX23" s="982">
        <v>0</v>
      </c>
      <c r="BY23" s="983" t="e">
        <v>#DIV/0!</v>
      </c>
      <c r="CA23" s="982">
        <f t="shared" si="0"/>
        <v>0</v>
      </c>
      <c r="CB23" s="983" t="e">
        <f t="shared" si="1"/>
        <v>#DIV/0!</v>
      </c>
      <c r="CD23" s="982">
        <f t="shared" si="2"/>
        <v>0</v>
      </c>
      <c r="CE23" s="983" t="e">
        <f t="shared" si="3"/>
        <v>#DIV/0!</v>
      </c>
      <c r="CG23" s="982">
        <f t="shared" si="4"/>
        <v>0</v>
      </c>
      <c r="CH23" s="983" t="e">
        <f t="shared" si="5"/>
        <v>#DIV/0!</v>
      </c>
    </row>
    <row r="24" spans="1:86" x14ac:dyDescent="0.25">
      <c r="A24" s="82" t="s">
        <v>59</v>
      </c>
      <c r="T24" s="294">
        <v>0</v>
      </c>
      <c r="AM24" s="294">
        <v>0</v>
      </c>
      <c r="BF24" s="294">
        <v>0</v>
      </c>
      <c r="BG24" s="294">
        <v>0</v>
      </c>
      <c r="BH24" s="616"/>
      <c r="BR24" s="294">
        <v>0</v>
      </c>
      <c r="BS24" s="616" t="e">
        <v>#DIV/0!</v>
      </c>
      <c r="BU24" s="294">
        <v>0</v>
      </c>
      <c r="BV24" s="616" t="e">
        <v>#DIV/0!</v>
      </c>
      <c r="BX24" s="982">
        <v>0</v>
      </c>
      <c r="BY24" s="983" t="e">
        <v>#DIV/0!</v>
      </c>
      <c r="CA24" s="982">
        <f t="shared" si="0"/>
        <v>0</v>
      </c>
      <c r="CB24" s="983" t="e">
        <f t="shared" si="1"/>
        <v>#DIV/0!</v>
      </c>
      <c r="CD24" s="982">
        <f t="shared" si="2"/>
        <v>0</v>
      </c>
      <c r="CE24" s="983" t="e">
        <f t="shared" si="3"/>
        <v>#DIV/0!</v>
      </c>
      <c r="CG24" s="982">
        <f t="shared" si="4"/>
        <v>0</v>
      </c>
      <c r="CH24" s="983" t="e">
        <f t="shared" si="5"/>
        <v>#DIV/0!</v>
      </c>
    </row>
    <row r="25" spans="1:86" x14ac:dyDescent="0.25">
      <c r="A25" s="82" t="s">
        <v>60</v>
      </c>
      <c r="T25" s="294">
        <v>0</v>
      </c>
      <c r="AM25" s="294">
        <v>0</v>
      </c>
      <c r="BF25" s="294">
        <v>0</v>
      </c>
      <c r="BG25" s="294">
        <v>0</v>
      </c>
      <c r="BH25" s="616"/>
      <c r="BR25" s="294">
        <v>0</v>
      </c>
      <c r="BS25" s="616" t="e">
        <v>#DIV/0!</v>
      </c>
      <c r="BU25" s="294">
        <v>0</v>
      </c>
      <c r="BV25" s="616" t="e">
        <v>#DIV/0!</v>
      </c>
      <c r="BX25" s="982">
        <v>0</v>
      </c>
      <c r="BY25" s="983" t="e">
        <v>#DIV/0!</v>
      </c>
      <c r="CA25" s="982">
        <f t="shared" si="0"/>
        <v>0</v>
      </c>
      <c r="CB25" s="983" t="e">
        <f t="shared" si="1"/>
        <v>#DIV/0!</v>
      </c>
      <c r="CD25" s="982">
        <f t="shared" si="2"/>
        <v>0</v>
      </c>
      <c r="CE25" s="983" t="e">
        <f t="shared" si="3"/>
        <v>#DIV/0!</v>
      </c>
      <c r="CG25" s="982">
        <f t="shared" si="4"/>
        <v>0</v>
      </c>
      <c r="CH25" s="983" t="e">
        <f t="shared" si="5"/>
        <v>#DIV/0!</v>
      </c>
    </row>
    <row r="26" spans="1:86" x14ac:dyDescent="0.25">
      <c r="A26" s="81" t="s">
        <v>29</v>
      </c>
      <c r="B26" s="294">
        <v>339483.50458136195</v>
      </c>
      <c r="C26" s="294">
        <v>296501.47026802262</v>
      </c>
      <c r="D26" s="294">
        <v>345916.55573920615</v>
      </c>
      <c r="E26" s="294">
        <v>981901.53058859077</v>
      </c>
      <c r="F26" s="294">
        <v>285363.96925712813</v>
      </c>
      <c r="G26" s="294">
        <v>303176.50942832232</v>
      </c>
      <c r="H26" s="294">
        <v>250779.413123465</v>
      </c>
      <c r="I26" s="294">
        <v>839319.89180891542</v>
      </c>
      <c r="J26" s="294">
        <v>1821221.4223975062</v>
      </c>
      <c r="K26" s="294">
        <v>256376.99999999997</v>
      </c>
      <c r="L26" s="294">
        <v>274499</v>
      </c>
      <c r="M26" s="294">
        <v>262198.05338583508</v>
      </c>
      <c r="N26" s="294">
        <v>793074.05338583514</v>
      </c>
      <c r="O26" s="294">
        <v>2614295.4757833416</v>
      </c>
      <c r="P26" s="294">
        <v>308001</v>
      </c>
      <c r="Q26" s="294">
        <v>322098</v>
      </c>
      <c r="R26" s="294">
        <v>398933.84678991814</v>
      </c>
      <c r="S26" s="294">
        <v>1029032.8467899181</v>
      </c>
      <c r="T26" s="294">
        <v>3643328.3225732595</v>
      </c>
      <c r="U26" s="294">
        <v>410738.63192122395</v>
      </c>
      <c r="V26" s="294">
        <v>360173.39286182815</v>
      </c>
      <c r="W26" s="294">
        <v>355716.94013418833</v>
      </c>
      <c r="X26" s="294">
        <v>1126628.9649172404</v>
      </c>
      <c r="Y26" s="294">
        <v>337156.84027111757</v>
      </c>
      <c r="Z26" s="294">
        <v>285296.75388545712</v>
      </c>
      <c r="AA26" s="294">
        <v>286850.38987879577</v>
      </c>
      <c r="AB26" s="294">
        <v>909303.98403537041</v>
      </c>
      <c r="AC26" s="294">
        <v>2035932.9489526108</v>
      </c>
      <c r="AD26" s="294">
        <v>296418</v>
      </c>
      <c r="AE26" s="294">
        <v>273810</v>
      </c>
      <c r="AF26" s="294">
        <v>248447</v>
      </c>
      <c r="AG26" s="294">
        <v>818675</v>
      </c>
      <c r="AH26" s="294">
        <v>2854607.9489526106</v>
      </c>
      <c r="AI26" s="294">
        <v>254198</v>
      </c>
      <c r="AJ26" s="294">
        <v>288588</v>
      </c>
      <c r="AK26" s="294">
        <v>379825.39687000006</v>
      </c>
      <c r="AL26" s="294">
        <v>922611.39687000006</v>
      </c>
      <c r="AM26" s="294">
        <v>3777219.3458226109</v>
      </c>
      <c r="AN26" s="294">
        <v>356488</v>
      </c>
      <c r="AO26" s="294">
        <v>303970</v>
      </c>
      <c r="AP26" s="294">
        <v>332527</v>
      </c>
      <c r="AQ26" s="294">
        <v>992985</v>
      </c>
      <c r="AR26" s="294">
        <v>313301</v>
      </c>
      <c r="AS26" s="294">
        <v>274285</v>
      </c>
      <c r="AT26" s="294">
        <v>240802.82444</v>
      </c>
      <c r="AU26" s="294">
        <v>828388.82444</v>
      </c>
      <c r="AV26" s="294">
        <v>1821373.8244400001</v>
      </c>
      <c r="AW26" s="294">
        <v>248380</v>
      </c>
      <c r="AX26" s="294">
        <v>236132</v>
      </c>
      <c r="AY26" s="294">
        <v>222154</v>
      </c>
      <c r="AZ26" s="294">
        <v>706666</v>
      </c>
      <c r="BA26" s="294">
        <v>2528039.8244400001</v>
      </c>
      <c r="BB26" s="294">
        <v>289043</v>
      </c>
      <c r="BC26" s="294">
        <v>276087</v>
      </c>
      <c r="BD26" s="294">
        <v>317431</v>
      </c>
      <c r="BE26" s="294">
        <v>882561</v>
      </c>
      <c r="BF26" s="294">
        <v>3410600.8244400001</v>
      </c>
      <c r="BG26" s="294">
        <v>-326568.12451261049</v>
      </c>
      <c r="BH26" s="616">
        <v>-9.7060426683472811E-2</v>
      </c>
      <c r="BI26" s="294">
        <v>298738</v>
      </c>
      <c r="BJ26" s="294">
        <v>267788</v>
      </c>
      <c r="BK26" s="294">
        <v>281701</v>
      </c>
      <c r="BL26" s="294">
        <v>848227</v>
      </c>
      <c r="BM26" s="294">
        <v>243246</v>
      </c>
      <c r="BN26" s="294">
        <v>274438</v>
      </c>
      <c r="BO26" s="294">
        <v>243164</v>
      </c>
      <c r="BP26" s="294">
        <v>760848</v>
      </c>
      <c r="BQ26" s="294">
        <v>1609075</v>
      </c>
      <c r="BR26" s="294">
        <v>-212298.82444000011</v>
      </c>
      <c r="BS26" s="616">
        <v>-0.11655972079497384</v>
      </c>
      <c r="BT26" s="294">
        <v>280660</v>
      </c>
      <c r="BU26" s="294">
        <v>32280</v>
      </c>
      <c r="BV26" s="616">
        <v>0.12996215476286335</v>
      </c>
      <c r="BW26" s="294">
        <v>275110</v>
      </c>
      <c r="BX26" s="982">
        <v>38978</v>
      </c>
      <c r="BY26" s="983">
        <v>0.16506869039350872</v>
      </c>
      <c r="BZ26" s="294">
        <v>265407</v>
      </c>
      <c r="CA26" s="982">
        <f t="shared" si="0"/>
        <v>43253</v>
      </c>
      <c r="CB26" s="983">
        <f t="shared" si="1"/>
        <v>0.19469827236961748</v>
      </c>
      <c r="CC26" s="294">
        <v>821177</v>
      </c>
      <c r="CD26" s="982">
        <f t="shared" si="2"/>
        <v>114511</v>
      </c>
      <c r="CE26" s="983">
        <f t="shared" si="3"/>
        <v>0.16204402079624602</v>
      </c>
      <c r="CF26" s="294">
        <v>2430252</v>
      </c>
      <c r="CG26" s="982">
        <f t="shared" si="4"/>
        <v>-97787.824440000113</v>
      </c>
      <c r="CH26" s="983">
        <f t="shared" si="5"/>
        <v>-3.8681283219761629E-2</v>
      </c>
    </row>
    <row r="27" spans="1:86" x14ac:dyDescent="0.25">
      <c r="A27" s="82" t="s">
        <v>20</v>
      </c>
      <c r="B27" s="294">
        <v>159323.61113316985</v>
      </c>
      <c r="C27" s="294">
        <v>136011.85120659709</v>
      </c>
      <c r="D27" s="294">
        <v>168654.8533820239</v>
      </c>
      <c r="E27" s="294">
        <v>463990.31572179083</v>
      </c>
      <c r="F27" s="294">
        <v>135926.87762337309</v>
      </c>
      <c r="G27" s="294">
        <v>136999.83387391196</v>
      </c>
      <c r="H27" s="294">
        <v>105329.04896340834</v>
      </c>
      <c r="I27" s="294">
        <v>378255.76046069339</v>
      </c>
      <c r="J27" s="294">
        <v>842246.07782999158</v>
      </c>
      <c r="K27" s="294">
        <v>115792.99999999997</v>
      </c>
      <c r="L27" s="294">
        <v>133518.99999999997</v>
      </c>
      <c r="M27" s="294">
        <v>131331.99999999997</v>
      </c>
      <c r="N27" s="294">
        <v>380643.99999999988</v>
      </c>
      <c r="O27" s="294">
        <v>1222890.0778299917</v>
      </c>
      <c r="P27" s="294">
        <v>157126</v>
      </c>
      <c r="Q27" s="294">
        <v>160894.99999999997</v>
      </c>
      <c r="R27" s="294">
        <v>208308.83721414683</v>
      </c>
      <c r="S27" s="294">
        <v>526329.83721414674</v>
      </c>
      <c r="T27" s="294">
        <v>1749219.9150441384</v>
      </c>
      <c r="U27" s="294">
        <v>209040.68859536469</v>
      </c>
      <c r="V27" s="294">
        <v>174704.09343856381</v>
      </c>
      <c r="W27" s="294">
        <v>168270.81044154163</v>
      </c>
      <c r="X27" s="294">
        <v>552015.59247547016</v>
      </c>
      <c r="Y27" s="294">
        <v>169187.83320048582</v>
      </c>
      <c r="Z27" s="294">
        <v>108785.10230684474</v>
      </c>
      <c r="AA27" s="294">
        <v>118043.79251896105</v>
      </c>
      <c r="AB27" s="294">
        <v>396016.72802629159</v>
      </c>
      <c r="AC27" s="294">
        <v>948032.32034984743</v>
      </c>
      <c r="AD27" s="294">
        <v>142850</v>
      </c>
      <c r="AE27" s="294">
        <v>142509.00000000003</v>
      </c>
      <c r="AF27" s="294">
        <v>105330.99999999999</v>
      </c>
      <c r="AG27" s="294">
        <v>390690</v>
      </c>
      <c r="AH27" s="294">
        <v>1338722.3203498474</v>
      </c>
      <c r="AI27" s="294">
        <v>107356</v>
      </c>
      <c r="AJ27" s="294">
        <v>145831</v>
      </c>
      <c r="AK27" s="294">
        <v>190448.8971</v>
      </c>
      <c r="AL27" s="294">
        <v>443635.8971</v>
      </c>
      <c r="AM27" s="294">
        <v>1782358.2174498474</v>
      </c>
      <c r="AN27" s="294">
        <v>173606.99999999997</v>
      </c>
      <c r="AO27" s="294">
        <v>159641</v>
      </c>
      <c r="AP27" s="294">
        <v>172578</v>
      </c>
      <c r="AQ27" s="294">
        <v>505826</v>
      </c>
      <c r="AR27" s="294">
        <v>180152</v>
      </c>
      <c r="AS27" s="294">
        <v>126782</v>
      </c>
      <c r="AT27" s="294">
        <v>103430</v>
      </c>
      <c r="AU27" s="294">
        <v>410364</v>
      </c>
      <c r="AV27" s="294">
        <v>916250.69036056008</v>
      </c>
      <c r="AW27" s="294">
        <v>114763</v>
      </c>
      <c r="AX27" s="294">
        <v>109249</v>
      </c>
      <c r="AY27" s="294">
        <v>88038</v>
      </c>
      <c r="AZ27" s="294">
        <v>312050</v>
      </c>
      <c r="BA27" s="294">
        <v>1228301.74356488</v>
      </c>
      <c r="BB27" s="294">
        <v>142482</v>
      </c>
      <c r="BC27" s="294">
        <v>135741</v>
      </c>
      <c r="BD27" s="294">
        <v>144493</v>
      </c>
      <c r="BE27" s="294">
        <v>422716</v>
      </c>
      <c r="BF27" s="294">
        <v>1651017.74356488</v>
      </c>
      <c r="BG27" s="294">
        <v>-110420.57678496744</v>
      </c>
      <c r="BH27" s="616">
        <v>-7.3689156646011389E-2</v>
      </c>
      <c r="BI27" s="294">
        <v>123586</v>
      </c>
      <c r="BJ27" s="294">
        <v>111330</v>
      </c>
      <c r="BK27" s="294">
        <v>127546</v>
      </c>
      <c r="BL27" s="294">
        <v>362462</v>
      </c>
      <c r="BM27" s="294">
        <v>113421</v>
      </c>
      <c r="BN27" s="294">
        <v>134253</v>
      </c>
      <c r="BO27" s="294">
        <v>106036</v>
      </c>
      <c r="BP27" s="294">
        <v>353710</v>
      </c>
      <c r="BQ27" s="294">
        <v>716172</v>
      </c>
      <c r="BR27" s="294">
        <v>-200078.69036056008</v>
      </c>
      <c r="BS27" s="616">
        <v>-0.21836675537109362</v>
      </c>
      <c r="BT27" s="294">
        <v>160527</v>
      </c>
      <c r="BU27" s="294">
        <v>45764</v>
      </c>
      <c r="BV27" s="616">
        <v>0.39876963829805773</v>
      </c>
      <c r="BW27" s="294">
        <v>121604</v>
      </c>
      <c r="BX27" s="982">
        <v>12355</v>
      </c>
      <c r="BY27" s="983">
        <v>0.11309028000256295</v>
      </c>
      <c r="BZ27" s="294">
        <v>107769</v>
      </c>
      <c r="CA27" s="982">
        <f t="shared" si="0"/>
        <v>19731</v>
      </c>
      <c r="CB27" s="983">
        <f t="shared" si="1"/>
        <v>0.22411913037551967</v>
      </c>
      <c r="CC27" s="294">
        <v>389900</v>
      </c>
      <c r="CD27" s="982">
        <f t="shared" si="2"/>
        <v>77850</v>
      </c>
      <c r="CE27" s="983">
        <f t="shared" si="3"/>
        <v>0.24947925012017305</v>
      </c>
      <c r="CF27" s="294">
        <v>1106072</v>
      </c>
      <c r="CG27" s="982">
        <f t="shared" si="4"/>
        <v>-122229.74356487999</v>
      </c>
      <c r="CH27" s="983">
        <f t="shared" si="5"/>
        <v>-9.9511169959048185E-2</v>
      </c>
    </row>
    <row r="28" spans="1:86" x14ac:dyDescent="0.25">
      <c r="A28" s="82" t="s">
        <v>23</v>
      </c>
      <c r="B28" s="294">
        <v>38939.999999999993</v>
      </c>
      <c r="C28" s="294">
        <v>34764.047739582515</v>
      </c>
      <c r="D28" s="294">
        <v>41305.000434350557</v>
      </c>
      <c r="E28" s="294">
        <v>115009.04817393306</v>
      </c>
      <c r="F28" s="294">
        <v>30118.989804298169</v>
      </c>
      <c r="G28" s="294">
        <v>30779.778785814553</v>
      </c>
      <c r="H28" s="294">
        <v>32017.90082170441</v>
      </c>
      <c r="I28" s="294">
        <v>92916.669411817129</v>
      </c>
      <c r="J28" s="294">
        <v>207925.72165756329</v>
      </c>
      <c r="K28" s="294">
        <v>29331.000000000004</v>
      </c>
      <c r="L28" s="294">
        <v>30234.000000000004</v>
      </c>
      <c r="M28" s="294">
        <v>28963.053385835141</v>
      </c>
      <c r="N28" s="294">
        <v>88528.053385835141</v>
      </c>
      <c r="O28" s="294">
        <v>296453.77290787606</v>
      </c>
      <c r="P28" s="294">
        <v>31037</v>
      </c>
      <c r="Q28" s="294">
        <v>38301</v>
      </c>
      <c r="R28" s="294">
        <v>44459.69900807942</v>
      </c>
      <c r="S28" s="294">
        <v>113797.69900807942</v>
      </c>
      <c r="T28" s="294">
        <v>410251.47191595548</v>
      </c>
      <c r="U28" s="294">
        <v>44672</v>
      </c>
      <c r="V28" s="294">
        <v>41521.588148030853</v>
      </c>
      <c r="W28" s="294">
        <v>39467.474406326539</v>
      </c>
      <c r="X28" s="294">
        <v>125661.0625543574</v>
      </c>
      <c r="Y28" s="294">
        <v>35052.077543415129</v>
      </c>
      <c r="Z28" s="294">
        <v>34915.864517986796</v>
      </c>
      <c r="AA28" s="294">
        <v>39523.494943295722</v>
      </c>
      <c r="AB28" s="294">
        <v>109491.43700469765</v>
      </c>
      <c r="AC28" s="294">
        <v>235152.50467905618</v>
      </c>
      <c r="AD28" s="294">
        <v>36437</v>
      </c>
      <c r="AE28" s="294">
        <v>35012</v>
      </c>
      <c r="AF28" s="83">
        <v>35819.000000000007</v>
      </c>
      <c r="AG28" s="294">
        <v>107268</v>
      </c>
      <c r="AH28" s="294">
        <v>342420.50467905618</v>
      </c>
      <c r="AI28" s="294">
        <v>35748</v>
      </c>
      <c r="AJ28" s="294">
        <v>32292.999999999996</v>
      </c>
      <c r="AK28" s="294">
        <v>40521.917260000002</v>
      </c>
      <c r="AL28" s="294">
        <v>108562.91726</v>
      </c>
      <c r="AM28" s="294">
        <v>450983.42193905619</v>
      </c>
      <c r="AN28" s="294">
        <v>37930</v>
      </c>
      <c r="AO28" s="294">
        <v>27377</v>
      </c>
      <c r="AP28" s="294">
        <v>32766</v>
      </c>
      <c r="AQ28" s="294">
        <v>98073</v>
      </c>
      <c r="AR28" s="294">
        <v>29588</v>
      </c>
      <c r="AS28" s="294">
        <v>33873</v>
      </c>
      <c r="AT28" s="294">
        <v>35289</v>
      </c>
      <c r="AU28" s="294">
        <v>98750</v>
      </c>
      <c r="AV28" s="294">
        <v>196832.42736906002</v>
      </c>
      <c r="AW28" s="294">
        <v>35969</v>
      </c>
      <c r="AX28" s="294">
        <v>14609</v>
      </c>
      <c r="AY28" s="83">
        <v>30726</v>
      </c>
      <c r="AZ28" s="294">
        <v>81304</v>
      </c>
      <c r="BA28" s="294">
        <v>278136.97637276002</v>
      </c>
      <c r="BB28" s="294">
        <v>36083</v>
      </c>
      <c r="BC28" s="294">
        <v>29424</v>
      </c>
      <c r="BD28" s="294">
        <v>34817</v>
      </c>
      <c r="BE28" s="294">
        <v>100324</v>
      </c>
      <c r="BF28" s="294">
        <v>378460.97637276002</v>
      </c>
      <c r="BG28" s="294">
        <v>-64283.528306296153</v>
      </c>
      <c r="BH28" s="616">
        <v>-0.16080955981591827</v>
      </c>
      <c r="BI28" s="294">
        <v>35744</v>
      </c>
      <c r="BJ28" s="294">
        <v>34122</v>
      </c>
      <c r="BK28" s="294">
        <v>30005</v>
      </c>
      <c r="BL28" s="294">
        <v>99871</v>
      </c>
      <c r="BM28" s="294">
        <v>32893</v>
      </c>
      <c r="BN28" s="294">
        <v>35214</v>
      </c>
      <c r="BO28" s="294">
        <v>19484</v>
      </c>
      <c r="BP28" s="294">
        <v>87591</v>
      </c>
      <c r="BQ28" s="294">
        <v>187462</v>
      </c>
      <c r="BR28" s="294">
        <v>-9370.4273690600239</v>
      </c>
      <c r="BS28" s="616">
        <v>-4.7606115995767861E-2</v>
      </c>
      <c r="BT28" s="294">
        <v>899</v>
      </c>
      <c r="BU28" s="294">
        <v>-35070</v>
      </c>
      <c r="BV28" s="616">
        <v>-0.97500625538658292</v>
      </c>
      <c r="BW28" s="294">
        <v>37150</v>
      </c>
      <c r="BX28" s="982">
        <v>22541</v>
      </c>
      <c r="BY28" s="983">
        <v>1.54295297419399</v>
      </c>
      <c r="BZ28" s="294">
        <v>37351</v>
      </c>
      <c r="CA28" s="982">
        <f t="shared" si="0"/>
        <v>6625</v>
      </c>
      <c r="CB28" s="983">
        <f t="shared" si="1"/>
        <v>0.21561543969276833</v>
      </c>
      <c r="CC28" s="294">
        <v>75400</v>
      </c>
      <c r="CD28" s="982">
        <f t="shared" si="2"/>
        <v>-5904</v>
      </c>
      <c r="CE28" s="983">
        <f t="shared" si="3"/>
        <v>-7.2616353438945194E-2</v>
      </c>
      <c r="CF28" s="294">
        <v>262862</v>
      </c>
      <c r="CG28" s="982">
        <f t="shared" si="4"/>
        <v>-15274.976372760022</v>
      </c>
      <c r="CH28" s="983">
        <f t="shared" si="5"/>
        <v>-5.4918898493699207E-2</v>
      </c>
    </row>
    <row r="29" spans="1:86" x14ac:dyDescent="0.25">
      <c r="A29" s="82" t="s">
        <v>21</v>
      </c>
      <c r="B29" s="294">
        <v>65505</v>
      </c>
      <c r="C29" s="294">
        <v>55180.882732301972</v>
      </c>
      <c r="D29" s="294">
        <v>56776.061209724059</v>
      </c>
      <c r="E29" s="294">
        <v>177461.94394202603</v>
      </c>
      <c r="F29" s="294">
        <v>49836.176383494225</v>
      </c>
      <c r="G29" s="294">
        <v>59105.049921638885</v>
      </c>
      <c r="H29" s="294">
        <v>53310.816700802163</v>
      </c>
      <c r="I29" s="294">
        <v>162252.04300593527</v>
      </c>
      <c r="J29" s="294">
        <v>339714.02527495619</v>
      </c>
      <c r="K29" s="294">
        <v>38611</v>
      </c>
      <c r="L29" s="294">
        <v>37326.000000000007</v>
      </c>
      <c r="M29" s="294">
        <v>39023.000000000007</v>
      </c>
      <c r="N29" s="294">
        <v>114960.00000000001</v>
      </c>
      <c r="O29" s="294">
        <v>454674.02527495625</v>
      </c>
      <c r="P29" s="294">
        <v>46511.000000000007</v>
      </c>
      <c r="Q29" s="294">
        <v>49687</v>
      </c>
      <c r="R29" s="294">
        <v>64983.849299548754</v>
      </c>
      <c r="S29" s="294">
        <v>161181.84929954875</v>
      </c>
      <c r="T29" s="294">
        <v>615855.87457450503</v>
      </c>
      <c r="U29" s="294">
        <v>72252</v>
      </c>
      <c r="V29" s="294">
        <v>69666.820838686006</v>
      </c>
      <c r="W29" s="294">
        <v>70843.976011753897</v>
      </c>
      <c r="X29" s="294">
        <v>212762.79685043992</v>
      </c>
      <c r="Y29" s="294">
        <v>53879.850682801298</v>
      </c>
      <c r="Z29" s="294">
        <v>64275.805248776815</v>
      </c>
      <c r="AA29" s="294">
        <v>54276.999999999993</v>
      </c>
      <c r="AB29" s="294">
        <v>172432.65593157811</v>
      </c>
      <c r="AC29" s="294">
        <v>385195.43954718253</v>
      </c>
      <c r="AD29" s="294">
        <v>38443</v>
      </c>
      <c r="AE29" s="294">
        <v>37188.000000000007</v>
      </c>
      <c r="AF29" s="83">
        <v>39763.000000000007</v>
      </c>
      <c r="AG29" s="294">
        <v>115394.00000000001</v>
      </c>
      <c r="AH29" s="294">
        <v>500589.4385461213</v>
      </c>
      <c r="AI29" s="294">
        <v>42671</v>
      </c>
      <c r="AJ29" s="294">
        <v>43522.000000000007</v>
      </c>
      <c r="AK29" s="294">
        <v>66945.286980000004</v>
      </c>
      <c r="AL29" s="294">
        <v>153138.28698</v>
      </c>
      <c r="AM29" s="294">
        <v>653727.72552612133</v>
      </c>
      <c r="AN29" s="294">
        <v>73224</v>
      </c>
      <c r="AO29" s="294">
        <v>57485.999999999985</v>
      </c>
      <c r="AP29" s="294">
        <v>57257</v>
      </c>
      <c r="AQ29" s="294">
        <v>187967</v>
      </c>
      <c r="AR29" s="294">
        <v>50472</v>
      </c>
      <c r="AS29" s="294">
        <v>45809</v>
      </c>
      <c r="AT29" s="294">
        <v>36358</v>
      </c>
      <c r="AU29" s="294">
        <v>132639</v>
      </c>
      <c r="AV29" s="294">
        <v>320595.78004913998</v>
      </c>
      <c r="AW29" s="294">
        <v>27635</v>
      </c>
      <c r="AX29" s="294">
        <v>39312</v>
      </c>
      <c r="AY29" s="83">
        <v>32313</v>
      </c>
      <c r="AZ29" s="294">
        <v>99260</v>
      </c>
      <c r="BA29" s="294">
        <v>419854.99071225</v>
      </c>
      <c r="BB29" s="294">
        <v>39677</v>
      </c>
      <c r="BC29" s="294">
        <v>44675</v>
      </c>
      <c r="BD29" s="294">
        <v>62982</v>
      </c>
      <c r="BE29" s="294">
        <v>147334</v>
      </c>
      <c r="BF29" s="294">
        <v>567188.99071225</v>
      </c>
      <c r="BG29" s="294">
        <v>-80734.447833871294</v>
      </c>
      <c r="BH29" s="616">
        <v>-0.1323773360602456</v>
      </c>
      <c r="BI29" s="294">
        <v>61274</v>
      </c>
      <c r="BJ29" s="294">
        <v>56260</v>
      </c>
      <c r="BK29" s="294">
        <v>54905</v>
      </c>
      <c r="BL29" s="294">
        <v>172439</v>
      </c>
      <c r="BM29" s="294">
        <v>46851</v>
      </c>
      <c r="BN29" s="294">
        <v>46166</v>
      </c>
      <c r="BO29" s="294">
        <v>49477</v>
      </c>
      <c r="BP29" s="294">
        <v>142494</v>
      </c>
      <c r="BQ29" s="294">
        <v>314933</v>
      </c>
      <c r="BR29" s="294">
        <v>-5662.780049139983</v>
      </c>
      <c r="BS29" s="616">
        <v>-1.7663301894591404E-2</v>
      </c>
      <c r="BT29" s="294">
        <v>41569</v>
      </c>
      <c r="BU29" s="294">
        <v>13934</v>
      </c>
      <c r="BV29" s="616">
        <v>0.50421566853627642</v>
      </c>
      <c r="BW29" s="294">
        <v>49464</v>
      </c>
      <c r="BX29" s="982">
        <v>10152</v>
      </c>
      <c r="BY29" s="983">
        <v>0.25824175824175827</v>
      </c>
      <c r="BZ29" s="294">
        <v>51011</v>
      </c>
      <c r="CA29" s="982">
        <f t="shared" si="0"/>
        <v>18698</v>
      </c>
      <c r="CB29" s="983">
        <f t="shared" si="1"/>
        <v>0.57865255469934707</v>
      </c>
      <c r="CC29" s="294">
        <v>142044</v>
      </c>
      <c r="CD29" s="982">
        <f t="shared" si="2"/>
        <v>42784</v>
      </c>
      <c r="CE29" s="983">
        <f t="shared" si="3"/>
        <v>0.43102961918194638</v>
      </c>
      <c r="CF29" s="294">
        <v>456977</v>
      </c>
      <c r="CG29" s="982">
        <f t="shared" si="4"/>
        <v>37122.009287749999</v>
      </c>
      <c r="CH29" s="983">
        <f t="shared" si="5"/>
        <v>8.8416263016846644E-2</v>
      </c>
    </row>
    <row r="30" spans="1:86" x14ac:dyDescent="0.25">
      <c r="A30" s="82" t="s">
        <v>22</v>
      </c>
      <c r="B30" s="294">
        <v>75202</v>
      </c>
      <c r="C30" s="294">
        <v>68591.832615504289</v>
      </c>
      <c r="D30" s="294">
        <v>76560.787634556895</v>
      </c>
      <c r="E30" s="294">
        <v>220354.62025006118</v>
      </c>
      <c r="F30" s="294">
        <v>68683.074158135598</v>
      </c>
      <c r="G30" s="294">
        <v>75119.863504963927</v>
      </c>
      <c r="H30" s="294">
        <v>57801.762537984483</v>
      </c>
      <c r="I30" s="294">
        <v>201604.70020108399</v>
      </c>
      <c r="J30" s="294">
        <v>421959.33523411263</v>
      </c>
      <c r="K30" s="294">
        <v>71636</v>
      </c>
      <c r="L30" s="294">
        <v>71200</v>
      </c>
      <c r="M30" s="294">
        <v>62043</v>
      </c>
      <c r="N30" s="294">
        <v>204879</v>
      </c>
      <c r="O30" s="294">
        <v>626838.33523411257</v>
      </c>
      <c r="P30" s="294">
        <v>72882</v>
      </c>
      <c r="Q30" s="294">
        <v>73127</v>
      </c>
      <c r="R30" s="294">
        <v>81154.745788006563</v>
      </c>
      <c r="S30" s="294">
        <v>227163.74578800658</v>
      </c>
      <c r="T30" s="294">
        <v>854002.08102211915</v>
      </c>
      <c r="U30" s="294">
        <v>84579.999999999985</v>
      </c>
      <c r="V30" s="294">
        <v>74280.890436547459</v>
      </c>
      <c r="W30" s="294">
        <v>77046.841704358798</v>
      </c>
      <c r="X30" s="294">
        <v>235907.73214090627</v>
      </c>
      <c r="Y30" s="294">
        <v>78956.015734880348</v>
      </c>
      <c r="Z30" s="294">
        <v>77290.981811848746</v>
      </c>
      <c r="AA30" s="294">
        <v>74825</v>
      </c>
      <c r="AB30" s="294">
        <v>231071.99754672911</v>
      </c>
      <c r="AC30" s="294">
        <v>466979.73089249321</v>
      </c>
      <c r="AD30" s="294">
        <v>78613</v>
      </c>
      <c r="AE30" s="294">
        <v>58969.999999999993</v>
      </c>
      <c r="AF30" s="83">
        <v>67530</v>
      </c>
      <c r="AG30" s="294">
        <v>205113</v>
      </c>
      <c r="AH30" s="294">
        <v>672092.73089249316</v>
      </c>
      <c r="AI30" s="294">
        <v>68320</v>
      </c>
      <c r="AJ30" s="294">
        <v>66746.000000000015</v>
      </c>
      <c r="AK30" s="294">
        <v>81896.577149999997</v>
      </c>
      <c r="AL30" s="294">
        <v>216962.57715000003</v>
      </c>
      <c r="AM30" s="294">
        <v>889055.30804249318</v>
      </c>
      <c r="AN30" s="294">
        <v>71727</v>
      </c>
      <c r="AO30" s="294">
        <v>59409.999999999993</v>
      </c>
      <c r="AP30" s="294">
        <v>69911</v>
      </c>
      <c r="AQ30" s="294">
        <v>201048</v>
      </c>
      <c r="AR30" s="294">
        <v>53070</v>
      </c>
      <c r="AS30" s="294">
        <v>67465</v>
      </c>
      <c r="AT30" s="294">
        <v>65663</v>
      </c>
      <c r="AU30" s="294">
        <v>186198</v>
      </c>
      <c r="AV30" s="294">
        <v>387246.59783440002</v>
      </c>
      <c r="AW30" s="294">
        <v>69858</v>
      </c>
      <c r="AX30" s="294">
        <v>72169</v>
      </c>
      <c r="AY30" s="83">
        <v>71057</v>
      </c>
      <c r="AZ30" s="294">
        <v>213084</v>
      </c>
      <c r="BA30" s="294">
        <v>600328.16703861998</v>
      </c>
      <c r="BB30" s="294">
        <v>70307</v>
      </c>
      <c r="BC30" s="294">
        <v>66247</v>
      </c>
      <c r="BD30" s="294">
        <v>75076</v>
      </c>
      <c r="BE30" s="294">
        <v>211630</v>
      </c>
      <c r="BF30" s="294">
        <v>811958.16703861998</v>
      </c>
      <c r="BG30" s="294">
        <v>-71764.563853873173</v>
      </c>
      <c r="BH30" s="616">
        <v>-8.6718048142161552E-2</v>
      </c>
      <c r="BI30" s="294">
        <v>78125</v>
      </c>
      <c r="BJ30" s="294">
        <v>66065</v>
      </c>
      <c r="BK30" s="294">
        <v>69187</v>
      </c>
      <c r="BL30" s="294">
        <v>213377</v>
      </c>
      <c r="BM30" s="294">
        <v>50070</v>
      </c>
      <c r="BN30" s="294">
        <v>58687</v>
      </c>
      <c r="BO30" s="294">
        <v>68155</v>
      </c>
      <c r="BP30" s="294">
        <v>176912</v>
      </c>
      <c r="BQ30" s="294">
        <v>390289</v>
      </c>
      <c r="BR30" s="294">
        <v>3042.4021655999823</v>
      </c>
      <c r="BS30" s="616">
        <v>7.8564981141577856E-3</v>
      </c>
      <c r="BT30" s="294">
        <v>77408</v>
      </c>
      <c r="BU30" s="294">
        <v>7550</v>
      </c>
      <c r="BV30" s="616">
        <v>0.10807638352085659</v>
      </c>
      <c r="BW30" s="294">
        <v>66818</v>
      </c>
      <c r="BX30" s="982">
        <v>-5351</v>
      </c>
      <c r="BY30" s="983">
        <v>-7.414540869348335E-2</v>
      </c>
      <c r="BZ30" s="294">
        <v>69276</v>
      </c>
      <c r="CA30" s="982">
        <f t="shared" si="0"/>
        <v>-1781</v>
      </c>
      <c r="CB30" s="983">
        <f t="shared" si="1"/>
        <v>-2.5064384930407982E-2</v>
      </c>
      <c r="CC30" s="294">
        <v>213502</v>
      </c>
      <c r="CD30" s="982">
        <f t="shared" si="2"/>
        <v>418</v>
      </c>
      <c r="CE30" s="983">
        <f t="shared" si="3"/>
        <v>1.9616676991233506E-3</v>
      </c>
      <c r="CF30" s="294">
        <v>603791</v>
      </c>
      <c r="CG30" s="982">
        <f t="shared" si="4"/>
        <v>3462.8329613800161</v>
      </c>
      <c r="CH30" s="983">
        <f t="shared" si="5"/>
        <v>5.7682333621991233E-3</v>
      </c>
    </row>
    <row r="31" spans="1:86" x14ac:dyDescent="0.25">
      <c r="A31" s="82" t="s">
        <v>92</v>
      </c>
      <c r="B31" s="294">
        <v>512.89344819210089</v>
      </c>
      <c r="C31" s="294">
        <v>1952.8559740367584</v>
      </c>
      <c r="D31" s="294">
        <v>2619.8530785507596</v>
      </c>
      <c r="E31" s="294">
        <v>5085.6025007796188</v>
      </c>
      <c r="F31" s="294">
        <v>798.85128782708728</v>
      </c>
      <c r="G31" s="294">
        <v>1171.9833419929282</v>
      </c>
      <c r="H31" s="294">
        <v>2319.8840995655996</v>
      </c>
      <c r="I31" s="294">
        <v>4290.718729385615</v>
      </c>
      <c r="J31" s="294">
        <v>9376.321922643474</v>
      </c>
      <c r="K31" s="294">
        <v>1005.9999999999999</v>
      </c>
      <c r="L31" s="294">
        <v>2220</v>
      </c>
      <c r="M31" s="294">
        <v>836.99999999999989</v>
      </c>
      <c r="N31" s="294">
        <v>4063</v>
      </c>
      <c r="O31" s="294">
        <v>13439.321922643474</v>
      </c>
      <c r="P31" s="294">
        <v>444.99999999999994</v>
      </c>
      <c r="Q31" s="294">
        <v>88</v>
      </c>
      <c r="R31" s="294">
        <v>26.715480136545793</v>
      </c>
      <c r="S31" s="294">
        <v>559.71548013654569</v>
      </c>
      <c r="T31" s="294">
        <v>13999.037402780019</v>
      </c>
      <c r="U31" s="294">
        <v>193.94332585923658</v>
      </c>
      <c r="V31" s="294">
        <v>0</v>
      </c>
      <c r="W31" s="294">
        <v>87.83757020747349</v>
      </c>
      <c r="X31" s="294">
        <v>281.78089606671006</v>
      </c>
      <c r="Y31" s="294">
        <v>81.06310953493994</v>
      </c>
      <c r="Z31" s="294">
        <v>29.000000000000004</v>
      </c>
      <c r="AA31" s="294">
        <v>181.10241653900826</v>
      </c>
      <c r="AB31" s="294">
        <v>291.16552607394817</v>
      </c>
      <c r="AC31" s="294">
        <v>572.99923975049592</v>
      </c>
      <c r="AD31" s="294">
        <v>75</v>
      </c>
      <c r="AE31" s="294">
        <v>131.00000000000003</v>
      </c>
      <c r="AF31" s="294">
        <v>3.9999999999999996</v>
      </c>
      <c r="AG31" s="294">
        <v>210.00000000000003</v>
      </c>
      <c r="AH31" s="294">
        <v>782.99923975049592</v>
      </c>
      <c r="AI31" s="294">
        <v>103</v>
      </c>
      <c r="AJ31" s="294">
        <v>195.99999999999997</v>
      </c>
      <c r="AK31" s="294">
        <v>12.71838</v>
      </c>
      <c r="AL31" s="294">
        <v>311.71837999999997</v>
      </c>
      <c r="AM31" s="294">
        <v>1094.7176197504959</v>
      </c>
      <c r="AN31" s="294">
        <v>0</v>
      </c>
      <c r="AO31" s="294">
        <v>56</v>
      </c>
      <c r="AP31" s="294">
        <v>15</v>
      </c>
      <c r="AQ31" s="294">
        <v>71</v>
      </c>
      <c r="AR31" s="294">
        <v>19</v>
      </c>
      <c r="AS31" s="294">
        <v>356</v>
      </c>
      <c r="AT31" s="294">
        <v>62.824439999999996</v>
      </c>
      <c r="AU31" s="294">
        <v>437.82443999999998</v>
      </c>
      <c r="AV31" s="294">
        <v>508.54589146000001</v>
      </c>
      <c r="AW31" s="294">
        <v>155</v>
      </c>
      <c r="AX31" s="294">
        <v>793</v>
      </c>
      <c r="AY31" s="294">
        <v>20</v>
      </c>
      <c r="AZ31" s="294">
        <v>968</v>
      </c>
      <c r="BA31" s="294">
        <v>1476.3330291699999</v>
      </c>
      <c r="BB31" s="294">
        <v>494</v>
      </c>
      <c r="BC31" s="294">
        <v>0</v>
      </c>
      <c r="BD31" s="294">
        <v>63</v>
      </c>
      <c r="BE31" s="294">
        <v>557</v>
      </c>
      <c r="BF31" s="294">
        <v>2033.3330291699999</v>
      </c>
      <c r="BG31" s="294">
        <v>693.333789419504</v>
      </c>
      <c r="BH31" s="616">
        <v>0.85740413096980195</v>
      </c>
      <c r="BI31" s="294">
        <v>9</v>
      </c>
      <c r="BJ31" s="294">
        <v>11</v>
      </c>
      <c r="BK31" s="294">
        <v>58</v>
      </c>
      <c r="BL31" s="294">
        <v>78</v>
      </c>
      <c r="BM31" s="294">
        <v>11</v>
      </c>
      <c r="BN31" s="294">
        <v>118</v>
      </c>
      <c r="BO31" s="294">
        <v>12</v>
      </c>
      <c r="BP31" s="294">
        <v>141</v>
      </c>
      <c r="BQ31" s="294">
        <v>219</v>
      </c>
      <c r="BR31" s="294">
        <v>-289.54589146000001</v>
      </c>
      <c r="BS31" s="616">
        <v>-0.56936039858415499</v>
      </c>
      <c r="BT31" s="294">
        <v>257</v>
      </c>
      <c r="BU31" s="294">
        <v>102</v>
      </c>
      <c r="BV31" s="616">
        <v>0.65806451612903227</v>
      </c>
      <c r="BW31" s="294">
        <v>74</v>
      </c>
      <c r="BX31" s="982">
        <v>-719</v>
      </c>
      <c r="BY31" s="983">
        <v>-0.90668348045397229</v>
      </c>
      <c r="BZ31" s="294">
        <v>0</v>
      </c>
      <c r="CA31" s="982">
        <f t="shared" si="0"/>
        <v>-20</v>
      </c>
      <c r="CB31" s="983">
        <f t="shared" si="1"/>
        <v>-1</v>
      </c>
      <c r="CC31" s="294">
        <v>331</v>
      </c>
      <c r="CD31" s="982">
        <f t="shared" si="2"/>
        <v>-637</v>
      </c>
      <c r="CE31" s="983">
        <f t="shared" si="3"/>
        <v>-0.65805785123966942</v>
      </c>
      <c r="CF31" s="294">
        <v>550</v>
      </c>
      <c r="CG31" s="982">
        <f t="shared" si="4"/>
        <v>-926.33302916999992</v>
      </c>
      <c r="CH31" s="983">
        <f t="shared" si="5"/>
        <v>-0.62745533078724647</v>
      </c>
    </row>
    <row r="32" spans="1:86" x14ac:dyDescent="0.25">
      <c r="A32" s="82" t="s">
        <v>61</v>
      </c>
      <c r="T32" s="294">
        <v>0</v>
      </c>
      <c r="AM32" s="294">
        <v>0</v>
      </c>
      <c r="BF32" s="294">
        <v>0</v>
      </c>
      <c r="BG32" s="294">
        <v>0</v>
      </c>
      <c r="BH32" s="616"/>
      <c r="BR32" s="294">
        <v>0</v>
      </c>
      <c r="BS32" s="616" t="e">
        <v>#DIV/0!</v>
      </c>
      <c r="BU32" s="294">
        <v>0</v>
      </c>
      <c r="BV32" s="616" t="e">
        <v>#DIV/0!</v>
      </c>
      <c r="BX32" s="982">
        <v>0</v>
      </c>
      <c r="BY32" s="983" t="e">
        <v>#DIV/0!</v>
      </c>
      <c r="CA32" s="982">
        <f t="shared" si="0"/>
        <v>0</v>
      </c>
      <c r="CB32" s="983" t="e">
        <f t="shared" si="1"/>
        <v>#DIV/0!</v>
      </c>
      <c r="CD32" s="982">
        <f t="shared" si="2"/>
        <v>0</v>
      </c>
      <c r="CE32" s="983" t="e">
        <f t="shared" si="3"/>
        <v>#DIV/0!</v>
      </c>
      <c r="CG32" s="982">
        <f t="shared" si="4"/>
        <v>0</v>
      </c>
      <c r="CH32" s="983" t="e">
        <f t="shared" si="5"/>
        <v>#DIV/0!</v>
      </c>
    </row>
    <row r="33" spans="1:86" x14ac:dyDescent="0.25">
      <c r="A33" s="82" t="s">
        <v>71</v>
      </c>
      <c r="T33" s="294">
        <v>0</v>
      </c>
      <c r="AM33" s="294">
        <v>0</v>
      </c>
      <c r="BF33" s="294">
        <v>0</v>
      </c>
      <c r="BG33" s="294">
        <v>0</v>
      </c>
      <c r="BH33" s="616"/>
      <c r="BR33" s="294">
        <v>0</v>
      </c>
      <c r="BS33" s="616" t="e">
        <v>#DIV/0!</v>
      </c>
      <c r="BU33" s="294">
        <v>0</v>
      </c>
      <c r="BV33" s="616" t="e">
        <v>#DIV/0!</v>
      </c>
      <c r="BX33" s="982">
        <v>0</v>
      </c>
      <c r="BY33" s="983" t="e">
        <v>#DIV/0!</v>
      </c>
      <c r="CA33" s="982">
        <f t="shared" si="0"/>
        <v>0</v>
      </c>
      <c r="CB33" s="983" t="e">
        <f t="shared" si="1"/>
        <v>#DIV/0!</v>
      </c>
      <c r="CD33" s="982">
        <f t="shared" si="2"/>
        <v>0</v>
      </c>
      <c r="CE33" s="983" t="e">
        <f t="shared" si="3"/>
        <v>#DIV/0!</v>
      </c>
      <c r="CG33" s="982">
        <f t="shared" si="4"/>
        <v>0</v>
      </c>
      <c r="CH33" s="983" t="e">
        <f t="shared" si="5"/>
        <v>#DIV/0!</v>
      </c>
    </row>
    <row r="34" spans="1:86" x14ac:dyDescent="0.25">
      <c r="A34" s="82" t="s">
        <v>72</v>
      </c>
      <c r="T34" s="294">
        <v>0</v>
      </c>
      <c r="AM34" s="294">
        <v>0</v>
      </c>
      <c r="BF34" s="294">
        <v>0</v>
      </c>
      <c r="BG34" s="294">
        <v>0</v>
      </c>
      <c r="BH34" s="616"/>
      <c r="BR34" s="294">
        <v>0</v>
      </c>
      <c r="BS34" s="616" t="e">
        <v>#DIV/0!</v>
      </c>
      <c r="BU34" s="294">
        <v>0</v>
      </c>
      <c r="BV34" s="616" t="e">
        <v>#DIV/0!</v>
      </c>
      <c r="BX34" s="982">
        <v>0</v>
      </c>
      <c r="BY34" s="983" t="e">
        <v>#DIV/0!</v>
      </c>
      <c r="CA34" s="982">
        <f t="shared" si="0"/>
        <v>0</v>
      </c>
      <c r="CB34" s="983" t="e">
        <f t="shared" si="1"/>
        <v>#DIV/0!</v>
      </c>
      <c r="CD34" s="982">
        <f t="shared" si="2"/>
        <v>0</v>
      </c>
      <c r="CE34" s="983" t="e">
        <f t="shared" si="3"/>
        <v>#DIV/0!</v>
      </c>
      <c r="CG34" s="982">
        <f t="shared" si="4"/>
        <v>0</v>
      </c>
      <c r="CH34" s="983" t="e">
        <f t="shared" si="5"/>
        <v>#DIV/0!</v>
      </c>
    </row>
    <row r="35" spans="1:86" x14ac:dyDescent="0.25">
      <c r="A35" s="82" t="s">
        <v>89</v>
      </c>
      <c r="T35" s="294">
        <v>0</v>
      </c>
      <c r="AM35" s="294">
        <v>0</v>
      </c>
      <c r="BF35" s="294">
        <v>0</v>
      </c>
      <c r="BG35" s="294">
        <v>0</v>
      </c>
      <c r="BH35" s="616"/>
      <c r="BR35" s="294">
        <v>0</v>
      </c>
      <c r="BS35" s="616" t="e">
        <v>#DIV/0!</v>
      </c>
      <c r="BU35" s="294">
        <v>0</v>
      </c>
      <c r="BV35" s="616" t="e">
        <v>#DIV/0!</v>
      </c>
      <c r="BX35" s="982">
        <v>0</v>
      </c>
      <c r="BY35" s="983" t="e">
        <v>#DIV/0!</v>
      </c>
      <c r="CA35" s="982">
        <f t="shared" si="0"/>
        <v>0</v>
      </c>
      <c r="CB35" s="983" t="e">
        <f t="shared" si="1"/>
        <v>#DIV/0!</v>
      </c>
      <c r="CD35" s="982">
        <f t="shared" si="2"/>
        <v>0</v>
      </c>
      <c r="CE35" s="983" t="e">
        <f t="shared" si="3"/>
        <v>#DIV/0!</v>
      </c>
      <c r="CG35" s="982">
        <f t="shared" si="4"/>
        <v>0</v>
      </c>
      <c r="CH35" s="983" t="e">
        <f t="shared" si="5"/>
        <v>#DIV/0!</v>
      </c>
    </row>
    <row r="36" spans="1:86" x14ac:dyDescent="0.25">
      <c r="A36" s="82" t="s">
        <v>90</v>
      </c>
      <c r="T36" s="294">
        <v>0</v>
      </c>
      <c r="AM36" s="294">
        <v>0</v>
      </c>
      <c r="BF36" s="294">
        <v>0</v>
      </c>
      <c r="BG36" s="294">
        <v>0</v>
      </c>
      <c r="BH36" s="616"/>
      <c r="BR36" s="294">
        <v>0</v>
      </c>
      <c r="BS36" s="616" t="e">
        <v>#DIV/0!</v>
      </c>
      <c r="BU36" s="294">
        <v>0</v>
      </c>
      <c r="BV36" s="616" t="e">
        <v>#DIV/0!</v>
      </c>
      <c r="BX36" s="982">
        <v>0</v>
      </c>
      <c r="BY36" s="983" t="e">
        <v>#DIV/0!</v>
      </c>
      <c r="CA36" s="982">
        <f t="shared" si="0"/>
        <v>0</v>
      </c>
      <c r="CB36" s="983" t="e">
        <f t="shared" si="1"/>
        <v>#DIV/0!</v>
      </c>
      <c r="CD36" s="982">
        <f t="shared" si="2"/>
        <v>0</v>
      </c>
      <c r="CE36" s="983" t="e">
        <f t="shared" si="3"/>
        <v>#DIV/0!</v>
      </c>
      <c r="CG36" s="982">
        <f t="shared" si="4"/>
        <v>0</v>
      </c>
      <c r="CH36" s="983" t="e">
        <f t="shared" si="5"/>
        <v>#DIV/0!</v>
      </c>
    </row>
    <row r="37" spans="1:86" x14ac:dyDescent="0.25">
      <c r="A37" s="82" t="s">
        <v>73</v>
      </c>
      <c r="T37" s="294">
        <v>0</v>
      </c>
      <c r="AM37" s="294">
        <v>0</v>
      </c>
      <c r="BF37" s="294">
        <v>0</v>
      </c>
      <c r="BG37" s="294">
        <v>0</v>
      </c>
      <c r="BH37" s="616"/>
      <c r="BR37" s="294">
        <v>0</v>
      </c>
      <c r="BS37" s="616" t="e">
        <v>#DIV/0!</v>
      </c>
      <c r="BU37" s="294">
        <v>0</v>
      </c>
      <c r="BV37" s="616" t="e">
        <v>#DIV/0!</v>
      </c>
      <c r="BX37" s="982">
        <v>0</v>
      </c>
      <c r="BY37" s="983" t="e">
        <v>#DIV/0!</v>
      </c>
      <c r="CA37" s="982">
        <f t="shared" si="0"/>
        <v>0</v>
      </c>
      <c r="CB37" s="983" t="e">
        <f t="shared" si="1"/>
        <v>#DIV/0!</v>
      </c>
      <c r="CD37" s="982">
        <f t="shared" si="2"/>
        <v>0</v>
      </c>
      <c r="CE37" s="983" t="e">
        <f t="shared" si="3"/>
        <v>#DIV/0!</v>
      </c>
      <c r="CG37" s="982">
        <f t="shared" si="4"/>
        <v>0</v>
      </c>
      <c r="CH37" s="983" t="e">
        <f t="shared" si="5"/>
        <v>#DIV/0!</v>
      </c>
    </row>
    <row r="38" spans="1:86" x14ac:dyDescent="0.25">
      <c r="A38" s="79" t="s">
        <v>30</v>
      </c>
      <c r="B38" s="80">
        <v>196179.41366823</v>
      </c>
      <c r="C38" s="80">
        <v>173590.36505391999</v>
      </c>
      <c r="D38" s="80">
        <v>174569.46028148002</v>
      </c>
      <c r="E38" s="80">
        <v>544339.23900363001</v>
      </c>
      <c r="F38" s="80">
        <v>158902.15472252999</v>
      </c>
      <c r="G38" s="80">
        <v>145768.36830623</v>
      </c>
      <c r="H38" s="80">
        <v>145502.00923313</v>
      </c>
      <c r="I38" s="80">
        <v>450172.53226189001</v>
      </c>
      <c r="J38" s="80">
        <v>994511.55191551999</v>
      </c>
      <c r="K38" s="80">
        <v>148266.21280799998</v>
      </c>
      <c r="L38" s="80">
        <v>159695.53653899999</v>
      </c>
      <c r="M38" s="80">
        <v>161760.34281891579</v>
      </c>
      <c r="N38" s="80">
        <v>469722.09216591582</v>
      </c>
      <c r="O38" s="80">
        <v>1464233.9299261109</v>
      </c>
      <c r="P38" s="80">
        <v>163397.20365333083</v>
      </c>
      <c r="Q38" s="80">
        <v>172290.22285100957</v>
      </c>
      <c r="R38" s="80">
        <v>175760.38751816656</v>
      </c>
      <c r="S38" s="80">
        <v>634337.81402250694</v>
      </c>
      <c r="T38" s="80">
        <v>2098571.743948618</v>
      </c>
      <c r="U38" s="80">
        <v>198425.59878281999</v>
      </c>
      <c r="V38" s="80">
        <v>187860.93245024999</v>
      </c>
      <c r="W38" s="80">
        <v>188734.78970471999</v>
      </c>
      <c r="X38" s="80">
        <v>575021.32093778998</v>
      </c>
      <c r="Y38" s="80">
        <v>157734.0553644</v>
      </c>
      <c r="Z38" s="80">
        <v>145649.39668583</v>
      </c>
      <c r="AA38" s="80">
        <v>142678.72242169001</v>
      </c>
      <c r="AB38" s="80">
        <v>446062.17447192001</v>
      </c>
      <c r="AC38" s="80">
        <v>1021084.88299971</v>
      </c>
      <c r="AD38" s="80">
        <v>146842.610599212</v>
      </c>
      <c r="AE38" s="80">
        <v>154670.92827448432</v>
      </c>
      <c r="AF38" s="80">
        <v>147480.52654192853</v>
      </c>
      <c r="AG38" s="80">
        <v>448994.06541562476</v>
      </c>
      <c r="AH38" s="80">
        <v>1470078.5015200907</v>
      </c>
      <c r="AI38" s="80">
        <v>163302.1496754321</v>
      </c>
      <c r="AJ38" s="80">
        <v>175161.93704613551</v>
      </c>
      <c r="AK38" s="80">
        <v>263720.38449600001</v>
      </c>
      <c r="AL38" s="80">
        <v>602184.47121756768</v>
      </c>
      <c r="AM38" s="80">
        <v>2072262.9727376583</v>
      </c>
      <c r="AN38" s="80">
        <v>203888.66782879998</v>
      </c>
      <c r="AO38" s="80">
        <v>177576.875807</v>
      </c>
      <c r="AP38" s="80">
        <v>180288.2226338</v>
      </c>
      <c r="AQ38" s="80">
        <v>561753.76626960002</v>
      </c>
      <c r="AR38" s="80">
        <v>157501.93470548</v>
      </c>
      <c r="AS38" s="80">
        <v>148827.31879699999</v>
      </c>
      <c r="AT38" s="80">
        <v>134741.81604999999</v>
      </c>
      <c r="AU38" s="80">
        <v>441071.06955248001</v>
      </c>
      <c r="AV38" s="80">
        <v>1003286.9561196</v>
      </c>
      <c r="AW38" s="80">
        <v>138789.7220823</v>
      </c>
      <c r="AX38" s="80">
        <v>149479.39465659999</v>
      </c>
      <c r="AY38" s="80">
        <v>151150.37362</v>
      </c>
      <c r="AZ38" s="80">
        <v>439419.49035890005</v>
      </c>
      <c r="BA38" s="80">
        <v>1443153.0548585001</v>
      </c>
      <c r="BB38" s="80">
        <v>160949.9283466037</v>
      </c>
      <c r="BC38" s="80">
        <v>166690.04989999998</v>
      </c>
      <c r="BD38" s="80">
        <v>182582.9</v>
      </c>
      <c r="BE38" s="80">
        <v>510222.87824660371</v>
      </c>
      <c r="BF38" s="80">
        <v>1953375.9331051039</v>
      </c>
      <c r="BG38" s="80">
        <v>-26925.446661590599</v>
      </c>
      <c r="BH38" s="480">
        <v>-5.73706335521178E-2</v>
      </c>
      <c r="BI38" s="80">
        <v>190048.4</v>
      </c>
      <c r="BJ38" s="80">
        <v>164132.5</v>
      </c>
      <c r="BK38" s="80">
        <v>167408.79999999999</v>
      </c>
      <c r="BL38" s="80">
        <v>521589.7</v>
      </c>
      <c r="BM38" s="821">
        <v>144598.19745000001</v>
      </c>
      <c r="BN38" s="33">
        <v>139399.5</v>
      </c>
      <c r="BO38" s="33">
        <v>131873.4</v>
      </c>
      <c r="BP38" s="33">
        <v>415871.09745</v>
      </c>
      <c r="BQ38" s="33">
        <v>937460.79744999995</v>
      </c>
      <c r="BR38" s="80">
        <v>-65826.15866960003</v>
      </c>
      <c r="BS38" s="480">
        <v>-6.5610499835655214E-2</v>
      </c>
      <c r="BT38" s="80">
        <v>134001</v>
      </c>
      <c r="BU38" s="80">
        <v>-4788.7220822999952</v>
      </c>
      <c r="BV38" s="480">
        <v>-3.4503434479538499E-2</v>
      </c>
      <c r="BW38" s="80">
        <v>139787.79999999999</v>
      </c>
      <c r="BX38" s="695">
        <v>-9691.5946566000057</v>
      </c>
      <c r="BY38" s="714">
        <v>-6.4835656304767425E-2</v>
      </c>
      <c r="BZ38" s="294">
        <v>143354.4</v>
      </c>
      <c r="CA38" s="695">
        <f t="shared" si="0"/>
        <v>-7795.9736200000043</v>
      </c>
      <c r="CB38" s="714">
        <f t="shared" si="1"/>
        <v>-5.157760072495416E-2</v>
      </c>
      <c r="CC38" s="294">
        <v>417143.19999999995</v>
      </c>
      <c r="CD38" s="695">
        <f t="shared" si="2"/>
        <v>-22276.290358900093</v>
      </c>
      <c r="CE38" s="714">
        <f t="shared" si="3"/>
        <v>-5.0694816337586032E-2</v>
      </c>
      <c r="CF38" s="294">
        <v>1354603.9974500001</v>
      </c>
      <c r="CG38" s="695">
        <f t="shared" si="4"/>
        <v>-88549.057408499997</v>
      </c>
      <c r="CH38" s="714">
        <f t="shared" si="5"/>
        <v>-6.1358050076803637E-2</v>
      </c>
    </row>
    <row r="39" spans="1:86" x14ac:dyDescent="0.25">
      <c r="A39" s="84" t="s">
        <v>76</v>
      </c>
      <c r="B39" s="85">
        <v>33117.112500000003</v>
      </c>
      <c r="C39" s="85">
        <v>29931.185300000001</v>
      </c>
      <c r="D39" s="85">
        <v>30454.401700000002</v>
      </c>
      <c r="E39" s="85">
        <v>93502.699500000002</v>
      </c>
      <c r="F39" s="85">
        <v>28196.172699999999</v>
      </c>
      <c r="G39" s="85">
        <v>24976.718399999998</v>
      </c>
      <c r="H39" s="85">
        <v>24232.653699999999</v>
      </c>
      <c r="I39" s="85">
        <v>77405.544800000003</v>
      </c>
      <c r="J39" s="85">
        <v>170908.02494999999</v>
      </c>
      <c r="K39" s="85">
        <v>24381.483520000002</v>
      </c>
      <c r="L39" s="85">
        <v>29007.015800000001</v>
      </c>
      <c r="M39" s="85">
        <v>24872.851783411796</v>
      </c>
      <c r="N39" s="85">
        <v>78261.351103411798</v>
      </c>
      <c r="O39" s="85">
        <v>249169.66189808698</v>
      </c>
      <c r="P39" s="85">
        <v>26370.538679730824</v>
      </c>
      <c r="Q39" s="85">
        <v>29148.122228896602</v>
      </c>
      <c r="R39" s="85">
        <v>34018.187599999997</v>
      </c>
      <c r="S39" s="85">
        <v>89536.84850862743</v>
      </c>
      <c r="T39" s="85">
        <v>338706.5104067144</v>
      </c>
      <c r="U39" s="85">
        <v>34045.712319999999</v>
      </c>
      <c r="V39" s="85">
        <v>32036.964950000001</v>
      </c>
      <c r="W39" s="85">
        <v>32064.17526</v>
      </c>
      <c r="X39" s="85">
        <v>98146.852530000004</v>
      </c>
      <c r="Y39" s="85">
        <v>27847.769919999999</v>
      </c>
      <c r="Z39" s="85">
        <v>24626.518240000001</v>
      </c>
      <c r="AA39" s="85">
        <v>24286.6855</v>
      </c>
      <c r="AB39" s="85">
        <v>76760.973660000003</v>
      </c>
      <c r="AC39" s="85">
        <v>174909.21377999999</v>
      </c>
      <c r="AD39" s="85">
        <v>23591.37844</v>
      </c>
      <c r="AE39" s="85">
        <v>31295.886900000001</v>
      </c>
      <c r="AF39" s="85">
        <v>25170.449939628528</v>
      </c>
      <c r="AG39" s="85">
        <v>80057.715279628523</v>
      </c>
      <c r="AH39" s="85">
        <v>254966.48216438445</v>
      </c>
      <c r="AI39" s="85">
        <v>24613.710978032104</v>
      </c>
      <c r="AJ39" s="85">
        <v>28199.920472135513</v>
      </c>
      <c r="AK39" s="85">
        <v>34614.765200000002</v>
      </c>
      <c r="AL39" s="85">
        <v>87428.396650167619</v>
      </c>
      <c r="AM39" s="85">
        <v>342394.8788145521</v>
      </c>
      <c r="AN39" s="85">
        <v>33064.679149999996</v>
      </c>
      <c r="AO39" s="85">
        <v>28719.7268</v>
      </c>
      <c r="AP39" s="85">
        <v>33133.938652999997</v>
      </c>
      <c r="AQ39" s="85">
        <v>94918.34460299999</v>
      </c>
      <c r="AR39" s="85">
        <v>26719.784205479998</v>
      </c>
      <c r="AS39" s="85">
        <v>24071.123796999997</v>
      </c>
      <c r="AT39" s="85">
        <v>22032.357120000001</v>
      </c>
      <c r="AU39" s="85">
        <v>72823.265122479992</v>
      </c>
      <c r="AV39" s="85">
        <v>168203.73002300001</v>
      </c>
      <c r="AW39" s="85">
        <v>21826.591499999999</v>
      </c>
      <c r="AX39" s="85">
        <v>29605.899999999998</v>
      </c>
      <c r="AY39" s="85">
        <v>25884.174999999999</v>
      </c>
      <c r="AZ39" s="85">
        <v>77316.666500000007</v>
      </c>
      <c r="BA39" s="85">
        <v>245967.00490300002</v>
      </c>
      <c r="BB39" s="85">
        <v>24878.444146603699</v>
      </c>
      <c r="BC39" s="85">
        <v>27457.4499</v>
      </c>
      <c r="BD39" s="85">
        <v>30991.8</v>
      </c>
      <c r="BE39" s="85">
        <v>83327.694046603705</v>
      </c>
      <c r="BF39" s="85">
        <v>329294.69894960371</v>
      </c>
      <c r="BG39" s="85">
        <v>-8999.4772613844252</v>
      </c>
      <c r="BH39" s="536">
        <v>-3.8260443352143958E-2</v>
      </c>
      <c r="BI39" s="85">
        <v>31373.7</v>
      </c>
      <c r="BJ39" s="85">
        <v>27763.7</v>
      </c>
      <c r="BK39" s="85">
        <v>29313.7</v>
      </c>
      <c r="BL39" s="85">
        <v>88451.1</v>
      </c>
      <c r="BM39" s="85">
        <v>26261.997449999999</v>
      </c>
      <c r="BN39" s="85">
        <v>24047</v>
      </c>
      <c r="BO39" s="85">
        <v>22277.9</v>
      </c>
      <c r="BP39" s="85">
        <v>72586.897450000004</v>
      </c>
      <c r="BQ39" s="85">
        <v>161037.99745</v>
      </c>
      <c r="BR39" s="85">
        <v>-7165.7325730000157</v>
      </c>
      <c r="BS39" s="536">
        <v>-4.2601508135522208E-2</v>
      </c>
      <c r="BT39" s="85">
        <v>22655.8</v>
      </c>
      <c r="BU39" s="85">
        <v>829.20850000000064</v>
      </c>
      <c r="BV39" s="536">
        <v>3.7990746287618969E-2</v>
      </c>
      <c r="BW39" s="85">
        <v>30594.9</v>
      </c>
      <c r="BX39" s="982">
        <v>989.00000000000364</v>
      </c>
      <c r="BY39" s="983">
        <v>3.3405503632721982E-2</v>
      </c>
      <c r="BZ39" s="294">
        <v>25190.6</v>
      </c>
      <c r="CA39" s="982">
        <f t="shared" si="0"/>
        <v>-693.57500000000073</v>
      </c>
      <c r="CB39" s="983">
        <f t="shared" si="1"/>
        <v>-2.6795329578787067E-2</v>
      </c>
      <c r="CC39" s="294">
        <v>78441.3</v>
      </c>
      <c r="CD39" s="982">
        <f t="shared" si="2"/>
        <v>1124.6334999999963</v>
      </c>
      <c r="CE39" s="983">
        <f t="shared" si="3"/>
        <v>1.4545809473045455E-2</v>
      </c>
      <c r="CF39" s="294">
        <v>239479.29745000001</v>
      </c>
      <c r="CG39" s="982">
        <f t="shared" si="4"/>
        <v>-6487.70745300001</v>
      </c>
      <c r="CH39" s="983">
        <f t="shared" si="5"/>
        <v>-2.6376332287163937E-2</v>
      </c>
    </row>
    <row r="40" spans="1:86" x14ac:dyDescent="0.25">
      <c r="A40" s="86" t="s">
        <v>31</v>
      </c>
      <c r="B40" s="294">
        <v>28779</v>
      </c>
      <c r="C40" s="294">
        <v>25949</v>
      </c>
      <c r="D40" s="294">
        <v>26668</v>
      </c>
      <c r="E40" s="294">
        <v>81396</v>
      </c>
      <c r="F40" s="294">
        <v>24680</v>
      </c>
      <c r="G40" s="294">
        <v>21578</v>
      </c>
      <c r="H40" s="294">
        <v>20894</v>
      </c>
      <c r="I40" s="294">
        <v>67152</v>
      </c>
      <c r="J40" s="294">
        <v>148548</v>
      </c>
      <c r="K40" s="294">
        <v>21085</v>
      </c>
      <c r="L40" s="294">
        <v>25887</v>
      </c>
      <c r="M40" s="294">
        <v>21494</v>
      </c>
      <c r="N40" s="294">
        <v>68466</v>
      </c>
      <c r="O40" s="294">
        <v>217014</v>
      </c>
      <c r="P40" s="294">
        <v>22658</v>
      </c>
      <c r="Q40" s="294">
        <v>25082</v>
      </c>
      <c r="R40" s="294">
        <v>29294</v>
      </c>
      <c r="S40" s="294">
        <v>77034</v>
      </c>
      <c r="T40" s="294">
        <v>294048</v>
      </c>
      <c r="U40" s="294">
        <v>29285</v>
      </c>
      <c r="V40" s="294">
        <v>27591</v>
      </c>
      <c r="W40" s="294">
        <v>27729</v>
      </c>
      <c r="X40" s="294">
        <v>84605</v>
      </c>
      <c r="Y40" s="294">
        <v>24155</v>
      </c>
      <c r="Z40" s="294">
        <v>21199</v>
      </c>
      <c r="AA40" s="294">
        <v>20845</v>
      </c>
      <c r="AB40" s="294">
        <v>66199</v>
      </c>
      <c r="AC40" s="294">
        <v>150804</v>
      </c>
      <c r="AD40" s="294">
        <v>20384</v>
      </c>
      <c r="AE40" s="294">
        <v>27988</v>
      </c>
      <c r="AF40" s="294">
        <v>21675</v>
      </c>
      <c r="AG40" s="294">
        <v>70047</v>
      </c>
      <c r="AH40" s="294">
        <v>220851</v>
      </c>
      <c r="AI40" s="294">
        <v>20981</v>
      </c>
      <c r="AJ40" s="294">
        <v>24527</v>
      </c>
      <c r="AK40" s="294">
        <v>27994</v>
      </c>
      <c r="AL40" s="294">
        <v>73502</v>
      </c>
      <c r="AM40" s="294">
        <v>294353</v>
      </c>
      <c r="AN40" s="294">
        <v>28626</v>
      </c>
      <c r="AO40" s="294">
        <v>24818.400000000001</v>
      </c>
      <c r="AP40" s="294">
        <v>28929</v>
      </c>
      <c r="AQ40" s="294">
        <v>82373.399999999994</v>
      </c>
      <c r="AR40" s="294">
        <v>23253</v>
      </c>
      <c r="AS40" s="294">
        <v>20905.099999999999</v>
      </c>
      <c r="AT40" s="294">
        <v>18567</v>
      </c>
      <c r="AU40" s="294">
        <v>62725.1</v>
      </c>
      <c r="AV40" s="294">
        <v>145098.5</v>
      </c>
      <c r="AW40" s="294">
        <v>18544</v>
      </c>
      <c r="AX40" s="294">
        <v>26560.3</v>
      </c>
      <c r="AY40" s="294">
        <v>22580.799999999999</v>
      </c>
      <c r="AZ40" s="294">
        <v>67685.100000000006</v>
      </c>
      <c r="BA40" s="294">
        <v>212783.6</v>
      </c>
      <c r="BB40" s="294">
        <v>21275.1</v>
      </c>
      <c r="BC40" s="294">
        <v>23569.9</v>
      </c>
      <c r="BD40" s="294">
        <v>26781</v>
      </c>
      <c r="BE40" s="294">
        <v>71626</v>
      </c>
      <c r="BF40" s="230">
        <v>284409.59999999998</v>
      </c>
      <c r="BG40" s="294">
        <v>-8067.3999999999942</v>
      </c>
      <c r="BH40" s="616">
        <v>-3.3780528820837596E-2</v>
      </c>
      <c r="BI40" s="294">
        <v>27018</v>
      </c>
      <c r="BJ40" s="294">
        <v>24232</v>
      </c>
      <c r="BK40" s="294">
        <v>25488</v>
      </c>
      <c r="BL40" s="294">
        <v>76738</v>
      </c>
      <c r="BM40" s="294">
        <v>22898</v>
      </c>
      <c r="BN40" s="294">
        <v>20899</v>
      </c>
      <c r="BO40" s="294">
        <v>18955</v>
      </c>
      <c r="BP40" s="294">
        <v>62752</v>
      </c>
      <c r="BQ40" s="294">
        <v>139490</v>
      </c>
      <c r="BR40" s="294">
        <v>-5608.5</v>
      </c>
      <c r="BS40" s="616">
        <v>-3.8653052926115705E-2</v>
      </c>
      <c r="BT40" s="294">
        <v>19547</v>
      </c>
      <c r="BU40" s="294">
        <v>1003</v>
      </c>
      <c r="BV40" s="616">
        <v>5.4087575496117341E-2</v>
      </c>
      <c r="BW40" s="294">
        <v>27283.5</v>
      </c>
      <c r="BX40" s="982">
        <v>723.20000000000073</v>
      </c>
      <c r="BY40" s="983">
        <v>2.7228608110601189E-2</v>
      </c>
      <c r="BZ40" s="294">
        <v>22036</v>
      </c>
      <c r="CA40" s="982">
        <f t="shared" si="0"/>
        <v>-544.79999999999927</v>
      </c>
      <c r="CB40" s="983">
        <f t="shared" si="1"/>
        <v>-2.4126691702685436E-2</v>
      </c>
      <c r="CC40" s="294">
        <v>68866.5</v>
      </c>
      <c r="CD40" s="982">
        <f t="shared" si="2"/>
        <v>1181.3999999999942</v>
      </c>
      <c r="CE40" s="983">
        <f t="shared" si="3"/>
        <v>1.7454358492489396E-2</v>
      </c>
      <c r="CF40" s="294">
        <v>208356.5</v>
      </c>
      <c r="CG40" s="982">
        <f t="shared" si="4"/>
        <v>-4427.1000000000058</v>
      </c>
      <c r="CH40" s="983">
        <f t="shared" si="5"/>
        <v>-2.0805644795933546E-2</v>
      </c>
    </row>
    <row r="41" spans="1:86" x14ac:dyDescent="0.25">
      <c r="A41" s="87" t="s">
        <v>32</v>
      </c>
      <c r="B41" s="294">
        <v>6536</v>
      </c>
      <c r="C41" s="294">
        <v>5017</v>
      </c>
      <c r="D41" s="294">
        <v>7091</v>
      </c>
      <c r="E41" s="294">
        <v>18644</v>
      </c>
      <c r="F41" s="294">
        <v>6648</v>
      </c>
      <c r="G41" s="294">
        <v>7842</v>
      </c>
      <c r="H41" s="294">
        <v>8864</v>
      </c>
      <c r="I41" s="294">
        <v>23354</v>
      </c>
      <c r="J41" s="294">
        <v>41998</v>
      </c>
      <c r="K41" s="294">
        <v>6610</v>
      </c>
      <c r="L41" s="294">
        <v>9485</v>
      </c>
      <c r="M41" s="294">
        <v>7741</v>
      </c>
      <c r="N41" s="294">
        <v>23836</v>
      </c>
      <c r="O41" s="294">
        <v>65834</v>
      </c>
      <c r="P41" s="294">
        <v>8981</v>
      </c>
      <c r="Q41" s="294">
        <v>5063</v>
      </c>
      <c r="R41" s="294">
        <v>5792</v>
      </c>
      <c r="S41" s="294">
        <v>19836</v>
      </c>
      <c r="T41" s="294">
        <v>84316</v>
      </c>
      <c r="U41" s="294">
        <v>5437</v>
      </c>
      <c r="V41" s="294">
        <v>5630</v>
      </c>
      <c r="W41" s="294">
        <v>5597</v>
      </c>
      <c r="X41" s="294">
        <v>16664</v>
      </c>
      <c r="Y41" s="294">
        <v>6038</v>
      </c>
      <c r="Z41" s="294">
        <v>7332</v>
      </c>
      <c r="AA41" s="294">
        <v>7329</v>
      </c>
      <c r="AB41" s="294">
        <v>20699</v>
      </c>
      <c r="AC41" s="294">
        <v>37363</v>
      </c>
      <c r="AD41" s="294">
        <v>5431</v>
      </c>
      <c r="AE41" s="294">
        <v>11585</v>
      </c>
      <c r="AF41" s="294">
        <v>8580</v>
      </c>
      <c r="AG41" s="294">
        <v>25596</v>
      </c>
      <c r="AH41" s="294">
        <v>62959</v>
      </c>
      <c r="AI41" s="294">
        <v>8400</v>
      </c>
      <c r="AJ41" s="294">
        <v>7379</v>
      </c>
      <c r="AK41" s="294">
        <v>5578</v>
      </c>
      <c r="AL41" s="294">
        <v>21357</v>
      </c>
      <c r="AM41" s="294">
        <v>84316</v>
      </c>
      <c r="AN41" s="294">
        <v>5612</v>
      </c>
      <c r="AO41" s="294">
        <v>4748</v>
      </c>
      <c r="AP41" s="294">
        <v>6512</v>
      </c>
      <c r="AQ41" s="294">
        <v>16872</v>
      </c>
      <c r="AR41" s="294">
        <v>5799</v>
      </c>
      <c r="AS41" s="294">
        <v>7682</v>
      </c>
      <c r="AT41" s="294">
        <v>5388</v>
      </c>
      <c r="AU41" s="294">
        <v>18869</v>
      </c>
      <c r="AV41" s="294">
        <v>35741</v>
      </c>
      <c r="AW41" s="294">
        <v>4513</v>
      </c>
      <c r="AX41" s="294">
        <v>15146</v>
      </c>
      <c r="AY41" s="294">
        <v>8092</v>
      </c>
      <c r="AZ41" s="294">
        <v>27751</v>
      </c>
      <c r="BA41" s="294">
        <v>63492</v>
      </c>
      <c r="BB41" s="294">
        <v>7957</v>
      </c>
      <c r="BC41" s="294">
        <v>5235</v>
      </c>
      <c r="BD41" s="294">
        <v>6016</v>
      </c>
      <c r="BE41" s="294">
        <v>19208</v>
      </c>
      <c r="BF41" s="294">
        <v>82700</v>
      </c>
      <c r="BG41" s="294">
        <v>533</v>
      </c>
      <c r="BH41" s="616">
        <v>-1.9165994591773816E-2</v>
      </c>
      <c r="BI41" s="294">
        <v>5264</v>
      </c>
      <c r="BJ41" s="294">
        <v>4443</v>
      </c>
      <c r="BK41" s="294">
        <v>5129</v>
      </c>
      <c r="BL41" s="294">
        <v>14836</v>
      </c>
      <c r="BM41" s="294">
        <v>6121</v>
      </c>
      <c r="BN41" s="294">
        <v>7755</v>
      </c>
      <c r="BO41" s="294">
        <v>5699</v>
      </c>
      <c r="BP41" s="294">
        <v>19575</v>
      </c>
      <c r="BQ41" s="294">
        <v>34411</v>
      </c>
      <c r="BR41" s="294">
        <v>-1330</v>
      </c>
      <c r="BS41" s="616">
        <v>-3.7212165300355336E-2</v>
      </c>
      <c r="BT41" s="294">
        <v>4707</v>
      </c>
      <c r="BU41" s="294">
        <v>194</v>
      </c>
      <c r="BV41" s="616">
        <v>4.2986926656326169E-2</v>
      </c>
      <c r="BW41" s="294">
        <v>10577</v>
      </c>
      <c r="BX41" s="982">
        <v>-4569</v>
      </c>
      <c r="BY41" s="983">
        <v>-0.30166380562524758</v>
      </c>
      <c r="BZ41" s="294">
        <v>8010</v>
      </c>
      <c r="CA41" s="982">
        <f t="shared" si="0"/>
        <v>-82</v>
      </c>
      <c r="CB41" s="983">
        <f t="shared" si="1"/>
        <v>-1.0133465150766189E-2</v>
      </c>
      <c r="CC41" s="294">
        <v>23294</v>
      </c>
      <c r="CD41" s="982">
        <f t="shared" si="2"/>
        <v>-4457</v>
      </c>
      <c r="CE41" s="983">
        <f t="shared" si="3"/>
        <v>-0.16060682497928003</v>
      </c>
      <c r="CF41" s="294">
        <v>57705</v>
      </c>
      <c r="CG41" s="982">
        <f t="shared" si="4"/>
        <v>-5787</v>
      </c>
      <c r="CH41" s="983">
        <f t="shared" si="5"/>
        <v>-9.1145341145341147E-2</v>
      </c>
    </row>
    <row r="42" spans="1:86" x14ac:dyDescent="0.25">
      <c r="A42" s="87" t="s">
        <v>33</v>
      </c>
      <c r="B42" s="294">
        <v>22239</v>
      </c>
      <c r="C42" s="294">
        <v>20924</v>
      </c>
      <c r="D42" s="294">
        <v>19547</v>
      </c>
      <c r="E42" s="294">
        <v>62710</v>
      </c>
      <c r="F42" s="294">
        <v>18032</v>
      </c>
      <c r="G42" s="294">
        <v>13732</v>
      </c>
      <c r="H42" s="294">
        <v>12009</v>
      </c>
      <c r="I42" s="294">
        <v>43773</v>
      </c>
      <c r="J42" s="294">
        <v>106483</v>
      </c>
      <c r="K42" s="294">
        <v>14475</v>
      </c>
      <c r="L42" s="294">
        <v>16394</v>
      </c>
      <c r="M42" s="294">
        <v>13735</v>
      </c>
      <c r="N42" s="294">
        <v>44604</v>
      </c>
      <c r="O42" s="294">
        <v>151087</v>
      </c>
      <c r="P42" s="294">
        <v>13664</v>
      </c>
      <c r="Q42" s="294">
        <v>20016</v>
      </c>
      <c r="R42" s="294">
        <v>23482</v>
      </c>
      <c r="S42" s="294">
        <v>57162</v>
      </c>
      <c r="T42" s="294">
        <v>209656</v>
      </c>
      <c r="U42" s="294">
        <v>23837</v>
      </c>
      <c r="V42" s="294">
        <v>21960</v>
      </c>
      <c r="W42" s="294">
        <v>22126</v>
      </c>
      <c r="X42" s="294">
        <v>67923</v>
      </c>
      <c r="Y42" s="294">
        <v>17870</v>
      </c>
      <c r="Z42" s="294">
        <v>13862</v>
      </c>
      <c r="AA42" s="294">
        <v>13514</v>
      </c>
      <c r="AB42" s="294">
        <v>45246</v>
      </c>
      <c r="AC42" s="294">
        <v>113169</v>
      </c>
      <c r="AD42" s="294">
        <v>14943</v>
      </c>
      <c r="AE42" s="294">
        <v>16375</v>
      </c>
      <c r="AF42" s="294">
        <v>13064</v>
      </c>
      <c r="AG42" s="294">
        <v>44382</v>
      </c>
      <c r="AH42" s="294">
        <v>157551</v>
      </c>
      <c r="AI42" s="294">
        <v>12573</v>
      </c>
      <c r="AJ42" s="294">
        <v>17119</v>
      </c>
      <c r="AK42" s="294">
        <v>22413</v>
      </c>
      <c r="AL42" s="294">
        <v>52105</v>
      </c>
      <c r="AM42" s="294">
        <v>209656</v>
      </c>
      <c r="AN42" s="294">
        <v>23008</v>
      </c>
      <c r="AO42" s="294">
        <v>20069</v>
      </c>
      <c r="AP42" s="294">
        <v>22415</v>
      </c>
      <c r="AQ42" s="294">
        <v>65492</v>
      </c>
      <c r="AR42" s="294">
        <v>17434</v>
      </c>
      <c r="AS42" s="294">
        <v>13216</v>
      </c>
      <c r="AT42" s="294">
        <v>13168</v>
      </c>
      <c r="AU42" s="294">
        <v>43818</v>
      </c>
      <c r="AV42" s="294">
        <v>109315</v>
      </c>
      <c r="AW42" s="294">
        <v>14031</v>
      </c>
      <c r="AX42" s="294">
        <v>11379</v>
      </c>
      <c r="AY42" s="294">
        <v>14471</v>
      </c>
      <c r="AZ42" s="294">
        <v>39881</v>
      </c>
      <c r="BA42" s="294">
        <v>149196</v>
      </c>
      <c r="BB42" s="294">
        <v>13314</v>
      </c>
      <c r="BC42" s="294">
        <v>18330</v>
      </c>
      <c r="BD42" s="294">
        <v>20765</v>
      </c>
      <c r="BE42" s="294">
        <v>52409</v>
      </c>
      <c r="BF42" s="294">
        <v>201605</v>
      </c>
      <c r="BG42" s="294">
        <v>-8355</v>
      </c>
      <c r="BH42" s="616">
        <v>-3.8400999732895791E-2</v>
      </c>
      <c r="BI42" s="294">
        <v>21749</v>
      </c>
      <c r="BJ42" s="294">
        <v>19777</v>
      </c>
      <c r="BK42" s="294">
        <v>20359</v>
      </c>
      <c r="BL42" s="294">
        <v>61885</v>
      </c>
      <c r="BM42" s="294">
        <v>16763</v>
      </c>
      <c r="BN42" s="294">
        <v>13135</v>
      </c>
      <c r="BO42" s="294">
        <v>13245</v>
      </c>
      <c r="BP42" s="294">
        <v>43143</v>
      </c>
      <c r="BQ42" s="294">
        <v>105028</v>
      </c>
      <c r="BR42" s="294">
        <v>-4287</v>
      </c>
      <c r="BS42" s="616">
        <v>-3.9216941865251792E-2</v>
      </c>
      <c r="BT42" s="294">
        <v>14840</v>
      </c>
      <c r="BU42" s="294">
        <v>809</v>
      </c>
      <c r="BV42" s="616">
        <v>5.7658042904996078E-2</v>
      </c>
      <c r="BW42" s="294">
        <v>16703.5</v>
      </c>
      <c r="BX42" s="982">
        <v>5324.5</v>
      </c>
      <c r="BY42" s="983">
        <v>0.46792336760699532</v>
      </c>
      <c r="BZ42" s="294">
        <v>14015</v>
      </c>
      <c r="CA42" s="982">
        <f t="shared" si="0"/>
        <v>-456</v>
      </c>
      <c r="CB42" s="983">
        <f t="shared" si="1"/>
        <v>-3.1511298458986939E-2</v>
      </c>
      <c r="CC42" s="294">
        <v>45558.5</v>
      </c>
      <c r="CD42" s="982">
        <f t="shared" si="2"/>
        <v>5677.5</v>
      </c>
      <c r="CE42" s="983">
        <f t="shared" si="3"/>
        <v>0.14236102404653844</v>
      </c>
      <c r="CF42" s="294">
        <v>150586.5</v>
      </c>
      <c r="CG42" s="982">
        <f t="shared" si="4"/>
        <v>1390.5</v>
      </c>
      <c r="CH42" s="983">
        <f t="shared" si="5"/>
        <v>9.3199549585779775E-3</v>
      </c>
    </row>
    <row r="43" spans="1:86" x14ac:dyDescent="0.25">
      <c r="A43" s="87" t="s">
        <v>34</v>
      </c>
      <c r="B43" s="294">
        <v>4</v>
      </c>
      <c r="C43" s="294">
        <v>8</v>
      </c>
      <c r="D43" s="294">
        <v>30</v>
      </c>
      <c r="E43" s="294">
        <v>42</v>
      </c>
      <c r="F43" s="294">
        <v>0</v>
      </c>
      <c r="G43" s="294">
        <v>4</v>
      </c>
      <c r="H43" s="294">
        <v>21</v>
      </c>
      <c r="I43" s="294">
        <v>25</v>
      </c>
      <c r="J43" s="294">
        <v>67</v>
      </c>
      <c r="K43" s="294">
        <v>0</v>
      </c>
      <c r="L43" s="294">
        <v>8</v>
      </c>
      <c r="M43" s="294">
        <v>18</v>
      </c>
      <c r="N43" s="294">
        <v>26</v>
      </c>
      <c r="O43" s="294">
        <v>93</v>
      </c>
      <c r="P43" s="294">
        <v>13</v>
      </c>
      <c r="Q43" s="294">
        <v>3</v>
      </c>
      <c r="R43" s="294">
        <v>20</v>
      </c>
      <c r="S43" s="294">
        <v>36</v>
      </c>
      <c r="T43" s="294">
        <v>129</v>
      </c>
      <c r="U43" s="294">
        <v>11</v>
      </c>
      <c r="V43" s="294">
        <v>1</v>
      </c>
      <c r="W43" s="294">
        <v>6</v>
      </c>
      <c r="X43" s="294">
        <v>18</v>
      </c>
      <c r="Y43" s="294">
        <v>247</v>
      </c>
      <c r="Z43" s="294">
        <v>5</v>
      </c>
      <c r="AA43" s="294">
        <v>2</v>
      </c>
      <c r="AB43" s="294">
        <v>254</v>
      </c>
      <c r="AC43" s="294">
        <v>272</v>
      </c>
      <c r="AD43" s="294">
        <v>10</v>
      </c>
      <c r="AE43" s="294">
        <v>28</v>
      </c>
      <c r="AF43" s="294">
        <v>31</v>
      </c>
      <c r="AG43" s="294">
        <v>69</v>
      </c>
      <c r="AH43" s="294">
        <v>341</v>
      </c>
      <c r="AI43" s="294">
        <v>8</v>
      </c>
      <c r="AJ43" s="294">
        <v>29</v>
      </c>
      <c r="AK43" s="294">
        <v>3</v>
      </c>
      <c r="AL43" s="294">
        <v>40</v>
      </c>
      <c r="AM43" s="294">
        <v>381</v>
      </c>
      <c r="AN43" s="294">
        <v>6</v>
      </c>
      <c r="AO43" s="294">
        <v>1.4</v>
      </c>
      <c r="AP43" s="294">
        <v>2</v>
      </c>
      <c r="AQ43" s="294">
        <v>9</v>
      </c>
      <c r="AR43" s="294">
        <v>20</v>
      </c>
      <c r="AS43" s="294">
        <v>7.1</v>
      </c>
      <c r="AT43" s="294">
        <v>11</v>
      </c>
      <c r="AU43" s="294">
        <v>38.1</v>
      </c>
      <c r="AV43" s="294">
        <v>47.1</v>
      </c>
      <c r="AX43" s="294">
        <v>35.299999999999997</v>
      </c>
      <c r="AY43" s="294">
        <v>17.8</v>
      </c>
      <c r="AZ43" s="294">
        <v>53.099999999999994</v>
      </c>
      <c r="BA43" s="294">
        <v>100.19999999999999</v>
      </c>
      <c r="BB43" s="294">
        <v>4.0999999999999996</v>
      </c>
      <c r="BC43" s="294">
        <v>4.9000000000000004</v>
      </c>
      <c r="BD43" s="294">
        <v>0</v>
      </c>
      <c r="BE43" s="294">
        <v>9</v>
      </c>
      <c r="BF43" s="294">
        <v>109.19999999999999</v>
      </c>
      <c r="BG43" s="294">
        <v>-240.8</v>
      </c>
      <c r="BH43" s="616">
        <v>-0.71338582677165352</v>
      </c>
      <c r="BI43" s="294">
        <v>5</v>
      </c>
      <c r="BJ43" s="294">
        <v>12</v>
      </c>
      <c r="BK43" s="294">
        <v>0</v>
      </c>
      <c r="BL43" s="294">
        <v>17</v>
      </c>
      <c r="BM43" s="294">
        <v>14</v>
      </c>
      <c r="BN43" s="294">
        <v>9</v>
      </c>
      <c r="BO43" s="294">
        <v>11</v>
      </c>
      <c r="BP43" s="294">
        <v>34</v>
      </c>
      <c r="BQ43" s="294">
        <v>51</v>
      </c>
      <c r="BR43" s="294">
        <v>3.8999999999999986</v>
      </c>
      <c r="BS43" s="616">
        <v>8.2802547770700605E-2</v>
      </c>
      <c r="BT43" s="294">
        <v>0</v>
      </c>
      <c r="BU43" s="294">
        <v>0</v>
      </c>
      <c r="BV43" s="616" t="e">
        <v>#DIV/0!</v>
      </c>
      <c r="BW43" s="294">
        <v>3</v>
      </c>
      <c r="BX43" s="982">
        <v>-32.299999999999997</v>
      </c>
      <c r="BY43" s="983">
        <v>-0.91501416430594895</v>
      </c>
      <c r="BZ43" s="294">
        <v>11</v>
      </c>
      <c r="CA43" s="982">
        <f t="shared" si="0"/>
        <v>-6.8000000000000007</v>
      </c>
      <c r="CB43" s="983">
        <f t="shared" si="1"/>
        <v>-0.3820224719101124</v>
      </c>
      <c r="CC43" s="294">
        <v>14</v>
      </c>
      <c r="CD43" s="982">
        <f t="shared" si="2"/>
        <v>-39.099999999999994</v>
      </c>
      <c r="CE43" s="983">
        <f t="shared" si="3"/>
        <v>-0.73634651600753298</v>
      </c>
      <c r="CF43" s="294">
        <v>65</v>
      </c>
      <c r="CG43" s="982">
        <f t="shared" si="4"/>
        <v>-35.199999999999989</v>
      </c>
      <c r="CH43" s="983">
        <f t="shared" si="5"/>
        <v>-0.35129740518962066</v>
      </c>
    </row>
    <row r="44" spans="1:86" x14ac:dyDescent="0.25">
      <c r="A44" s="87" t="s">
        <v>62</v>
      </c>
      <c r="B44" s="550"/>
      <c r="C44" s="550"/>
      <c r="D44" s="550"/>
      <c r="E44" s="294">
        <v>0</v>
      </c>
      <c r="F44" s="550"/>
      <c r="G44" s="550"/>
      <c r="H44" s="550"/>
      <c r="I44" s="294">
        <v>0</v>
      </c>
      <c r="J44" s="550"/>
      <c r="K44" s="550"/>
      <c r="L44" s="550"/>
      <c r="M44" s="550"/>
      <c r="N44" s="294">
        <v>0</v>
      </c>
      <c r="O44" s="550"/>
      <c r="P44" s="550"/>
      <c r="Q44" s="550"/>
      <c r="R44" s="550"/>
      <c r="S44" s="294">
        <v>0</v>
      </c>
      <c r="T44" s="294">
        <v>0</v>
      </c>
      <c r="U44" s="550"/>
      <c r="V44" s="550"/>
      <c r="W44" s="550"/>
      <c r="X44" s="294">
        <v>0</v>
      </c>
      <c r="Y44" s="550"/>
      <c r="Z44" s="550"/>
      <c r="AA44" s="550"/>
      <c r="AB44" s="294">
        <v>0</v>
      </c>
      <c r="AC44" s="294">
        <v>0</v>
      </c>
      <c r="AD44" s="550"/>
      <c r="AE44" s="550"/>
      <c r="AF44" s="550"/>
      <c r="AG44" s="294">
        <v>0</v>
      </c>
      <c r="AH44" s="294">
        <v>0</v>
      </c>
      <c r="AI44" s="550"/>
      <c r="AJ44" s="550"/>
      <c r="AK44" s="550"/>
      <c r="AL44" s="294">
        <v>0</v>
      </c>
      <c r="AM44" s="294">
        <v>0</v>
      </c>
      <c r="AN44" s="550"/>
      <c r="AO44" s="550"/>
      <c r="AP44" s="550"/>
      <c r="AQ44" s="294">
        <v>0</v>
      </c>
      <c r="AR44" s="550"/>
      <c r="AS44" s="550"/>
      <c r="AT44" s="550"/>
      <c r="AU44" s="294">
        <v>0</v>
      </c>
      <c r="AV44" s="294">
        <v>0</v>
      </c>
      <c r="AW44" s="550"/>
      <c r="AX44" s="550"/>
      <c r="AY44" s="550"/>
      <c r="AZ44" s="294">
        <v>0</v>
      </c>
      <c r="BA44" s="294">
        <v>0</v>
      </c>
      <c r="BB44" s="550"/>
      <c r="BC44" s="550"/>
      <c r="BD44" s="550"/>
      <c r="BE44" s="294">
        <v>0</v>
      </c>
      <c r="BF44" s="294">
        <v>0</v>
      </c>
      <c r="BG44" s="294">
        <v>0</v>
      </c>
      <c r="BH44" s="616"/>
      <c r="BI44" s="550"/>
      <c r="BJ44" s="550"/>
      <c r="BK44" s="550"/>
      <c r="BL44" s="550">
        <v>0</v>
      </c>
      <c r="BM44" s="550"/>
      <c r="BN44" s="550"/>
      <c r="BO44" s="550"/>
      <c r="BP44" s="550">
        <v>0</v>
      </c>
      <c r="BQ44" s="550">
        <v>0</v>
      </c>
      <c r="BR44" s="294">
        <v>0</v>
      </c>
      <c r="BS44" s="616" t="e">
        <v>#DIV/0!</v>
      </c>
      <c r="BT44" s="294">
        <v>0</v>
      </c>
      <c r="BU44" s="294">
        <v>0</v>
      </c>
      <c r="BV44" s="616" t="e">
        <v>#DIV/0!</v>
      </c>
      <c r="BW44" s="550"/>
      <c r="BX44" s="982">
        <v>0</v>
      </c>
      <c r="BY44" s="983" t="e">
        <v>#DIV/0!</v>
      </c>
      <c r="CA44" s="982">
        <f t="shared" si="0"/>
        <v>0</v>
      </c>
      <c r="CB44" s="983" t="e">
        <f t="shared" si="1"/>
        <v>#DIV/0!</v>
      </c>
      <c r="CC44" s="294">
        <v>0</v>
      </c>
      <c r="CD44" s="982">
        <f t="shared" si="2"/>
        <v>0</v>
      </c>
      <c r="CE44" s="983" t="e">
        <f t="shared" si="3"/>
        <v>#DIV/0!</v>
      </c>
      <c r="CF44" s="294">
        <v>0</v>
      </c>
      <c r="CG44" s="982">
        <f t="shared" si="4"/>
        <v>0</v>
      </c>
      <c r="CH44" s="983" t="e">
        <f t="shared" si="5"/>
        <v>#DIV/0!</v>
      </c>
    </row>
    <row r="45" spans="1:86" x14ac:dyDescent="0.25">
      <c r="A45" s="87" t="s">
        <v>63</v>
      </c>
      <c r="B45" s="550"/>
      <c r="C45" s="550"/>
      <c r="D45" s="550"/>
      <c r="E45" s="294">
        <v>0</v>
      </c>
      <c r="F45" s="550"/>
      <c r="G45" s="550"/>
      <c r="H45" s="550"/>
      <c r="I45" s="294">
        <v>0</v>
      </c>
      <c r="J45" s="550"/>
      <c r="K45" s="550"/>
      <c r="L45" s="550"/>
      <c r="M45" s="550"/>
      <c r="N45" s="294">
        <v>0</v>
      </c>
      <c r="O45" s="550"/>
      <c r="P45" s="550"/>
      <c r="Q45" s="550"/>
      <c r="R45" s="550"/>
      <c r="S45" s="294">
        <v>0</v>
      </c>
      <c r="T45" s="294">
        <v>0</v>
      </c>
      <c r="U45" s="550"/>
      <c r="V45" s="550"/>
      <c r="W45" s="550"/>
      <c r="X45" s="294">
        <v>0</v>
      </c>
      <c r="Y45" s="550"/>
      <c r="Z45" s="550"/>
      <c r="AA45" s="550"/>
      <c r="AB45" s="294">
        <v>0</v>
      </c>
      <c r="AC45" s="294">
        <v>0</v>
      </c>
      <c r="AD45" s="550"/>
      <c r="AE45" s="550"/>
      <c r="AF45" s="550"/>
      <c r="AG45" s="294">
        <v>0</v>
      </c>
      <c r="AH45" s="294">
        <v>0</v>
      </c>
      <c r="AI45" s="550"/>
      <c r="AJ45" s="550"/>
      <c r="AK45" s="294">
        <v>0</v>
      </c>
      <c r="AL45" s="294">
        <v>0</v>
      </c>
      <c r="AM45" s="294">
        <v>0</v>
      </c>
      <c r="AN45" s="550"/>
      <c r="AO45" s="550"/>
      <c r="AP45" s="550"/>
      <c r="AQ45" s="294">
        <v>0</v>
      </c>
      <c r="AR45" s="550"/>
      <c r="AS45" s="550"/>
      <c r="AT45" s="550"/>
      <c r="AU45" s="294">
        <v>0</v>
      </c>
      <c r="AV45" s="294">
        <v>0</v>
      </c>
      <c r="AW45" s="550"/>
      <c r="AX45" s="550"/>
      <c r="AY45" s="550"/>
      <c r="AZ45" s="294">
        <v>0</v>
      </c>
      <c r="BA45" s="294">
        <v>0</v>
      </c>
      <c r="BB45" s="550"/>
      <c r="BC45" s="550"/>
      <c r="BD45" s="294">
        <v>0</v>
      </c>
      <c r="BE45" s="294">
        <v>0</v>
      </c>
      <c r="BF45" s="294">
        <v>0</v>
      </c>
      <c r="BG45" s="294">
        <v>0</v>
      </c>
      <c r="BH45" s="616"/>
      <c r="BI45" s="550"/>
      <c r="BJ45" s="550"/>
      <c r="BK45" s="550"/>
      <c r="BL45" s="550">
        <v>0</v>
      </c>
      <c r="BM45" s="550"/>
      <c r="BN45" s="550"/>
      <c r="BO45" s="550"/>
      <c r="BP45" s="550">
        <v>0</v>
      </c>
      <c r="BQ45" s="550">
        <v>0</v>
      </c>
      <c r="BR45" s="294">
        <v>0</v>
      </c>
      <c r="BS45" s="616" t="e">
        <v>#DIV/0!</v>
      </c>
      <c r="BT45" s="294">
        <v>0</v>
      </c>
      <c r="BU45" s="294">
        <v>0</v>
      </c>
      <c r="BV45" s="616" t="e">
        <v>#DIV/0!</v>
      </c>
      <c r="BW45" s="550"/>
      <c r="BX45" s="982">
        <v>0</v>
      </c>
      <c r="BY45" s="983" t="e">
        <v>#DIV/0!</v>
      </c>
      <c r="CA45" s="982">
        <f t="shared" si="0"/>
        <v>0</v>
      </c>
      <c r="CB45" s="983" t="e">
        <f t="shared" si="1"/>
        <v>#DIV/0!</v>
      </c>
      <c r="CC45" s="294">
        <v>0</v>
      </c>
      <c r="CD45" s="982">
        <f t="shared" si="2"/>
        <v>0</v>
      </c>
      <c r="CE45" s="983" t="e">
        <f t="shared" si="3"/>
        <v>#DIV/0!</v>
      </c>
      <c r="CF45" s="294">
        <v>0</v>
      </c>
      <c r="CG45" s="982">
        <f t="shared" si="4"/>
        <v>0</v>
      </c>
      <c r="CH45" s="983" t="e">
        <f t="shared" si="5"/>
        <v>#DIV/0!</v>
      </c>
    </row>
    <row r="46" spans="1:86" x14ac:dyDescent="0.25">
      <c r="A46" s="86" t="s">
        <v>35</v>
      </c>
      <c r="B46" s="294">
        <v>4338.1125000000002</v>
      </c>
      <c r="C46" s="294">
        <v>3982.1853000000001</v>
      </c>
      <c r="D46" s="294">
        <v>3786.4017000000003</v>
      </c>
      <c r="E46" s="294">
        <v>12106.699500000001</v>
      </c>
      <c r="F46" s="294">
        <v>3516.1727000000001</v>
      </c>
      <c r="G46" s="294">
        <v>3398.7183999999997</v>
      </c>
      <c r="H46" s="294">
        <v>3338.6536999999998</v>
      </c>
      <c r="I46" s="294">
        <v>10253.5448</v>
      </c>
      <c r="J46" s="294">
        <v>22360.024949999999</v>
      </c>
      <c r="K46" s="294">
        <v>3296.4835199999998</v>
      </c>
      <c r="L46" s="294">
        <v>3120.0157999999997</v>
      </c>
      <c r="M46" s="294">
        <v>3378.8517834117938</v>
      </c>
      <c r="N46" s="294">
        <v>9795.3511034117928</v>
      </c>
      <c r="O46" s="294">
        <v>32155.661898086986</v>
      </c>
      <c r="P46" s="294">
        <v>3712.5386797308252</v>
      </c>
      <c r="Q46" s="294">
        <v>4066.1222288966005</v>
      </c>
      <c r="R46" s="294">
        <v>4724.1876000000002</v>
      </c>
      <c r="S46" s="294">
        <v>12502.848508627427</v>
      </c>
      <c r="T46" s="294">
        <v>44658.510406714413</v>
      </c>
      <c r="U46" s="294">
        <v>4760.7123199999996</v>
      </c>
      <c r="V46" s="294">
        <v>4445.9649500000005</v>
      </c>
      <c r="W46" s="294">
        <v>4335.1752599999991</v>
      </c>
      <c r="X46" s="294">
        <v>13541.85253</v>
      </c>
      <c r="Y46" s="294">
        <v>3692.7699200000002</v>
      </c>
      <c r="Z46" s="294">
        <v>3427.5182399999999</v>
      </c>
      <c r="AA46" s="294">
        <v>3441.6855000000005</v>
      </c>
      <c r="AB46" s="294">
        <v>10561.973660000001</v>
      </c>
      <c r="AC46" s="294">
        <v>24105.213779999998</v>
      </c>
      <c r="AD46" s="294">
        <v>3207.37844</v>
      </c>
      <c r="AE46" s="294">
        <v>3307.8869000000004</v>
      </c>
      <c r="AF46" s="294">
        <v>3495.4499396285273</v>
      </c>
      <c r="AG46" s="294">
        <v>10010.715279628528</v>
      </c>
      <c r="AH46" s="294">
        <v>34115.482164384448</v>
      </c>
      <c r="AI46" s="294">
        <v>3632.7109780321043</v>
      </c>
      <c r="AJ46" s="294">
        <v>3672.9204721355109</v>
      </c>
      <c r="AK46" s="294">
        <v>6620.7651999999998</v>
      </c>
      <c r="AL46" s="294">
        <v>13926.396650167615</v>
      </c>
      <c r="AM46" s="294">
        <v>48041.878814552067</v>
      </c>
      <c r="AN46" s="294">
        <v>4438.6791499999999</v>
      </c>
      <c r="AO46" s="294">
        <v>3901.3268000000003</v>
      </c>
      <c r="AP46" s="294">
        <v>4204.9386530000002</v>
      </c>
      <c r="AQ46" s="294">
        <v>12544.944603</v>
      </c>
      <c r="AR46" s="294">
        <v>3466.7842054800003</v>
      </c>
      <c r="AS46" s="294">
        <v>3166.0237969999994</v>
      </c>
      <c r="AT46" s="294">
        <v>3465.3571200000001</v>
      </c>
      <c r="AU46" s="294">
        <v>10098.165122480001</v>
      </c>
      <c r="AV46" s="294">
        <v>23105.230023</v>
      </c>
      <c r="AW46" s="294">
        <v>3282.5915</v>
      </c>
      <c r="AX46" s="294">
        <v>3045.6</v>
      </c>
      <c r="AY46" s="294">
        <v>3303.375</v>
      </c>
      <c r="AZ46" s="294">
        <v>9631.5665000000008</v>
      </c>
      <c r="BA46" s="294">
        <v>33183.404903000002</v>
      </c>
      <c r="BB46" s="294">
        <v>3603.3441466036998</v>
      </c>
      <c r="BC46" s="294">
        <v>3887.5498999999995</v>
      </c>
      <c r="BD46" s="294">
        <v>4210.8</v>
      </c>
      <c r="BE46" s="294">
        <v>11701.694046603699</v>
      </c>
      <c r="BF46" s="294">
        <v>44885.0989496037</v>
      </c>
      <c r="BG46" s="294">
        <v>-932.07726138444559</v>
      </c>
      <c r="BH46" s="616">
        <v>-6.5708917778464659E-2</v>
      </c>
      <c r="BI46" s="294">
        <v>4355.7</v>
      </c>
      <c r="BJ46" s="294">
        <v>3531.7</v>
      </c>
      <c r="BK46" s="294">
        <v>3825.7</v>
      </c>
      <c r="BL46" s="294">
        <v>11713.099999999999</v>
      </c>
      <c r="BM46" s="294">
        <v>3363.9974499999998</v>
      </c>
      <c r="BN46" s="294">
        <v>3148</v>
      </c>
      <c r="BO46" s="294">
        <v>3322.9</v>
      </c>
      <c r="BP46" s="294">
        <v>9834.8974500000004</v>
      </c>
      <c r="BQ46" s="294">
        <v>21547.997449999999</v>
      </c>
      <c r="BR46" s="294">
        <v>-1557.2325730000011</v>
      </c>
      <c r="BS46" s="616">
        <v>-6.739740619114637E-2</v>
      </c>
      <c r="BT46" s="294">
        <v>3108.8</v>
      </c>
      <c r="BU46" s="294">
        <v>-173.79149999999981</v>
      </c>
      <c r="BV46" s="616">
        <v>-5.294338329944491E-2</v>
      </c>
      <c r="BW46" s="294">
        <v>3311.4</v>
      </c>
      <c r="BX46" s="982">
        <v>265.80000000000018</v>
      </c>
      <c r="BY46" s="983">
        <v>8.7273443656422436E-2</v>
      </c>
      <c r="BZ46" s="294">
        <v>3154.6</v>
      </c>
      <c r="CA46" s="982">
        <f t="shared" si="0"/>
        <v>-148.77500000000009</v>
      </c>
      <c r="CB46" s="983">
        <f t="shared" si="1"/>
        <v>-4.5037272486472199E-2</v>
      </c>
      <c r="CC46" s="294">
        <v>9574.7999999999993</v>
      </c>
      <c r="CD46" s="982">
        <f t="shared" si="2"/>
        <v>-56.766500000001543</v>
      </c>
      <c r="CE46" s="983">
        <f t="shared" si="3"/>
        <v>-5.8937972343337443E-3</v>
      </c>
      <c r="CF46" s="294">
        <v>31122.797449999998</v>
      </c>
      <c r="CG46" s="982">
        <f t="shared" si="4"/>
        <v>-2060.6074530000042</v>
      </c>
      <c r="CH46" s="983">
        <f t="shared" si="5"/>
        <v>-6.209752914215598E-2</v>
      </c>
    </row>
    <row r="47" spans="1:86" x14ac:dyDescent="0.25">
      <c r="A47" s="84" t="s">
        <v>77</v>
      </c>
      <c r="B47" s="85">
        <v>7177.2559000000001</v>
      </c>
      <c r="C47" s="85">
        <v>5143</v>
      </c>
      <c r="D47" s="85">
        <v>7210.9278000000013</v>
      </c>
      <c r="E47" s="85">
        <v>19531.183700000001</v>
      </c>
      <c r="F47" s="85">
        <v>6017.9081999999999</v>
      </c>
      <c r="G47" s="85">
        <v>1089.8756999999998</v>
      </c>
      <c r="H47" s="85">
        <v>517</v>
      </c>
      <c r="I47" s="85">
        <v>7624.7838999999994</v>
      </c>
      <c r="J47" s="85">
        <v>27155.967600000004</v>
      </c>
      <c r="K47" s="85" t="e">
        <v>#REF!</v>
      </c>
      <c r="L47" s="85" t="e">
        <v>#REF!</v>
      </c>
      <c r="M47" s="85">
        <v>1069</v>
      </c>
      <c r="N47" s="85" t="e">
        <v>#REF!</v>
      </c>
      <c r="O47" s="85" t="e">
        <v>#REF!</v>
      </c>
      <c r="P47" s="85">
        <v>2704.9844000000003</v>
      </c>
      <c r="Q47" s="85">
        <v>5653</v>
      </c>
      <c r="R47" s="85">
        <v>6656</v>
      </c>
      <c r="S47" s="85">
        <v>15013.984400000001</v>
      </c>
      <c r="T47" s="85" t="e">
        <v>#REF!</v>
      </c>
      <c r="U47" s="85">
        <v>6584.9331000000002</v>
      </c>
      <c r="V47" s="85">
        <v>6961</v>
      </c>
      <c r="W47" s="85">
        <v>7623.0110999999997</v>
      </c>
      <c r="X47" s="85">
        <v>21168.944199999998</v>
      </c>
      <c r="Y47" s="85">
        <v>5468.8864000000003</v>
      </c>
      <c r="Z47" s="85">
        <v>936</v>
      </c>
      <c r="AA47" s="85">
        <v>293.01779999999997</v>
      </c>
      <c r="AB47" s="85">
        <v>6697.9042000000009</v>
      </c>
      <c r="AC47" s="85">
        <v>27866.848400000003</v>
      </c>
      <c r="AD47" s="85">
        <v>1174</v>
      </c>
      <c r="AE47" s="85">
        <v>3400</v>
      </c>
      <c r="AF47" s="85">
        <v>3398.0727999999999</v>
      </c>
      <c r="AG47" s="85">
        <v>7972.0727999999999</v>
      </c>
      <c r="AH47" s="85">
        <v>45366.247499999998</v>
      </c>
      <c r="AI47" s="85">
        <v>4128</v>
      </c>
      <c r="AJ47" s="85">
        <v>6139</v>
      </c>
      <c r="AK47" s="85">
        <v>7232.3991000000005</v>
      </c>
      <c r="AL47" s="85">
        <v>17499.399100000002</v>
      </c>
      <c r="AM47" s="294">
        <v>62865.6466</v>
      </c>
      <c r="AN47" s="85">
        <v>7440.1135000000004</v>
      </c>
      <c r="AO47" s="85">
        <v>7462.0430069999993</v>
      </c>
      <c r="AP47" s="85">
        <v>7994.0136000000002</v>
      </c>
      <c r="AQ47" s="85">
        <v>22896.170106999998</v>
      </c>
      <c r="AR47" s="85">
        <v>6372.0084999999999</v>
      </c>
      <c r="AS47" s="85">
        <v>1145</v>
      </c>
      <c r="AT47" s="85">
        <v>564</v>
      </c>
      <c r="AU47" s="85">
        <v>8081.0084999999999</v>
      </c>
      <c r="AV47" s="85">
        <v>30977.178607000002</v>
      </c>
      <c r="AW47" s="85">
        <v>0</v>
      </c>
      <c r="AX47" s="85">
        <v>0</v>
      </c>
      <c r="AY47" s="85">
        <v>1178.1167999999998</v>
      </c>
      <c r="AZ47" s="85">
        <v>1178.1167999999998</v>
      </c>
      <c r="BA47" s="85">
        <v>32155.295406999998</v>
      </c>
      <c r="BB47" s="85">
        <v>4438</v>
      </c>
      <c r="BC47" s="85">
        <v>5664</v>
      </c>
      <c r="BD47" s="85">
        <v>8169</v>
      </c>
      <c r="BE47" s="85">
        <v>18271</v>
      </c>
      <c r="BF47" s="294">
        <v>50426.295406999998</v>
      </c>
      <c r="BG47" s="85">
        <v>-13210.952093</v>
      </c>
      <c r="BH47" s="536">
        <v>-0.19787199950632506</v>
      </c>
      <c r="BI47" s="85">
        <v>8924</v>
      </c>
      <c r="BJ47" s="85">
        <v>6721</v>
      </c>
      <c r="BK47" s="85">
        <v>8134</v>
      </c>
      <c r="BL47" s="85">
        <v>23779</v>
      </c>
      <c r="BM47" s="85">
        <v>5698</v>
      </c>
      <c r="BN47" s="85">
        <v>3230</v>
      </c>
      <c r="BO47" s="85">
        <v>835</v>
      </c>
      <c r="BP47" s="85">
        <v>9763</v>
      </c>
      <c r="BQ47" s="85">
        <v>33542</v>
      </c>
      <c r="BR47" s="85">
        <v>2564.8213929999984</v>
      </c>
      <c r="BS47" s="536">
        <v>8.2797127057285272E-2</v>
      </c>
      <c r="BT47" s="85">
        <v>0</v>
      </c>
      <c r="BU47" s="85">
        <v>0</v>
      </c>
      <c r="BV47" s="536" t="e">
        <v>#DIV/0!</v>
      </c>
      <c r="BW47" s="85">
        <v>1</v>
      </c>
      <c r="BX47" s="982">
        <v>1</v>
      </c>
      <c r="BY47" s="983" t="e">
        <v>#DIV/0!</v>
      </c>
      <c r="BZ47" s="294">
        <v>1120</v>
      </c>
      <c r="CA47" s="982">
        <f t="shared" si="0"/>
        <v>-58.116799999999785</v>
      </c>
      <c r="CB47" s="983">
        <f t="shared" si="1"/>
        <v>-4.9330253163353412E-2</v>
      </c>
      <c r="CC47" s="294">
        <v>1121</v>
      </c>
      <c r="CD47" s="982">
        <f t="shared" si="2"/>
        <v>-57.116799999999785</v>
      </c>
      <c r="CE47" s="983">
        <f t="shared" si="3"/>
        <v>-4.8481440889392116E-2</v>
      </c>
      <c r="CF47" s="294">
        <v>34663</v>
      </c>
      <c r="CG47" s="982">
        <f t="shared" si="4"/>
        <v>2507.7045930000022</v>
      </c>
      <c r="CH47" s="983">
        <f t="shared" si="5"/>
        <v>7.7987297621097004E-2</v>
      </c>
    </row>
    <row r="48" spans="1:86" x14ac:dyDescent="0.25">
      <c r="A48" s="86" t="s">
        <v>36</v>
      </c>
      <c r="B48" s="294">
        <v>7177.2559000000001</v>
      </c>
      <c r="C48" s="294">
        <v>5143</v>
      </c>
      <c r="D48" s="294">
        <v>7210.9278000000013</v>
      </c>
      <c r="E48" s="294">
        <v>19531.183700000001</v>
      </c>
      <c r="F48" s="294">
        <v>6017.9081999999999</v>
      </c>
      <c r="G48" s="294">
        <v>1089.8756999999998</v>
      </c>
      <c r="H48" s="294">
        <v>517</v>
      </c>
      <c r="I48" s="294">
        <v>7624.7838999999994</v>
      </c>
      <c r="J48" s="294">
        <v>27155.967600000004</v>
      </c>
      <c r="K48" s="294" t="e">
        <v>#REF!</v>
      </c>
      <c r="L48" s="294" t="e">
        <v>#REF!</v>
      </c>
      <c r="M48" s="294">
        <v>1069</v>
      </c>
      <c r="N48" s="294" t="e">
        <v>#REF!</v>
      </c>
      <c r="O48" s="294" t="e">
        <v>#REF!</v>
      </c>
      <c r="P48" s="294">
        <v>2704.9844000000003</v>
      </c>
      <c r="Q48" s="294">
        <v>5653</v>
      </c>
      <c r="R48" s="294">
        <v>6656</v>
      </c>
      <c r="S48" s="294">
        <v>15013.984400000001</v>
      </c>
      <c r="T48" s="294" t="e">
        <v>#REF!</v>
      </c>
      <c r="U48" s="294">
        <v>6584.9331000000002</v>
      </c>
      <c r="V48" s="294">
        <v>6961</v>
      </c>
      <c r="W48" s="294">
        <v>7623.0110999999997</v>
      </c>
      <c r="X48" s="294">
        <v>21168.944199999998</v>
      </c>
      <c r="Y48" s="294">
        <v>5468.8864000000003</v>
      </c>
      <c r="Z48" s="294">
        <v>936</v>
      </c>
      <c r="AA48" s="294">
        <v>293.01779999999997</v>
      </c>
      <c r="AB48" s="294">
        <v>6697.9042000000009</v>
      </c>
      <c r="AC48" s="294">
        <v>27866.848400000003</v>
      </c>
      <c r="AD48" s="294">
        <v>4128</v>
      </c>
      <c r="AE48" s="294">
        <v>6139</v>
      </c>
      <c r="AF48" s="294">
        <v>7232.3991000000005</v>
      </c>
      <c r="AG48" s="294">
        <v>17499.399100000002</v>
      </c>
      <c r="AH48" s="294">
        <v>45366.247499999998</v>
      </c>
      <c r="AI48" s="294">
        <v>4128</v>
      </c>
      <c r="AJ48" s="294">
        <v>6139</v>
      </c>
      <c r="AK48" s="294">
        <v>7232.3991000000005</v>
      </c>
      <c r="AL48" s="294">
        <v>17499.399100000002</v>
      </c>
      <c r="AM48" s="294">
        <v>62865.6466</v>
      </c>
      <c r="AN48" s="294">
        <v>7440.1135000000004</v>
      </c>
      <c r="AO48" s="294">
        <v>7462.0430069999993</v>
      </c>
      <c r="AP48" s="294">
        <v>7994.0136000000002</v>
      </c>
      <c r="AQ48" s="294">
        <v>22896.170106999998</v>
      </c>
      <c r="AR48" s="294">
        <v>6372.0084999999999</v>
      </c>
      <c r="AS48" s="294">
        <v>1145</v>
      </c>
      <c r="AT48" s="294">
        <v>564</v>
      </c>
      <c r="AU48" s="294">
        <v>8081.0084999999999</v>
      </c>
      <c r="AV48" s="294">
        <v>30977.178607000002</v>
      </c>
      <c r="AW48" s="294">
        <v>0</v>
      </c>
      <c r="AX48" s="294">
        <v>0</v>
      </c>
      <c r="AY48" s="294">
        <v>1178.1167999999998</v>
      </c>
      <c r="AZ48" s="294">
        <v>1178.1167999999998</v>
      </c>
      <c r="BA48" s="230">
        <v>32155.295406999998</v>
      </c>
      <c r="BB48" s="230">
        <v>4438</v>
      </c>
      <c r="BC48" s="230">
        <v>5664</v>
      </c>
      <c r="BD48" s="230">
        <v>8169</v>
      </c>
      <c r="BE48" s="230">
        <v>18271</v>
      </c>
      <c r="BF48" s="230">
        <v>50426.295406999998</v>
      </c>
      <c r="BG48" s="294">
        <v>-13210.952093</v>
      </c>
      <c r="BH48" s="616">
        <v>-0.19787199950632506</v>
      </c>
      <c r="BI48" s="294">
        <v>8924</v>
      </c>
      <c r="BJ48" s="294">
        <v>6721</v>
      </c>
      <c r="BK48" s="294">
        <v>8134</v>
      </c>
      <c r="BL48" s="294">
        <v>23779</v>
      </c>
      <c r="BM48" s="294">
        <v>5698</v>
      </c>
      <c r="BN48" s="294">
        <v>3230</v>
      </c>
      <c r="BO48" s="294">
        <v>835</v>
      </c>
      <c r="BP48" s="294">
        <v>9763</v>
      </c>
      <c r="BQ48" s="294">
        <v>33542</v>
      </c>
      <c r="BR48" s="294">
        <v>2564.8213929999984</v>
      </c>
      <c r="BS48" s="616">
        <v>8.2797127057285272E-2</v>
      </c>
      <c r="BT48" s="294">
        <v>0</v>
      </c>
      <c r="BU48" s="294">
        <v>0</v>
      </c>
      <c r="BV48" s="616" t="e">
        <v>#DIV/0!</v>
      </c>
      <c r="BW48" s="294">
        <v>1</v>
      </c>
      <c r="BX48" s="982">
        <v>1</v>
      </c>
      <c r="BY48" s="983" t="e">
        <v>#DIV/0!</v>
      </c>
      <c r="BZ48" s="294">
        <v>1120</v>
      </c>
      <c r="CA48" s="982">
        <f t="shared" si="0"/>
        <v>-58.116799999999785</v>
      </c>
      <c r="CB48" s="983">
        <f t="shared" si="1"/>
        <v>-4.9330253163353412E-2</v>
      </c>
      <c r="CC48" s="294">
        <v>1121</v>
      </c>
      <c r="CD48" s="982">
        <f t="shared" si="2"/>
        <v>-57.116799999999785</v>
      </c>
      <c r="CE48" s="983">
        <f t="shared" si="3"/>
        <v>-4.8481440889392116E-2</v>
      </c>
      <c r="CF48" s="294">
        <v>34663</v>
      </c>
      <c r="CG48" s="982">
        <f t="shared" si="4"/>
        <v>2507.7045930000022</v>
      </c>
      <c r="CH48" s="983">
        <f t="shared" si="5"/>
        <v>7.7987297621097004E-2</v>
      </c>
    </row>
    <row r="49" spans="1:86" x14ac:dyDescent="0.25">
      <c r="A49" s="87" t="s">
        <v>37</v>
      </c>
      <c r="B49" s="294">
        <v>2881.9583000000002</v>
      </c>
      <c r="C49" s="294">
        <v>1496</v>
      </c>
      <c r="D49" s="294">
        <v>5585.9268000000011</v>
      </c>
      <c r="E49" s="294">
        <v>9963.8851000000013</v>
      </c>
      <c r="F49" s="294">
        <v>3600.0549999999998</v>
      </c>
      <c r="G49" s="294">
        <v>0</v>
      </c>
      <c r="H49" s="294">
        <v>0</v>
      </c>
      <c r="I49" s="294">
        <v>3600.0549999999998</v>
      </c>
      <c r="J49" s="294">
        <v>13563.940100000002</v>
      </c>
      <c r="K49" s="294" t="e">
        <v>#REF!</v>
      </c>
      <c r="L49" s="294">
        <v>424.00899999999996</v>
      </c>
      <c r="M49" s="294">
        <v>0</v>
      </c>
      <c r="N49" s="294" t="e">
        <v>#REF!</v>
      </c>
      <c r="O49" s="294" t="e">
        <v>#REF!</v>
      </c>
      <c r="P49" s="294">
        <v>1120.9844000000001</v>
      </c>
      <c r="Q49" s="294">
        <v>3063</v>
      </c>
      <c r="R49" s="294">
        <v>3284.0000000000005</v>
      </c>
      <c r="S49" s="294">
        <v>7467.9844000000003</v>
      </c>
      <c r="T49" s="294" t="e">
        <v>#REF!</v>
      </c>
      <c r="U49" s="294">
        <v>2889.0831000000003</v>
      </c>
      <c r="V49" s="294">
        <v>3117</v>
      </c>
      <c r="W49" s="294">
        <v>4992.8159999999998</v>
      </c>
      <c r="X49" s="294">
        <v>10998.899100000001</v>
      </c>
      <c r="Y49" s="294">
        <v>3648.8864000000003</v>
      </c>
      <c r="Z49" s="294">
        <v>0</v>
      </c>
      <c r="AA49" s="294">
        <v>0</v>
      </c>
      <c r="AB49" s="294">
        <v>3648.8864000000003</v>
      </c>
      <c r="AC49" s="294">
        <v>14647.785500000002</v>
      </c>
      <c r="AD49" s="294">
        <v>1174</v>
      </c>
      <c r="AE49" s="294">
        <v>3400</v>
      </c>
      <c r="AF49" s="294">
        <v>3398.0727999999999</v>
      </c>
      <c r="AG49" s="294">
        <v>7972.0727999999999</v>
      </c>
      <c r="AH49" s="294">
        <v>22619.8583</v>
      </c>
      <c r="AI49" s="294">
        <v>1174</v>
      </c>
      <c r="AJ49" s="294">
        <v>3400</v>
      </c>
      <c r="AK49" s="294">
        <v>3398.0727999999999</v>
      </c>
      <c r="AL49" s="294">
        <v>7972.0727999999999</v>
      </c>
      <c r="AM49" s="294">
        <v>30591.931100000002</v>
      </c>
      <c r="AN49" s="294">
        <v>3182.0776000000005</v>
      </c>
      <c r="AO49" s="294">
        <v>2918.0383999999995</v>
      </c>
      <c r="AP49" s="294">
        <v>4421.9175999999998</v>
      </c>
      <c r="AQ49" s="294">
        <v>10522.033599999999</v>
      </c>
      <c r="AR49" s="294">
        <v>1664.0794000000001</v>
      </c>
      <c r="AS49" s="294">
        <v>0</v>
      </c>
      <c r="AT49" s="294">
        <v>0</v>
      </c>
      <c r="AU49" s="294">
        <v>1664.0794000000001</v>
      </c>
      <c r="AV49" s="294">
        <v>12186.112999999999</v>
      </c>
      <c r="AW49" s="294">
        <v>0</v>
      </c>
      <c r="AX49" s="294">
        <v>0</v>
      </c>
      <c r="AY49" s="294">
        <v>0</v>
      </c>
      <c r="AZ49" s="294">
        <v>0</v>
      </c>
      <c r="BA49" s="294">
        <v>12186.112999999999</v>
      </c>
      <c r="BB49" s="294">
        <v>2083</v>
      </c>
      <c r="BC49" s="294">
        <v>3105</v>
      </c>
      <c r="BD49" s="294">
        <v>2953</v>
      </c>
      <c r="BE49" s="294">
        <v>8141</v>
      </c>
      <c r="BF49" s="294">
        <v>20327.112999999998</v>
      </c>
      <c r="BG49" s="294">
        <v>-10433.7453</v>
      </c>
      <c r="BH49" s="616">
        <v>-0.3355400502977729</v>
      </c>
      <c r="BI49" s="294">
        <v>3015</v>
      </c>
      <c r="BJ49" s="294">
        <v>2676</v>
      </c>
      <c r="BK49" s="294">
        <v>4038</v>
      </c>
      <c r="BL49" s="294">
        <v>9729</v>
      </c>
      <c r="BM49" s="294">
        <v>1889</v>
      </c>
      <c r="BN49" s="294">
        <v>0</v>
      </c>
      <c r="BO49" s="294">
        <v>0</v>
      </c>
      <c r="BP49" s="294">
        <v>1889</v>
      </c>
      <c r="BQ49" s="294">
        <v>11618</v>
      </c>
      <c r="BR49" s="294">
        <v>-568.11299999999937</v>
      </c>
      <c r="BS49" s="616">
        <v>-4.6619705561568268E-2</v>
      </c>
      <c r="BT49" s="294">
        <v>0</v>
      </c>
      <c r="BU49" s="294">
        <v>0</v>
      </c>
      <c r="BV49" s="616" t="e">
        <v>#DIV/0!</v>
      </c>
      <c r="BW49" s="294">
        <v>0</v>
      </c>
      <c r="BX49" s="982">
        <v>0</v>
      </c>
      <c r="BY49" s="983" t="e">
        <v>#DIV/0!</v>
      </c>
      <c r="BZ49" s="294">
        <v>0</v>
      </c>
      <c r="CA49" s="982">
        <f t="shared" si="0"/>
        <v>0</v>
      </c>
      <c r="CB49" s="983" t="e">
        <f t="shared" si="1"/>
        <v>#DIV/0!</v>
      </c>
      <c r="CC49" s="294">
        <v>0</v>
      </c>
      <c r="CD49" s="982">
        <f t="shared" si="2"/>
        <v>0</v>
      </c>
      <c r="CE49" s="983" t="e">
        <f t="shared" si="3"/>
        <v>#DIV/0!</v>
      </c>
      <c r="CF49" s="294">
        <v>11618</v>
      </c>
      <c r="CG49" s="982">
        <f t="shared" si="4"/>
        <v>-568.11299999999937</v>
      </c>
      <c r="CH49" s="983">
        <f t="shared" si="5"/>
        <v>-4.6619705561568268E-2</v>
      </c>
    </row>
    <row r="50" spans="1:86" x14ac:dyDescent="0.25">
      <c r="A50" s="87" t="s">
        <v>64</v>
      </c>
      <c r="E50" s="294">
        <v>0</v>
      </c>
      <c r="I50" s="294">
        <v>0</v>
      </c>
      <c r="J50" s="294">
        <v>0</v>
      </c>
      <c r="N50" s="294">
        <v>0</v>
      </c>
      <c r="O50" s="294">
        <v>0</v>
      </c>
      <c r="S50" s="294">
        <v>0</v>
      </c>
      <c r="T50" s="294">
        <v>0</v>
      </c>
      <c r="X50" s="294">
        <v>0</v>
      </c>
      <c r="AB50" s="294">
        <v>0</v>
      </c>
      <c r="AC50" s="294">
        <v>0</v>
      </c>
      <c r="AG50" s="294">
        <v>0</v>
      </c>
      <c r="AH50" s="294">
        <v>0</v>
      </c>
      <c r="AL50" s="294">
        <v>0</v>
      </c>
      <c r="AM50" s="294">
        <v>0</v>
      </c>
      <c r="AQ50" s="294">
        <v>0</v>
      </c>
      <c r="AU50" s="294">
        <v>0</v>
      </c>
      <c r="AV50" s="294">
        <v>0</v>
      </c>
      <c r="AW50" s="294">
        <v>0</v>
      </c>
      <c r="AZ50" s="294">
        <v>0</v>
      </c>
      <c r="BA50" s="294">
        <v>0</v>
      </c>
      <c r="BE50" s="294">
        <v>0</v>
      </c>
      <c r="BF50" s="294">
        <v>0</v>
      </c>
      <c r="BG50" s="294">
        <v>0</v>
      </c>
      <c r="BH50" s="616"/>
      <c r="BL50" s="294">
        <v>0</v>
      </c>
      <c r="BP50" s="294">
        <v>0</v>
      </c>
      <c r="BQ50" s="294">
        <v>0</v>
      </c>
      <c r="BR50" s="294">
        <v>0</v>
      </c>
      <c r="BS50" s="616" t="e">
        <v>#DIV/0!</v>
      </c>
      <c r="BT50" s="294">
        <v>0</v>
      </c>
      <c r="BU50" s="294">
        <v>0</v>
      </c>
      <c r="BV50" s="616" t="e">
        <v>#DIV/0!</v>
      </c>
      <c r="BW50" s="294">
        <v>0</v>
      </c>
      <c r="BX50" s="982">
        <v>0</v>
      </c>
      <c r="BY50" s="983" t="e">
        <v>#DIV/0!</v>
      </c>
      <c r="BZ50" s="294">
        <v>0</v>
      </c>
      <c r="CA50" s="982">
        <f t="shared" si="0"/>
        <v>0</v>
      </c>
      <c r="CB50" s="983" t="e">
        <f t="shared" si="1"/>
        <v>#DIV/0!</v>
      </c>
      <c r="CC50" s="294">
        <v>0</v>
      </c>
      <c r="CD50" s="982">
        <f t="shared" si="2"/>
        <v>0</v>
      </c>
      <c r="CE50" s="983" t="e">
        <f t="shared" si="3"/>
        <v>#DIV/0!</v>
      </c>
      <c r="CF50" s="294">
        <v>0</v>
      </c>
      <c r="CG50" s="982">
        <f t="shared" si="4"/>
        <v>0</v>
      </c>
      <c r="CH50" s="983" t="e">
        <f t="shared" si="5"/>
        <v>#DIV/0!</v>
      </c>
    </row>
    <row r="51" spans="1:86" x14ac:dyDescent="0.25">
      <c r="A51" s="87" t="s">
        <v>65</v>
      </c>
      <c r="E51" s="294">
        <v>0</v>
      </c>
      <c r="I51" s="294">
        <v>0</v>
      </c>
      <c r="J51" s="294">
        <v>0</v>
      </c>
      <c r="N51" s="294">
        <v>0</v>
      </c>
      <c r="O51" s="294">
        <v>0</v>
      </c>
      <c r="S51" s="294">
        <v>0</v>
      </c>
      <c r="T51" s="294">
        <v>0</v>
      </c>
      <c r="X51" s="294">
        <v>0</v>
      </c>
      <c r="AB51" s="294">
        <v>0</v>
      </c>
      <c r="AC51" s="294">
        <v>0</v>
      </c>
      <c r="AH51" s="294">
        <v>9527.3263000000006</v>
      </c>
      <c r="AL51" s="294">
        <v>0</v>
      </c>
      <c r="AM51" s="294">
        <v>9527.3263000000006</v>
      </c>
      <c r="AQ51" s="294">
        <v>0</v>
      </c>
      <c r="AU51" s="294">
        <v>0</v>
      </c>
      <c r="AV51" s="294">
        <v>0</v>
      </c>
      <c r="AW51" s="294">
        <v>0</v>
      </c>
      <c r="AZ51" s="294">
        <v>0</v>
      </c>
      <c r="BA51" s="294">
        <v>0</v>
      </c>
      <c r="BE51" s="294">
        <v>0</v>
      </c>
      <c r="BF51" s="294">
        <v>0</v>
      </c>
      <c r="BG51" s="294">
        <v>-9527.3263000000006</v>
      </c>
      <c r="BH51" s="616">
        <v>-1</v>
      </c>
      <c r="BL51" s="294">
        <v>0</v>
      </c>
      <c r="BP51" s="294">
        <v>0</v>
      </c>
      <c r="BQ51" s="294">
        <v>0</v>
      </c>
      <c r="BR51" s="294">
        <v>0</v>
      </c>
      <c r="BS51" s="616" t="e">
        <v>#DIV/0!</v>
      </c>
      <c r="BT51" s="294">
        <v>0</v>
      </c>
      <c r="BU51" s="294">
        <v>0</v>
      </c>
      <c r="BV51" s="616" t="e">
        <v>#DIV/0!</v>
      </c>
      <c r="BW51" s="294">
        <v>0</v>
      </c>
      <c r="BX51" s="982">
        <v>0</v>
      </c>
      <c r="BY51" s="983" t="e">
        <v>#DIV/0!</v>
      </c>
      <c r="BZ51" s="294">
        <v>0</v>
      </c>
      <c r="CA51" s="982">
        <f t="shared" si="0"/>
        <v>0</v>
      </c>
      <c r="CB51" s="983" t="e">
        <f t="shared" si="1"/>
        <v>#DIV/0!</v>
      </c>
      <c r="CC51" s="294">
        <v>0</v>
      </c>
      <c r="CD51" s="982">
        <f t="shared" si="2"/>
        <v>0</v>
      </c>
      <c r="CE51" s="983" t="e">
        <f t="shared" si="3"/>
        <v>#DIV/0!</v>
      </c>
      <c r="CF51" s="294">
        <v>0</v>
      </c>
      <c r="CG51" s="982">
        <f t="shared" si="4"/>
        <v>0</v>
      </c>
      <c r="CH51" s="983" t="e">
        <f t="shared" si="5"/>
        <v>#DIV/0!</v>
      </c>
    </row>
    <row r="52" spans="1:86" x14ac:dyDescent="0.25">
      <c r="A52" s="87" t="s">
        <v>38</v>
      </c>
      <c r="B52" s="294">
        <v>4295.2975999999999</v>
      </c>
      <c r="C52" s="294">
        <v>3646.9999999999995</v>
      </c>
      <c r="D52" s="294">
        <v>1625.0010000000002</v>
      </c>
      <c r="E52" s="294">
        <v>9567.2986000000001</v>
      </c>
      <c r="F52" s="294">
        <v>2417.8532</v>
      </c>
      <c r="G52" s="294">
        <v>1089.8756999999998</v>
      </c>
      <c r="H52" s="294">
        <v>517</v>
      </c>
      <c r="I52" s="294">
        <v>4024.7289000000001</v>
      </c>
      <c r="J52" s="294">
        <v>13592.0275</v>
      </c>
      <c r="K52" s="294">
        <v>3</v>
      </c>
      <c r="L52" s="294" t="e">
        <v>#REF!</v>
      </c>
      <c r="M52" s="294">
        <v>1069</v>
      </c>
      <c r="N52" s="294" t="e">
        <v>#REF!</v>
      </c>
      <c r="O52" s="294" t="e">
        <v>#REF!</v>
      </c>
      <c r="P52" s="294">
        <v>1584</v>
      </c>
      <c r="Q52" s="294">
        <v>2589.9999999999995</v>
      </c>
      <c r="R52" s="294">
        <v>3372</v>
      </c>
      <c r="S52" s="294">
        <v>7546</v>
      </c>
      <c r="T52" s="294" t="e">
        <v>#REF!</v>
      </c>
      <c r="U52" s="294">
        <v>3695.85</v>
      </c>
      <c r="V52" s="294">
        <v>3844</v>
      </c>
      <c r="W52" s="294">
        <v>2630.1950999999999</v>
      </c>
      <c r="X52" s="294">
        <v>10170.045099999999</v>
      </c>
      <c r="Y52" s="294">
        <v>1820</v>
      </c>
      <c r="Z52" s="294">
        <v>936</v>
      </c>
      <c r="AA52" s="294">
        <v>293.01779999999997</v>
      </c>
      <c r="AB52" s="294">
        <v>3049.0178000000001</v>
      </c>
      <c r="AC52" s="294">
        <v>13219.062899999999</v>
      </c>
      <c r="AD52" s="294">
        <v>2954</v>
      </c>
      <c r="AE52" s="294">
        <v>2739</v>
      </c>
      <c r="AF52" s="294">
        <v>3834.3263000000002</v>
      </c>
      <c r="AG52" s="294">
        <v>9527.3263000000006</v>
      </c>
      <c r="AH52" s="294">
        <v>22746.389199999998</v>
      </c>
      <c r="AI52" s="294">
        <v>2954</v>
      </c>
      <c r="AJ52" s="294">
        <v>2739</v>
      </c>
      <c r="AK52" s="294">
        <v>3834.3263000000002</v>
      </c>
      <c r="AL52" s="294">
        <v>9527.3263000000006</v>
      </c>
      <c r="AM52" s="294">
        <v>32273.715499999998</v>
      </c>
      <c r="AN52" s="294">
        <v>4258.0358999999999</v>
      </c>
      <c r="AO52" s="294">
        <v>4544.0046069999999</v>
      </c>
      <c r="AP52" s="294">
        <v>3572.096</v>
      </c>
      <c r="AQ52" s="294">
        <v>12374.136506999999</v>
      </c>
      <c r="AR52" s="294">
        <v>4707.9291000000003</v>
      </c>
      <c r="AS52" s="294">
        <v>1145</v>
      </c>
      <c r="AT52" s="294">
        <v>564</v>
      </c>
      <c r="AU52" s="294">
        <v>6416.9291000000003</v>
      </c>
      <c r="AV52" s="294">
        <v>18791.065607</v>
      </c>
      <c r="AW52" s="294">
        <v>0</v>
      </c>
      <c r="AX52" s="294">
        <v>0</v>
      </c>
      <c r="AY52" s="294">
        <v>1178.1167999999998</v>
      </c>
      <c r="AZ52" s="294">
        <v>1178.1167999999998</v>
      </c>
      <c r="BA52" s="294">
        <v>19969.182407</v>
      </c>
      <c r="BB52" s="294">
        <v>2355</v>
      </c>
      <c r="BC52" s="294">
        <v>2559</v>
      </c>
      <c r="BD52" s="294">
        <v>5216</v>
      </c>
      <c r="BE52" s="294">
        <v>10130</v>
      </c>
      <c r="BF52" s="294">
        <v>30099.182407</v>
      </c>
      <c r="BG52" s="294">
        <v>-2777.2067929999976</v>
      </c>
      <c r="BH52" s="616">
        <v>-6.7377835471097214E-2</v>
      </c>
      <c r="BI52" s="294">
        <v>5909</v>
      </c>
      <c r="BJ52" s="294">
        <v>4045</v>
      </c>
      <c r="BK52" s="294">
        <v>4096</v>
      </c>
      <c r="BL52" s="294">
        <v>14050</v>
      </c>
      <c r="BM52" s="294">
        <v>3809</v>
      </c>
      <c r="BN52" s="294">
        <v>3230</v>
      </c>
      <c r="BO52" s="294">
        <v>835</v>
      </c>
      <c r="BP52" s="294">
        <v>7874</v>
      </c>
      <c r="BQ52" s="294">
        <v>21924</v>
      </c>
      <c r="BR52" s="294">
        <v>3132.9343929999995</v>
      </c>
      <c r="BS52" s="616">
        <v>0.16672467961757989</v>
      </c>
      <c r="BT52" s="294">
        <v>0</v>
      </c>
      <c r="BU52" s="294">
        <v>0</v>
      </c>
      <c r="BV52" s="616" t="e">
        <v>#DIV/0!</v>
      </c>
      <c r="BW52" s="294">
        <v>1</v>
      </c>
      <c r="BX52" s="982">
        <v>1</v>
      </c>
      <c r="BY52" s="983" t="e">
        <v>#DIV/0!</v>
      </c>
      <c r="BZ52" s="294">
        <v>1120</v>
      </c>
      <c r="CA52" s="982">
        <f t="shared" si="0"/>
        <v>-58.116799999999785</v>
      </c>
      <c r="CB52" s="983">
        <f t="shared" si="1"/>
        <v>-4.9330253163353412E-2</v>
      </c>
      <c r="CC52" s="294">
        <v>1121</v>
      </c>
      <c r="CD52" s="982">
        <f t="shared" si="2"/>
        <v>-57.116799999999785</v>
      </c>
      <c r="CE52" s="983">
        <f t="shared" si="3"/>
        <v>-4.8481440889392116E-2</v>
      </c>
      <c r="CF52" s="294">
        <v>23045</v>
      </c>
      <c r="CG52" s="982">
        <f t="shared" si="4"/>
        <v>3075.8175929999998</v>
      </c>
      <c r="CH52" s="983">
        <f t="shared" si="5"/>
        <v>0.15402821859756272</v>
      </c>
    </row>
    <row r="53" spans="1:86" x14ac:dyDescent="0.25">
      <c r="A53" s="87" t="s">
        <v>64</v>
      </c>
      <c r="E53" s="294">
        <v>0</v>
      </c>
      <c r="I53" s="294">
        <v>0</v>
      </c>
      <c r="J53" s="294">
        <v>0</v>
      </c>
      <c r="N53" s="294">
        <v>0</v>
      </c>
      <c r="O53" s="294">
        <v>0</v>
      </c>
      <c r="S53" s="294">
        <v>0</v>
      </c>
      <c r="T53" s="294">
        <v>0</v>
      </c>
      <c r="X53" s="294">
        <v>0</v>
      </c>
      <c r="AB53" s="294">
        <v>0</v>
      </c>
      <c r="AC53" s="294">
        <v>0</v>
      </c>
      <c r="AG53" s="294">
        <v>0</v>
      </c>
      <c r="AH53" s="294">
        <v>0</v>
      </c>
      <c r="AL53" s="294">
        <v>0</v>
      </c>
      <c r="AM53" s="294">
        <v>0</v>
      </c>
      <c r="AQ53" s="294">
        <v>0</v>
      </c>
      <c r="AU53" s="294">
        <v>0</v>
      </c>
      <c r="AV53" s="294">
        <v>0</v>
      </c>
      <c r="AW53" s="294">
        <v>0</v>
      </c>
      <c r="AZ53" s="294">
        <v>0</v>
      </c>
      <c r="BA53" s="294">
        <v>0</v>
      </c>
      <c r="BE53" s="294">
        <v>0</v>
      </c>
      <c r="BF53" s="294">
        <v>0</v>
      </c>
      <c r="BG53" s="294">
        <v>0</v>
      </c>
      <c r="BH53" s="616"/>
      <c r="BL53" s="294">
        <v>0</v>
      </c>
      <c r="BP53" s="294">
        <v>0</v>
      </c>
      <c r="BQ53" s="294">
        <v>0</v>
      </c>
      <c r="BR53" s="294">
        <v>0</v>
      </c>
      <c r="BS53" s="616" t="e">
        <v>#DIV/0!</v>
      </c>
      <c r="BT53" s="294">
        <v>0</v>
      </c>
      <c r="BU53" s="294">
        <v>0</v>
      </c>
      <c r="BV53" s="616" t="e">
        <v>#DIV/0!</v>
      </c>
      <c r="BW53" s="294">
        <v>0</v>
      </c>
      <c r="BX53" s="982">
        <v>0</v>
      </c>
      <c r="BY53" s="983" t="e">
        <v>#DIV/0!</v>
      </c>
      <c r="BZ53" s="294">
        <v>0</v>
      </c>
      <c r="CA53" s="982">
        <f t="shared" si="0"/>
        <v>0</v>
      </c>
      <c r="CB53" s="983" t="e">
        <f t="shared" si="1"/>
        <v>#DIV/0!</v>
      </c>
      <c r="CC53" s="294">
        <v>0</v>
      </c>
      <c r="CD53" s="982">
        <f t="shared" si="2"/>
        <v>0</v>
      </c>
      <c r="CE53" s="983" t="e">
        <f t="shared" si="3"/>
        <v>#DIV/0!</v>
      </c>
      <c r="CF53" s="294">
        <v>0</v>
      </c>
      <c r="CG53" s="982">
        <f t="shared" si="4"/>
        <v>0</v>
      </c>
      <c r="CH53" s="983" t="e">
        <f t="shared" si="5"/>
        <v>#DIV/0!</v>
      </c>
    </row>
    <row r="54" spans="1:86" x14ac:dyDescent="0.25">
      <c r="A54" s="84" t="s">
        <v>79</v>
      </c>
      <c r="B54" s="85">
        <v>9144.1437000000005</v>
      </c>
      <c r="C54" s="85">
        <v>7915.3136400000003</v>
      </c>
      <c r="D54" s="85">
        <v>7715.5032900000006</v>
      </c>
      <c r="E54" s="85">
        <v>24774.960630000001</v>
      </c>
      <c r="F54" s="85">
        <v>8711.0594999999994</v>
      </c>
      <c r="G54" s="85">
        <v>7149.96299</v>
      </c>
      <c r="H54" s="85">
        <v>4306</v>
      </c>
      <c r="I54" s="85">
        <v>20167.022489999996</v>
      </c>
      <c r="J54" s="85">
        <v>44941.983119999997</v>
      </c>
      <c r="K54" s="85" t="e">
        <v>#REF!</v>
      </c>
      <c r="L54" s="85" t="e">
        <v>#REF!</v>
      </c>
      <c r="M54" s="85" t="e">
        <v>#REF!</v>
      </c>
      <c r="N54" s="85" t="e">
        <v>#REF!</v>
      </c>
      <c r="O54" s="85" t="e">
        <v>#REF!</v>
      </c>
      <c r="P54" s="85">
        <v>7811</v>
      </c>
      <c r="Q54" s="85">
        <v>7733</v>
      </c>
      <c r="R54" s="85">
        <v>8944</v>
      </c>
      <c r="S54" s="85">
        <v>24488</v>
      </c>
      <c r="T54" s="85" t="e">
        <v>#REF!</v>
      </c>
      <c r="U54" s="85">
        <v>9031.4023000000016</v>
      </c>
      <c r="V54" s="85">
        <v>8248.9833400000007</v>
      </c>
      <c r="W54" s="85">
        <v>8409.9722099999999</v>
      </c>
      <c r="X54" s="85">
        <v>25690.35785</v>
      </c>
      <c r="Y54" s="85">
        <v>7903.1597999999994</v>
      </c>
      <c r="Z54" s="85">
        <v>6923.1406999999999</v>
      </c>
      <c r="AA54" s="85">
        <v>3181.3954899999999</v>
      </c>
      <c r="AB54" s="85">
        <v>18007.69599</v>
      </c>
      <c r="AC54" s="85">
        <v>43698.05384</v>
      </c>
      <c r="AD54" s="85">
        <v>6998.7</v>
      </c>
      <c r="AE54" s="85">
        <v>9009</v>
      </c>
      <c r="AF54" s="85">
        <v>9891</v>
      </c>
      <c r="AG54" s="85">
        <v>25898.699999999997</v>
      </c>
      <c r="AH54" s="85">
        <v>69596.75383999999</v>
      </c>
      <c r="AI54" s="85">
        <v>6998.7</v>
      </c>
      <c r="AJ54" s="85">
        <v>9009</v>
      </c>
      <c r="AK54" s="85">
        <v>9891</v>
      </c>
      <c r="AL54" s="85">
        <v>25898.699999999997</v>
      </c>
      <c r="AM54" s="294">
        <v>95495.453839999987</v>
      </c>
      <c r="AN54" s="85">
        <v>9826</v>
      </c>
      <c r="AO54" s="85">
        <v>8691.7999999999993</v>
      </c>
      <c r="AP54" s="85">
        <v>8911.112360000001</v>
      </c>
      <c r="AQ54" s="85">
        <v>27428.912360000002</v>
      </c>
      <c r="AR54" s="85">
        <v>9469.7000000000007</v>
      </c>
      <c r="AS54" s="85">
        <v>9929.7000000000007</v>
      </c>
      <c r="AT54" s="85">
        <v>5908.55285</v>
      </c>
      <c r="AU54" s="85">
        <v>25307.952850000001</v>
      </c>
      <c r="AV54" s="85">
        <v>52736.865210000004</v>
      </c>
      <c r="AW54" s="85">
        <v>5327</v>
      </c>
      <c r="AX54" s="85">
        <v>5373</v>
      </c>
      <c r="AY54" s="85">
        <v>4931.0720000000001</v>
      </c>
      <c r="AZ54" s="85">
        <v>15631.072</v>
      </c>
      <c r="BA54" s="85">
        <v>68367.937210000004</v>
      </c>
      <c r="BB54" s="85">
        <v>7913</v>
      </c>
      <c r="BC54" s="85">
        <v>9883</v>
      </c>
      <c r="BD54" s="85">
        <v>9822</v>
      </c>
      <c r="BE54" s="85">
        <v>27618</v>
      </c>
      <c r="BF54" s="85">
        <v>95985.937210000004</v>
      </c>
      <c r="BG54" s="85">
        <v>-1228.8166299999866</v>
      </c>
      <c r="BH54" s="536">
        <v>5.1361960206168789E-3</v>
      </c>
      <c r="BI54" s="85">
        <v>9505</v>
      </c>
      <c r="BJ54" s="85">
        <v>8414</v>
      </c>
      <c r="BK54" s="85">
        <v>8753</v>
      </c>
      <c r="BL54" s="85">
        <v>26672</v>
      </c>
      <c r="BM54" s="85">
        <v>8448</v>
      </c>
      <c r="BN54" s="85">
        <v>8511</v>
      </c>
      <c r="BO54" s="85">
        <v>7632</v>
      </c>
      <c r="BP54" s="85">
        <v>24591</v>
      </c>
      <c r="BQ54" s="85">
        <v>51263</v>
      </c>
      <c r="BR54" s="85">
        <v>-1473.8652100000036</v>
      </c>
      <c r="BS54" s="536">
        <v>-2.7947531657997148E-2</v>
      </c>
      <c r="BT54" s="85">
        <v>6920</v>
      </c>
      <c r="BU54" s="85">
        <v>1593</v>
      </c>
      <c r="BV54" s="536">
        <v>0.29904261310305991</v>
      </c>
      <c r="BW54" s="85">
        <v>4958</v>
      </c>
      <c r="BX54" s="982">
        <v>-415</v>
      </c>
      <c r="BY54" s="983">
        <v>-7.7238042062162671E-2</v>
      </c>
      <c r="BZ54" s="294">
        <v>4990</v>
      </c>
      <c r="CA54" s="982">
        <f t="shared" si="0"/>
        <v>58.927999999999884</v>
      </c>
      <c r="CB54" s="983">
        <f t="shared" si="1"/>
        <v>1.1950342643546856E-2</v>
      </c>
      <c r="CC54" s="294">
        <v>16868</v>
      </c>
      <c r="CD54" s="982">
        <f t="shared" si="2"/>
        <v>1236.9279999999999</v>
      </c>
      <c r="CE54" s="983">
        <f t="shared" si="3"/>
        <v>7.9132640422870534E-2</v>
      </c>
      <c r="CF54" s="294">
        <v>68131</v>
      </c>
      <c r="CG54" s="982">
        <f t="shared" si="4"/>
        <v>-236.93721000000369</v>
      </c>
      <c r="CH54" s="983">
        <f t="shared" si="5"/>
        <v>-3.4656188217617816E-3</v>
      </c>
    </row>
    <row r="55" spans="1:86" x14ac:dyDescent="0.25">
      <c r="A55" s="86" t="s">
        <v>39</v>
      </c>
      <c r="B55" s="294">
        <v>9144.1437000000005</v>
      </c>
      <c r="C55" s="294">
        <v>7915.3136400000003</v>
      </c>
      <c r="D55" s="294">
        <v>7715.5032900000006</v>
      </c>
      <c r="E55" s="294">
        <v>24774.960630000001</v>
      </c>
      <c r="F55" s="294">
        <v>8711.0594999999994</v>
      </c>
      <c r="G55" s="294">
        <v>7149.96299</v>
      </c>
      <c r="H55" s="294">
        <v>4306</v>
      </c>
      <c r="I55" s="294">
        <v>20167.022489999996</v>
      </c>
      <c r="J55" s="294">
        <v>44941.983119999997</v>
      </c>
      <c r="K55" s="294" t="e">
        <v>#REF!</v>
      </c>
      <c r="L55" s="294" t="e">
        <v>#REF!</v>
      </c>
      <c r="M55" s="294" t="e">
        <v>#REF!</v>
      </c>
      <c r="N55" s="294" t="e">
        <v>#REF!</v>
      </c>
      <c r="O55" s="294" t="e">
        <v>#REF!</v>
      </c>
      <c r="P55" s="294">
        <v>7811</v>
      </c>
      <c r="Q55" s="294">
        <v>7733</v>
      </c>
      <c r="R55" s="294">
        <v>8944</v>
      </c>
      <c r="S55" s="294">
        <v>24488</v>
      </c>
      <c r="T55" s="294" t="e">
        <v>#REF!</v>
      </c>
      <c r="U55" s="294">
        <v>9031.4023000000016</v>
      </c>
      <c r="V55" s="294">
        <v>8248.9833400000007</v>
      </c>
      <c r="W55" s="294">
        <v>8409.9722099999999</v>
      </c>
      <c r="X55" s="294">
        <v>25690.35785</v>
      </c>
      <c r="Y55" s="294">
        <v>7903.1597999999994</v>
      </c>
      <c r="Z55" s="294">
        <v>6923.1406999999999</v>
      </c>
      <c r="AA55" s="294">
        <v>3181.3954899999999</v>
      </c>
      <c r="AB55" s="294">
        <v>18007.69599</v>
      </c>
      <c r="AC55" s="294">
        <v>43698.05384</v>
      </c>
      <c r="AD55" s="294">
        <v>6998.7</v>
      </c>
      <c r="AE55" s="294">
        <v>9009</v>
      </c>
      <c r="AF55" s="294">
        <v>9891</v>
      </c>
      <c r="AG55" s="294">
        <v>25898.699999999997</v>
      </c>
      <c r="AH55" s="294">
        <v>69596.75383999999</v>
      </c>
      <c r="AI55" s="294">
        <v>6998.7</v>
      </c>
      <c r="AJ55" s="294">
        <v>9009</v>
      </c>
      <c r="AK55" s="294">
        <v>9891</v>
      </c>
      <c r="AL55" s="294">
        <v>25898.699999999997</v>
      </c>
      <c r="AM55" s="294">
        <v>95495.453839999987</v>
      </c>
      <c r="AN55" s="294">
        <v>9826</v>
      </c>
      <c r="AO55" s="294">
        <v>8691.7999999999993</v>
      </c>
      <c r="AP55" s="294">
        <v>8911.112360000001</v>
      </c>
      <c r="AQ55" s="294">
        <v>27428.912360000002</v>
      </c>
      <c r="AR55" s="294">
        <v>9469.7000000000007</v>
      </c>
      <c r="AS55" s="294">
        <v>9929.7000000000007</v>
      </c>
      <c r="AT55" s="294">
        <v>5908.55285</v>
      </c>
      <c r="AU55" s="294">
        <v>25307.952850000001</v>
      </c>
      <c r="AV55" s="294">
        <v>52736.865210000004</v>
      </c>
      <c r="AW55" s="294">
        <v>5327</v>
      </c>
      <c r="AX55" s="294">
        <v>5373</v>
      </c>
      <c r="AY55" s="294">
        <v>4931.0720000000001</v>
      </c>
      <c r="AZ55" s="294">
        <v>15631.072</v>
      </c>
      <c r="BA55" s="294">
        <v>68367.937210000004</v>
      </c>
      <c r="BB55" s="294">
        <v>7913</v>
      </c>
      <c r="BC55" s="294">
        <v>9883</v>
      </c>
      <c r="BD55" s="294">
        <v>9822</v>
      </c>
      <c r="BE55" s="294">
        <v>27618</v>
      </c>
      <c r="BF55" s="294">
        <v>95985.937210000004</v>
      </c>
      <c r="BG55" s="294">
        <v>-1228.8166299999866</v>
      </c>
      <c r="BH55" s="616">
        <v>5.1361960206168789E-3</v>
      </c>
      <c r="BI55" s="294">
        <v>9505</v>
      </c>
      <c r="BJ55" s="294">
        <v>8414</v>
      </c>
      <c r="BK55" s="294">
        <v>8753</v>
      </c>
      <c r="BL55" s="294">
        <v>26672</v>
      </c>
      <c r="BM55" s="294">
        <v>8448</v>
      </c>
      <c r="BN55" s="294">
        <v>8511</v>
      </c>
      <c r="BO55" s="294">
        <v>7632</v>
      </c>
      <c r="BP55" s="294">
        <v>24591</v>
      </c>
      <c r="BQ55" s="294">
        <v>51263</v>
      </c>
      <c r="BR55" s="294">
        <v>-1473.8652100000036</v>
      </c>
      <c r="BS55" s="616">
        <v>-2.7947531657997148E-2</v>
      </c>
      <c r="BT55" s="294">
        <v>6920</v>
      </c>
      <c r="BU55" s="294">
        <v>1593</v>
      </c>
      <c r="BV55" s="616">
        <v>0.29904261310305991</v>
      </c>
      <c r="BW55" s="294">
        <v>4958</v>
      </c>
      <c r="BX55" s="982">
        <v>-415</v>
      </c>
      <c r="BY55" s="983">
        <v>-7.7238042062162671E-2</v>
      </c>
      <c r="BZ55" s="294">
        <v>4990</v>
      </c>
      <c r="CA55" s="982">
        <f t="shared" si="0"/>
        <v>58.927999999999884</v>
      </c>
      <c r="CB55" s="983">
        <f t="shared" si="1"/>
        <v>1.1950342643546856E-2</v>
      </c>
      <c r="CC55" s="294">
        <v>16868</v>
      </c>
      <c r="CD55" s="982">
        <f t="shared" si="2"/>
        <v>1236.9279999999999</v>
      </c>
      <c r="CE55" s="983">
        <f t="shared" si="3"/>
        <v>7.9132640422870534E-2</v>
      </c>
      <c r="CF55" s="294">
        <v>68131</v>
      </c>
      <c r="CG55" s="982">
        <f t="shared" si="4"/>
        <v>-236.93721000000369</v>
      </c>
      <c r="CH55" s="983">
        <f t="shared" si="5"/>
        <v>-3.4656188217617816E-3</v>
      </c>
    </row>
    <row r="56" spans="1:86" x14ac:dyDescent="0.25">
      <c r="A56" s="87" t="s">
        <v>40</v>
      </c>
      <c r="B56" s="294">
        <v>2393.2399999999998</v>
      </c>
      <c r="C56" s="294">
        <v>2192.0191199999999</v>
      </c>
      <c r="D56" s="294">
        <v>2527.0193399999998</v>
      </c>
      <c r="E56" s="294">
        <v>7112.2784599999995</v>
      </c>
      <c r="F56" s="294">
        <v>2412.7574999999997</v>
      </c>
      <c r="G56" s="294">
        <v>2465.9787000000001</v>
      </c>
      <c r="H56" s="294">
        <v>456.00000000000006</v>
      </c>
      <c r="I56" s="294">
        <v>5334.7361999999994</v>
      </c>
      <c r="J56" s="294">
        <v>12447.014659999999</v>
      </c>
      <c r="K56" s="294" t="e">
        <v>#REF!</v>
      </c>
      <c r="L56" s="294" t="e">
        <v>#REF!</v>
      </c>
      <c r="M56" s="294" t="e">
        <v>#REF!</v>
      </c>
      <c r="N56" s="294" t="e">
        <v>#REF!</v>
      </c>
      <c r="O56" s="294" t="e">
        <v>#REF!</v>
      </c>
      <c r="P56" s="294">
        <v>2395</v>
      </c>
      <c r="Q56" s="294">
        <v>2741.9999999999995</v>
      </c>
      <c r="R56" s="294">
        <v>3294</v>
      </c>
      <c r="S56" s="294">
        <v>8431</v>
      </c>
      <c r="T56" s="294" t="e">
        <v>#REF!</v>
      </c>
      <c r="U56" s="294">
        <v>3325.7200000000003</v>
      </c>
      <c r="V56" s="294">
        <v>3198.9866999999999</v>
      </c>
      <c r="W56" s="294">
        <v>2974.0000500000001</v>
      </c>
      <c r="X56" s="294">
        <v>9498.7067500000012</v>
      </c>
      <c r="Y56" s="294">
        <v>2445.8559999999998</v>
      </c>
      <c r="Z56" s="294">
        <v>2474.1363000000001</v>
      </c>
      <c r="AA56" s="294">
        <v>0</v>
      </c>
      <c r="AB56" s="294">
        <v>4919.9922999999999</v>
      </c>
      <c r="AC56" s="294">
        <v>14418.699050000001</v>
      </c>
      <c r="AD56" s="294">
        <v>2409.4</v>
      </c>
      <c r="AE56" s="294">
        <v>2864</v>
      </c>
      <c r="AF56" s="294">
        <v>2879.0000000000005</v>
      </c>
      <c r="AG56" s="294">
        <v>8152.4</v>
      </c>
      <c r="AH56" s="294">
        <v>22571.099050000001</v>
      </c>
      <c r="AI56" s="294">
        <v>2409.4</v>
      </c>
      <c r="AJ56" s="294">
        <v>2864</v>
      </c>
      <c r="AK56" s="294">
        <v>2879.0000000000005</v>
      </c>
      <c r="AL56" s="294">
        <v>8152.4</v>
      </c>
      <c r="AM56" s="294">
        <v>30723.499049999999</v>
      </c>
      <c r="AN56" s="294">
        <v>2880</v>
      </c>
      <c r="AO56" s="294">
        <v>2323</v>
      </c>
      <c r="AP56" s="294">
        <v>2170.0120000000002</v>
      </c>
      <c r="AQ56" s="294">
        <v>7373.0120000000006</v>
      </c>
      <c r="AR56" s="294">
        <v>2933</v>
      </c>
      <c r="AS56" s="294">
        <v>3178.0000000000005</v>
      </c>
      <c r="AT56" s="294">
        <v>2340.0650000000001</v>
      </c>
      <c r="AU56" s="294">
        <v>8451.0650000000005</v>
      </c>
      <c r="AV56" s="294">
        <v>15824.077000000001</v>
      </c>
      <c r="AW56" s="294">
        <v>0</v>
      </c>
      <c r="AX56" s="294">
        <v>0</v>
      </c>
      <c r="AY56" s="294">
        <v>250.98240000000001</v>
      </c>
      <c r="AZ56" s="294">
        <v>250.98240000000001</v>
      </c>
      <c r="BA56" s="294">
        <v>16075.059400000002</v>
      </c>
      <c r="BB56" s="294">
        <v>3119</v>
      </c>
      <c r="BC56" s="294">
        <v>3842</v>
      </c>
      <c r="BD56" s="294">
        <v>3341</v>
      </c>
      <c r="BE56" s="294">
        <v>10302</v>
      </c>
      <c r="BF56" s="294">
        <v>26377.059400000002</v>
      </c>
      <c r="BG56" s="294">
        <v>-6496.0396499999988</v>
      </c>
      <c r="BH56" s="616">
        <v>-0.1414695521147028</v>
      </c>
      <c r="BI56" s="294">
        <v>2658</v>
      </c>
      <c r="BJ56" s="294">
        <v>2279</v>
      </c>
      <c r="BK56" s="294">
        <v>2299</v>
      </c>
      <c r="BL56" s="294">
        <v>7236</v>
      </c>
      <c r="BM56" s="294">
        <v>2385</v>
      </c>
      <c r="BN56" s="294">
        <v>2545</v>
      </c>
      <c r="BO56" s="294">
        <v>256</v>
      </c>
      <c r="BP56" s="294">
        <v>5186</v>
      </c>
      <c r="BQ56" s="294">
        <v>12422</v>
      </c>
      <c r="BR56" s="294">
        <v>-3402.0770000000011</v>
      </c>
      <c r="BS56" s="616">
        <v>-0.21499370863779296</v>
      </c>
      <c r="BT56" s="294">
        <v>0</v>
      </c>
      <c r="BU56" s="294">
        <v>0</v>
      </c>
      <c r="BV56" s="616" t="e">
        <v>#DIV/0!</v>
      </c>
      <c r="BW56" s="294">
        <v>0</v>
      </c>
      <c r="BX56" s="982">
        <v>0</v>
      </c>
      <c r="BY56" s="983" t="e">
        <v>#DIV/0!</v>
      </c>
      <c r="BZ56" s="294">
        <v>0</v>
      </c>
      <c r="CA56" s="982">
        <f t="shared" si="0"/>
        <v>-250.98240000000001</v>
      </c>
      <c r="CB56" s="983">
        <f t="shared" si="1"/>
        <v>-1</v>
      </c>
      <c r="CC56" s="294">
        <v>0</v>
      </c>
      <c r="CD56" s="982">
        <f t="shared" si="2"/>
        <v>-250.98240000000001</v>
      </c>
      <c r="CE56" s="983">
        <f t="shared" si="3"/>
        <v>-1</v>
      </c>
      <c r="CF56" s="294">
        <v>12422</v>
      </c>
      <c r="CG56" s="982">
        <f t="shared" si="4"/>
        <v>-3653.0594000000019</v>
      </c>
      <c r="CH56" s="983">
        <f t="shared" si="5"/>
        <v>-0.22725013383154288</v>
      </c>
    </row>
    <row r="57" spans="1:86" x14ac:dyDescent="0.25">
      <c r="A57" s="87" t="s">
        <v>41</v>
      </c>
      <c r="B57" s="294">
        <v>888.01470000000006</v>
      </c>
      <c r="C57" s="294">
        <v>789.31016999999997</v>
      </c>
      <c r="D57" s="294">
        <v>716.50073999999995</v>
      </c>
      <c r="E57" s="294">
        <v>2393.8256099999999</v>
      </c>
      <c r="F57" s="294">
        <v>617.91430000000003</v>
      </c>
      <c r="G57" s="294">
        <v>377.99580000000003</v>
      </c>
      <c r="H57" s="294">
        <v>1009</v>
      </c>
      <c r="I57" s="294">
        <v>2004.9101000000001</v>
      </c>
      <c r="J57" s="294">
        <v>4398.7357099999999</v>
      </c>
      <c r="K57" s="294">
        <v>1593.9579999999999</v>
      </c>
      <c r="L57" s="294">
        <v>1754.6774</v>
      </c>
      <c r="M57" s="294">
        <v>1304.3</v>
      </c>
      <c r="N57" s="294">
        <v>4652.9353999999994</v>
      </c>
      <c r="O57" s="294">
        <v>9051.6711099999993</v>
      </c>
      <c r="P57" s="294">
        <v>594</v>
      </c>
      <c r="Q57" s="294">
        <v>620</v>
      </c>
      <c r="R57" s="294">
        <v>600</v>
      </c>
      <c r="S57" s="294">
        <v>1814</v>
      </c>
      <c r="T57" s="294">
        <v>10865.671109999999</v>
      </c>
      <c r="U57" s="294">
        <v>739.1268</v>
      </c>
      <c r="V57" s="294">
        <v>571.00779999999997</v>
      </c>
      <c r="W57" s="294">
        <v>551.98599999999999</v>
      </c>
      <c r="X57" s="294">
        <v>1862.1206</v>
      </c>
      <c r="Y57" s="294">
        <v>454.07800000000003</v>
      </c>
      <c r="Z57" s="294">
        <v>388.99439999999998</v>
      </c>
      <c r="AA57" s="294">
        <v>1090.00584</v>
      </c>
      <c r="AB57" s="294">
        <v>1933.0782400000001</v>
      </c>
      <c r="AC57" s="294">
        <v>3795.19884</v>
      </c>
      <c r="AD57" s="294">
        <v>472.29999999999995</v>
      </c>
      <c r="AE57" s="294">
        <v>546</v>
      </c>
      <c r="AF57" s="294">
        <v>842</v>
      </c>
      <c r="AG57" s="294">
        <v>1860.3</v>
      </c>
      <c r="AH57" s="294">
        <v>5655.4988400000002</v>
      </c>
      <c r="AI57" s="294">
        <v>472.29999999999995</v>
      </c>
      <c r="AJ57" s="294">
        <v>546</v>
      </c>
      <c r="AK57" s="294">
        <v>842</v>
      </c>
      <c r="AL57" s="294">
        <v>1860.3</v>
      </c>
      <c r="AM57" s="294">
        <v>7515.7988400000004</v>
      </c>
      <c r="AN57" s="294">
        <v>835</v>
      </c>
      <c r="AO57" s="294">
        <v>954</v>
      </c>
      <c r="AP57" s="294">
        <v>721.00597999999991</v>
      </c>
      <c r="AQ57" s="294">
        <v>2510.0059799999999</v>
      </c>
      <c r="AR57" s="294">
        <v>292</v>
      </c>
      <c r="AS57" s="294">
        <v>0</v>
      </c>
      <c r="AT57" s="294">
        <v>320.00240000000002</v>
      </c>
      <c r="AU57" s="294">
        <v>612.00240000000008</v>
      </c>
      <c r="AV57" s="294">
        <v>3122.0083800000002</v>
      </c>
      <c r="AW57" s="294">
        <v>1702</v>
      </c>
      <c r="AX57" s="294">
        <v>1690</v>
      </c>
      <c r="AY57" s="294">
        <v>1101.134</v>
      </c>
      <c r="AZ57" s="294">
        <v>4493.134</v>
      </c>
      <c r="BA57" s="294">
        <v>7615.1423800000002</v>
      </c>
      <c r="BB57" s="294">
        <v>391</v>
      </c>
      <c r="BC57" s="294">
        <v>175</v>
      </c>
      <c r="BD57" s="294">
        <v>505</v>
      </c>
      <c r="BE57" s="294">
        <v>1071</v>
      </c>
      <c r="BF57" s="294">
        <v>8686.1423800000011</v>
      </c>
      <c r="BG57" s="294">
        <v>1959.64354</v>
      </c>
      <c r="BH57" s="616">
        <v>0.15571778395282343</v>
      </c>
      <c r="BI57" s="294">
        <v>856</v>
      </c>
      <c r="BJ57" s="294">
        <v>668</v>
      </c>
      <c r="BK57" s="294">
        <v>881</v>
      </c>
      <c r="BL57" s="294">
        <v>2405</v>
      </c>
      <c r="BM57" s="294">
        <v>541</v>
      </c>
      <c r="BN57" s="294">
        <v>332</v>
      </c>
      <c r="BO57" s="294">
        <v>1054</v>
      </c>
      <c r="BP57" s="294">
        <v>1927</v>
      </c>
      <c r="BQ57" s="294">
        <v>4332</v>
      </c>
      <c r="BR57" s="294">
        <v>1209.9916199999998</v>
      </c>
      <c r="BS57" s="616">
        <v>0.38756834470764606</v>
      </c>
      <c r="BT57" s="294">
        <v>1629</v>
      </c>
      <c r="BU57" s="294">
        <v>-73</v>
      </c>
      <c r="BV57" s="616">
        <v>-4.2890716803760283E-2</v>
      </c>
      <c r="BW57" s="294">
        <v>1682</v>
      </c>
      <c r="BX57" s="982">
        <v>-8</v>
      </c>
      <c r="BY57" s="983">
        <v>-4.7337278106508876E-3</v>
      </c>
      <c r="BZ57" s="294">
        <v>1298</v>
      </c>
      <c r="CA57" s="982">
        <f t="shared" si="0"/>
        <v>196.86599999999999</v>
      </c>
      <c r="CB57" s="983">
        <f t="shared" si="1"/>
        <v>0.17878478005401702</v>
      </c>
      <c r="CC57" s="294">
        <v>4609</v>
      </c>
      <c r="CD57" s="982">
        <f t="shared" si="2"/>
        <v>115.86599999999999</v>
      </c>
      <c r="CE57" s="983">
        <f t="shared" si="3"/>
        <v>2.5787345759107114E-2</v>
      </c>
      <c r="CF57" s="294">
        <v>8941</v>
      </c>
      <c r="CG57" s="982">
        <f t="shared" si="4"/>
        <v>1325.8576199999998</v>
      </c>
      <c r="CH57" s="983">
        <f t="shared" si="5"/>
        <v>0.17410805390614373</v>
      </c>
    </row>
    <row r="58" spans="1:86" x14ac:dyDescent="0.25">
      <c r="A58" s="87" t="s">
        <v>42</v>
      </c>
      <c r="B58" s="294">
        <v>1957.0906</v>
      </c>
      <c r="C58" s="294">
        <v>1480.9889400000002</v>
      </c>
      <c r="D58" s="294">
        <v>1071</v>
      </c>
      <c r="E58" s="294">
        <v>4509.0795400000006</v>
      </c>
      <c r="F58" s="294">
        <v>2361.64</v>
      </c>
      <c r="G58" s="294">
        <v>1535.0010500000001</v>
      </c>
      <c r="H58" s="294">
        <v>822</v>
      </c>
      <c r="I58" s="294">
        <v>4718.6410500000002</v>
      </c>
      <c r="J58" s="294">
        <v>9227.7205900000008</v>
      </c>
      <c r="K58" s="294">
        <v>1007.0360000000001</v>
      </c>
      <c r="L58" s="294">
        <v>1343.0808000000002</v>
      </c>
      <c r="M58" s="294">
        <v>1809.0000000000002</v>
      </c>
      <c r="N58" s="294">
        <v>4159.1168000000007</v>
      </c>
      <c r="O58" s="294">
        <v>13386.837390000001</v>
      </c>
      <c r="P58" s="294">
        <v>2060.0000000000005</v>
      </c>
      <c r="Q58" s="294">
        <v>1938</v>
      </c>
      <c r="R58" s="294">
        <v>1916.0000000000002</v>
      </c>
      <c r="S58" s="294">
        <v>5914</v>
      </c>
      <c r="T58" s="294">
        <v>19300.837390000001</v>
      </c>
      <c r="U58" s="294">
        <v>1936.028</v>
      </c>
      <c r="V58" s="294">
        <v>1671.01</v>
      </c>
      <c r="W58" s="294">
        <v>2088.9998399999999</v>
      </c>
      <c r="X58" s="294">
        <v>5696.03784</v>
      </c>
      <c r="Y58" s="294">
        <v>2757.1969999999997</v>
      </c>
      <c r="Z58" s="294">
        <v>2221.1432</v>
      </c>
      <c r="AA58" s="294">
        <v>1019.3961499999999</v>
      </c>
      <c r="AB58" s="294">
        <v>5997.7363499999992</v>
      </c>
      <c r="AC58" s="294">
        <v>11693.77419</v>
      </c>
      <c r="AD58" s="294">
        <v>1563.0000000000002</v>
      </c>
      <c r="AE58" s="294">
        <v>2415</v>
      </c>
      <c r="AF58" s="294">
        <v>2556.0000000000005</v>
      </c>
      <c r="AG58" s="294">
        <v>6534</v>
      </c>
      <c r="AH58" s="294">
        <v>18227.77419</v>
      </c>
      <c r="AI58" s="294">
        <v>1563.0000000000002</v>
      </c>
      <c r="AJ58" s="294">
        <v>2415</v>
      </c>
      <c r="AK58" s="294">
        <v>2556.0000000000005</v>
      </c>
      <c r="AL58" s="294">
        <v>6534</v>
      </c>
      <c r="AM58" s="294">
        <v>24761.77419</v>
      </c>
      <c r="AN58" s="294">
        <v>2428.0000000000005</v>
      </c>
      <c r="AO58" s="294">
        <v>1921</v>
      </c>
      <c r="AP58" s="294">
        <v>2635.9938000000002</v>
      </c>
      <c r="AQ58" s="294">
        <v>6984.9938000000002</v>
      </c>
      <c r="AR58" s="294">
        <v>3360</v>
      </c>
      <c r="AS58" s="294">
        <v>4278.0000000000009</v>
      </c>
      <c r="AT58" s="294">
        <v>1531.9937499999999</v>
      </c>
      <c r="AU58" s="294">
        <v>9169.9937500000015</v>
      </c>
      <c r="AV58" s="294">
        <v>16154.987550000002</v>
      </c>
      <c r="AW58" s="294">
        <v>1837</v>
      </c>
      <c r="AX58" s="294">
        <v>1751</v>
      </c>
      <c r="AY58" s="294">
        <v>1302.9659999999999</v>
      </c>
      <c r="AZ58" s="294">
        <v>4890.9660000000003</v>
      </c>
      <c r="BA58" s="294">
        <v>21045.953550000002</v>
      </c>
      <c r="BB58" s="294">
        <v>1431</v>
      </c>
      <c r="BC58" s="294">
        <v>2568</v>
      </c>
      <c r="BD58" s="294">
        <v>2433</v>
      </c>
      <c r="BE58" s="294">
        <v>6432</v>
      </c>
      <c r="BF58" s="294">
        <v>27477.953550000002</v>
      </c>
      <c r="BG58" s="294">
        <v>2818.1793600000019</v>
      </c>
      <c r="BH58" s="616">
        <v>0.10969243718799948</v>
      </c>
      <c r="BI58" s="294">
        <v>2457</v>
      </c>
      <c r="BJ58" s="294">
        <v>2479</v>
      </c>
      <c r="BK58" s="294">
        <v>2281</v>
      </c>
      <c r="BL58" s="294">
        <v>7217</v>
      </c>
      <c r="BM58" s="294">
        <v>2654</v>
      </c>
      <c r="BN58" s="294">
        <v>3123</v>
      </c>
      <c r="BO58" s="294">
        <v>4366</v>
      </c>
      <c r="BP58" s="294">
        <v>10143</v>
      </c>
      <c r="BQ58" s="294">
        <v>17360</v>
      </c>
      <c r="BR58" s="294">
        <v>1205.0124499999984</v>
      </c>
      <c r="BS58" s="616">
        <v>7.4590738387786515E-2</v>
      </c>
      <c r="BT58" s="294">
        <v>3518</v>
      </c>
      <c r="BU58" s="294">
        <v>1681</v>
      </c>
      <c r="BV58" s="616">
        <v>0.91507893304300492</v>
      </c>
      <c r="BW58" s="294">
        <v>1512</v>
      </c>
      <c r="BX58" s="982">
        <v>-239</v>
      </c>
      <c r="BY58" s="983">
        <v>-0.13649343232438607</v>
      </c>
      <c r="BZ58" s="294">
        <v>1526</v>
      </c>
      <c r="CA58" s="982">
        <f t="shared" si="0"/>
        <v>223.03400000000011</v>
      </c>
      <c r="CB58" s="983">
        <f t="shared" si="1"/>
        <v>0.1711740751485458</v>
      </c>
      <c r="CC58" s="294">
        <v>6556</v>
      </c>
      <c r="CD58" s="982">
        <f t="shared" si="2"/>
        <v>1665.0339999999997</v>
      </c>
      <c r="CE58" s="983">
        <f t="shared" si="3"/>
        <v>0.34043049982355217</v>
      </c>
      <c r="CF58" s="294">
        <v>23916</v>
      </c>
      <c r="CG58" s="982">
        <f t="shared" si="4"/>
        <v>2870.046449999998</v>
      </c>
      <c r="CH58" s="983">
        <f t="shared" si="5"/>
        <v>0.13637046395552829</v>
      </c>
    </row>
    <row r="59" spans="1:86" x14ac:dyDescent="0.25">
      <c r="A59" s="87" t="s">
        <v>43</v>
      </c>
      <c r="B59" s="294">
        <v>3905.7983999999997</v>
      </c>
      <c r="C59" s="294">
        <v>3452.9954100000004</v>
      </c>
      <c r="D59" s="294">
        <v>3400.9832100000003</v>
      </c>
      <c r="E59" s="294">
        <v>10759.777020000001</v>
      </c>
      <c r="F59" s="294">
        <v>3318.7476999999999</v>
      </c>
      <c r="G59" s="294">
        <v>2770.9874399999999</v>
      </c>
      <c r="H59" s="294">
        <v>2018.9999999999995</v>
      </c>
      <c r="I59" s="294">
        <v>8108.7351399999989</v>
      </c>
      <c r="J59" s="294">
        <v>18868.512159999998</v>
      </c>
      <c r="K59" s="294">
        <v>1758.1265999999998</v>
      </c>
      <c r="L59" s="294">
        <v>2065.0721000000003</v>
      </c>
      <c r="M59" s="294">
        <v>2257.6356999999998</v>
      </c>
      <c r="N59" s="294">
        <v>6080.8343999999997</v>
      </c>
      <c r="O59" s="294">
        <v>24949.346559999998</v>
      </c>
      <c r="P59" s="294">
        <v>2762</v>
      </c>
      <c r="Q59" s="294">
        <v>2433</v>
      </c>
      <c r="R59" s="294">
        <v>3134.0000000000005</v>
      </c>
      <c r="S59" s="294">
        <v>8329</v>
      </c>
      <c r="T59" s="294">
        <v>33278.346559999998</v>
      </c>
      <c r="U59" s="294">
        <v>3030.5275000000001</v>
      </c>
      <c r="V59" s="294">
        <v>2807.9788400000002</v>
      </c>
      <c r="W59" s="294">
        <v>2794.98632</v>
      </c>
      <c r="X59" s="294">
        <v>8633.4926599999999</v>
      </c>
      <c r="Y59" s="294">
        <v>2246.0288</v>
      </c>
      <c r="Z59" s="294">
        <v>1838.8668</v>
      </c>
      <c r="AA59" s="294">
        <v>1071.9935</v>
      </c>
      <c r="AB59" s="294">
        <v>5156.8891000000003</v>
      </c>
      <c r="AC59" s="294">
        <v>13790.38176</v>
      </c>
      <c r="AD59" s="294">
        <v>2554</v>
      </c>
      <c r="AE59" s="294">
        <v>3184</v>
      </c>
      <c r="AF59" s="294">
        <v>3613.9999999999995</v>
      </c>
      <c r="AG59" s="294">
        <v>9352</v>
      </c>
      <c r="AH59" s="294">
        <v>23142.38176</v>
      </c>
      <c r="AI59" s="294">
        <v>2554</v>
      </c>
      <c r="AJ59" s="294">
        <v>3184</v>
      </c>
      <c r="AK59" s="294">
        <v>3613.9999999999995</v>
      </c>
      <c r="AL59" s="294">
        <v>9352</v>
      </c>
      <c r="AM59" s="294">
        <v>32494.38176</v>
      </c>
      <c r="AN59" s="294">
        <v>3682.9999999999995</v>
      </c>
      <c r="AO59" s="294">
        <v>3493.8</v>
      </c>
      <c r="AP59" s="294">
        <v>3384.1005799999998</v>
      </c>
      <c r="AQ59" s="294">
        <v>10560.90058</v>
      </c>
      <c r="AR59" s="294">
        <v>2884.7000000000003</v>
      </c>
      <c r="AS59" s="294">
        <v>2473.6999999999998</v>
      </c>
      <c r="AT59" s="294">
        <v>1716.4917</v>
      </c>
      <c r="AU59" s="294">
        <v>7074.8917000000001</v>
      </c>
      <c r="AV59" s="294">
        <v>17635.792280000001</v>
      </c>
      <c r="AW59" s="294">
        <v>1788</v>
      </c>
      <c r="AX59" s="294">
        <v>1932</v>
      </c>
      <c r="AY59" s="294">
        <v>2275.9895999999999</v>
      </c>
      <c r="AZ59" s="294">
        <v>5995.9895999999999</v>
      </c>
      <c r="BA59" s="294">
        <v>23631.781880000002</v>
      </c>
      <c r="BB59" s="294">
        <v>2972</v>
      </c>
      <c r="BC59" s="294">
        <v>3298</v>
      </c>
      <c r="BD59" s="294">
        <v>3543</v>
      </c>
      <c r="BE59" s="294">
        <v>9813</v>
      </c>
      <c r="BF59" s="294">
        <v>33444.781880000002</v>
      </c>
      <c r="BG59" s="294">
        <v>489.40012000000206</v>
      </c>
      <c r="BH59" s="616">
        <v>2.9248136709279615E-2</v>
      </c>
      <c r="BI59" s="294">
        <v>3534</v>
      </c>
      <c r="BJ59" s="294">
        <v>2988</v>
      </c>
      <c r="BK59" s="294">
        <v>3292</v>
      </c>
      <c r="BL59" s="294">
        <v>9814</v>
      </c>
      <c r="BM59" s="294">
        <v>2868</v>
      </c>
      <c r="BN59" s="294">
        <v>2511</v>
      </c>
      <c r="BO59" s="294">
        <v>1956</v>
      </c>
      <c r="BP59" s="294">
        <v>7335</v>
      </c>
      <c r="BQ59" s="294">
        <v>17149</v>
      </c>
      <c r="BR59" s="294">
        <v>-486.79228000000148</v>
      </c>
      <c r="BS59" s="616">
        <v>-2.760251834855482E-2</v>
      </c>
      <c r="BT59" s="294">
        <v>1773</v>
      </c>
      <c r="BU59" s="294">
        <v>-15</v>
      </c>
      <c r="BV59" s="616">
        <v>-8.389261744966443E-3</v>
      </c>
      <c r="BW59" s="294">
        <v>1764</v>
      </c>
      <c r="BX59" s="982">
        <v>-168</v>
      </c>
      <c r="BY59" s="983">
        <v>-8.6956521739130432E-2</v>
      </c>
      <c r="BZ59" s="294">
        <v>2166</v>
      </c>
      <c r="CA59" s="982">
        <f t="shared" si="0"/>
        <v>-109.98959999999988</v>
      </c>
      <c r="CB59" s="983">
        <f t="shared" si="1"/>
        <v>-4.8326055619937761E-2</v>
      </c>
      <c r="CC59" s="294">
        <v>5703</v>
      </c>
      <c r="CD59" s="982">
        <f t="shared" si="2"/>
        <v>-292.98959999999988</v>
      </c>
      <c r="CE59" s="983">
        <f t="shared" si="3"/>
        <v>-4.8864260871966804E-2</v>
      </c>
      <c r="CF59" s="294">
        <v>22852</v>
      </c>
      <c r="CG59" s="982">
        <f t="shared" si="4"/>
        <v>-779.78188000000227</v>
      </c>
      <c r="CH59" s="983">
        <f t="shared" si="5"/>
        <v>-3.2997168133984241E-2</v>
      </c>
    </row>
    <row r="60" spans="1:86" x14ac:dyDescent="0.25">
      <c r="A60" s="84" t="s">
        <v>80</v>
      </c>
      <c r="B60" s="85">
        <v>74186.901568229994</v>
      </c>
      <c r="C60" s="85">
        <v>65685.866113919998</v>
      </c>
      <c r="D60" s="85">
        <v>67940.627491480001</v>
      </c>
      <c r="E60" s="85">
        <v>207813.39517363001</v>
      </c>
      <c r="F60" s="85">
        <v>63019.014322529998</v>
      </c>
      <c r="G60" s="85">
        <v>59405.811216230002</v>
      </c>
      <c r="H60" s="85">
        <v>64661.355533130001</v>
      </c>
      <c r="I60" s="85">
        <v>187086.18107188999</v>
      </c>
      <c r="J60" s="85">
        <v>394899.57624551997</v>
      </c>
      <c r="K60" s="85">
        <v>64890.279688000002</v>
      </c>
      <c r="L60" s="85">
        <v>70004.185438999993</v>
      </c>
      <c r="M60" s="85">
        <v>70053.555335504003</v>
      </c>
      <c r="N60" s="85">
        <v>204948.02046250401</v>
      </c>
      <c r="O60" s="85">
        <v>599847.59670802404</v>
      </c>
      <c r="P60" s="85">
        <v>65434.680573600002</v>
      </c>
      <c r="Q60" s="85">
        <v>65597.100622112979</v>
      </c>
      <c r="R60" s="85" t="e">
        <v>#REF!</v>
      </c>
      <c r="S60" s="85" t="e">
        <v>#REF!</v>
      </c>
      <c r="T60" s="85" t="e">
        <v>#REF!</v>
      </c>
      <c r="U60" s="85">
        <v>76040.551062819999</v>
      </c>
      <c r="V60" s="85">
        <v>74368.984160249995</v>
      </c>
      <c r="W60" s="85">
        <v>72034.631134719995</v>
      </c>
      <c r="X60" s="85">
        <v>222444.16635779</v>
      </c>
      <c r="Y60" s="85">
        <v>60302.2392444</v>
      </c>
      <c r="Z60" s="85">
        <v>58486.737745830003</v>
      </c>
      <c r="AA60" s="85">
        <v>65735.623631690003</v>
      </c>
      <c r="AB60" s="85">
        <v>184524.60062191999</v>
      </c>
      <c r="AC60" s="85">
        <v>406968.76697971002</v>
      </c>
      <c r="AD60" s="85">
        <v>67901.951159211996</v>
      </c>
      <c r="AE60" s="85">
        <v>62793.838573840003</v>
      </c>
      <c r="AF60" s="85">
        <v>56602.456702299998</v>
      </c>
      <c r="AG60" s="85">
        <v>187298.24643535199</v>
      </c>
      <c r="AH60" s="85">
        <v>594267.01341506199</v>
      </c>
      <c r="AI60" s="85">
        <v>59064.999697400002</v>
      </c>
      <c r="AJ60" s="85">
        <v>60442.648573999999</v>
      </c>
      <c r="AK60" s="85">
        <v>69730.645195999998</v>
      </c>
      <c r="AL60" s="85">
        <v>189238.29346740001</v>
      </c>
      <c r="AM60" s="294">
        <v>783505.306882462</v>
      </c>
      <c r="AN60" s="85">
        <v>70636.608178800001</v>
      </c>
      <c r="AO60" s="85">
        <v>63678.700000000004</v>
      </c>
      <c r="AP60" s="85">
        <v>61056.117220800006</v>
      </c>
      <c r="AQ60" s="85">
        <v>195371.4253996</v>
      </c>
      <c r="AR60" s="85">
        <v>56782.399999999994</v>
      </c>
      <c r="AS60" s="85">
        <v>55276.5</v>
      </c>
      <c r="AT60" s="85">
        <v>52320.31768</v>
      </c>
      <c r="AU60" s="85">
        <v>164379.21768000003</v>
      </c>
      <c r="AV60" s="85">
        <v>359750.64307960001</v>
      </c>
      <c r="AW60" s="85">
        <v>55936.042582300004</v>
      </c>
      <c r="AX60" s="85">
        <v>60749.194656599997</v>
      </c>
      <c r="AY60" s="85">
        <v>57377.011019999991</v>
      </c>
      <c r="AZ60" s="85">
        <v>174062.24825889998</v>
      </c>
      <c r="BA60" s="85">
        <v>533812.89133850008</v>
      </c>
      <c r="BB60" s="85">
        <v>56175.4</v>
      </c>
      <c r="BC60" s="85">
        <v>54585.599999999999</v>
      </c>
      <c r="BD60" s="85">
        <v>60842.1</v>
      </c>
      <c r="BE60" s="85">
        <v>171603.1</v>
      </c>
      <c r="BF60" s="294">
        <v>705415.99133850005</v>
      </c>
      <c r="BG60" s="85">
        <v>-60454.122076561907</v>
      </c>
      <c r="BH60" s="536">
        <v>-9.9666607051682066E-2</v>
      </c>
      <c r="BI60" s="85">
        <v>61960.7</v>
      </c>
      <c r="BJ60" s="85">
        <v>53546.8</v>
      </c>
      <c r="BK60" s="85">
        <v>54777.4</v>
      </c>
      <c r="BL60" s="85">
        <v>170284.9</v>
      </c>
      <c r="BM60" s="822">
        <v>50527.6</v>
      </c>
      <c r="BN60" s="85">
        <v>49501</v>
      </c>
      <c r="BO60" s="85">
        <v>50013.5</v>
      </c>
      <c r="BP60" s="85">
        <v>150042.1</v>
      </c>
      <c r="BQ60" s="85">
        <v>320327</v>
      </c>
      <c r="BR60" s="85">
        <v>-39423.643079600006</v>
      </c>
      <c r="BS60" s="536">
        <v>-0.10958602531497617</v>
      </c>
      <c r="BT60" s="85">
        <v>49606.400000000001</v>
      </c>
      <c r="BU60" s="85">
        <v>-6329.6425823000027</v>
      </c>
      <c r="BV60" s="536">
        <v>-0.11315856986105251</v>
      </c>
      <c r="BW60" s="85">
        <v>49675.1</v>
      </c>
      <c r="BX60" s="982">
        <v>-11074.094656599998</v>
      </c>
      <c r="BY60" s="983">
        <v>-0.1822920405644731</v>
      </c>
      <c r="BZ60" s="294">
        <v>49992.800000000003</v>
      </c>
      <c r="CA60" s="982">
        <f t="shared" si="0"/>
        <v>-7384.2110199999879</v>
      </c>
      <c r="CB60" s="983">
        <f t="shared" si="1"/>
        <v>-0.12869633479907244</v>
      </c>
      <c r="CC60" s="294">
        <v>149274.29999999999</v>
      </c>
      <c r="CD60" s="982">
        <f t="shared" si="2"/>
        <v>-24787.948258899996</v>
      </c>
      <c r="CE60" s="983">
        <f t="shared" si="3"/>
        <v>-0.14240852629934109</v>
      </c>
      <c r="CF60" s="294">
        <v>469601.3</v>
      </c>
      <c r="CG60" s="982">
        <f t="shared" si="4"/>
        <v>-64211.591338500089</v>
      </c>
      <c r="CH60" s="983">
        <f t="shared" si="5"/>
        <v>-0.12028857373131965</v>
      </c>
    </row>
    <row r="61" spans="1:86" x14ac:dyDescent="0.25">
      <c r="A61" s="86" t="s">
        <v>44</v>
      </c>
      <c r="B61" s="294">
        <v>74111</v>
      </c>
      <c r="C61" s="294">
        <v>65621</v>
      </c>
      <c r="D61" s="294">
        <v>67875</v>
      </c>
      <c r="E61" s="294">
        <v>207607</v>
      </c>
      <c r="F61" s="294">
        <v>62962</v>
      </c>
      <c r="G61" s="294">
        <v>59347</v>
      </c>
      <c r="H61" s="294">
        <v>64608</v>
      </c>
      <c r="I61" s="294">
        <v>186917</v>
      </c>
      <c r="J61" s="294">
        <v>394524</v>
      </c>
      <c r="K61" s="294">
        <v>64839</v>
      </c>
      <c r="L61" s="294">
        <v>69934</v>
      </c>
      <c r="M61" s="294">
        <v>69998</v>
      </c>
      <c r="N61" s="294">
        <v>204771</v>
      </c>
      <c r="O61" s="294">
        <v>599295</v>
      </c>
      <c r="P61" s="294">
        <v>65370</v>
      </c>
      <c r="Q61" s="294">
        <v>65531.999999999985</v>
      </c>
      <c r="R61" s="294" t="e">
        <v>#REF!</v>
      </c>
      <c r="S61" s="294" t="e">
        <v>#REF!</v>
      </c>
      <c r="T61" s="294" t="e">
        <v>#REF!</v>
      </c>
      <c r="U61" s="294">
        <v>75963</v>
      </c>
      <c r="V61" s="294">
        <v>74295</v>
      </c>
      <c r="W61" s="294">
        <v>71961</v>
      </c>
      <c r="X61" s="294">
        <v>222219</v>
      </c>
      <c r="Y61" s="294">
        <v>60240</v>
      </c>
      <c r="Z61" s="294">
        <v>58430</v>
      </c>
      <c r="AA61" s="294">
        <v>65676</v>
      </c>
      <c r="AB61" s="294">
        <v>184346</v>
      </c>
      <c r="AC61" s="294">
        <v>406565</v>
      </c>
      <c r="AD61" s="294">
        <v>67846</v>
      </c>
      <c r="AE61" s="294">
        <v>62731</v>
      </c>
      <c r="AF61" s="294">
        <v>56550</v>
      </c>
      <c r="AG61" s="294">
        <v>187127</v>
      </c>
      <c r="AH61" s="294">
        <v>593692</v>
      </c>
      <c r="AI61" s="294">
        <v>58999</v>
      </c>
      <c r="AJ61" s="294">
        <v>60375</v>
      </c>
      <c r="AK61" s="294">
        <v>69657</v>
      </c>
      <c r="AL61" s="294">
        <v>189031</v>
      </c>
      <c r="AM61" s="294">
        <v>782723</v>
      </c>
      <c r="AN61" s="294">
        <v>70549</v>
      </c>
      <c r="AO61" s="294">
        <v>63600.000000000007</v>
      </c>
      <c r="AP61" s="294">
        <v>60979.382040000004</v>
      </c>
      <c r="AQ61" s="294">
        <v>195128.38204</v>
      </c>
      <c r="AR61" s="294">
        <v>56717.999999999993</v>
      </c>
      <c r="AS61" s="294">
        <v>55214</v>
      </c>
      <c r="AT61" s="294">
        <v>52275.324679999998</v>
      </c>
      <c r="AU61" s="294">
        <v>164207.32468000002</v>
      </c>
      <c r="AV61" s="294">
        <v>359335.70672000002</v>
      </c>
      <c r="AW61" s="294">
        <v>55896.039000000004</v>
      </c>
      <c r="AX61" s="294">
        <v>60689</v>
      </c>
      <c r="AY61" s="294">
        <v>57325.759819999992</v>
      </c>
      <c r="AZ61" s="294">
        <v>173910.79882</v>
      </c>
      <c r="BA61" s="294">
        <v>533246.50554000004</v>
      </c>
      <c r="BB61" s="294">
        <v>56117</v>
      </c>
      <c r="BC61" s="294">
        <v>54525</v>
      </c>
      <c r="BD61" s="294">
        <v>60775</v>
      </c>
      <c r="BE61" s="294">
        <v>171417</v>
      </c>
      <c r="BF61" s="294">
        <v>704663.50554000004</v>
      </c>
      <c r="BG61" s="294">
        <v>-60445.494459999958</v>
      </c>
      <c r="BH61" s="616">
        <v>-9.97281215193625E-2</v>
      </c>
      <c r="BI61" s="294">
        <v>61889</v>
      </c>
      <c r="BJ61" s="294">
        <v>53483</v>
      </c>
      <c r="BK61" s="294">
        <v>54709</v>
      </c>
      <c r="BL61" s="294">
        <v>170081</v>
      </c>
      <c r="BM61" s="294">
        <v>50465</v>
      </c>
      <c r="BN61" s="294">
        <v>49448</v>
      </c>
      <c r="BO61" s="294">
        <v>49967</v>
      </c>
      <c r="BP61" s="294">
        <v>149880</v>
      </c>
      <c r="BQ61" s="294">
        <v>319961</v>
      </c>
      <c r="BR61" s="294">
        <v>-39374.706720000017</v>
      </c>
      <c r="BS61" s="616">
        <v>-0.10957638215085984</v>
      </c>
      <c r="BT61" s="294">
        <v>49564</v>
      </c>
      <c r="BU61" s="294">
        <v>-6332.0390000000043</v>
      </c>
      <c r="BV61" s="616">
        <v>-0.11328242775843211</v>
      </c>
      <c r="BW61" s="294">
        <v>49615</v>
      </c>
      <c r="BX61" s="982">
        <v>-11074</v>
      </c>
      <c r="BY61" s="983">
        <v>-0.18247128804231411</v>
      </c>
      <c r="BZ61" s="294">
        <v>49947</v>
      </c>
      <c r="CA61" s="982">
        <f t="shared" si="0"/>
        <v>-7378.759819999992</v>
      </c>
      <c r="CB61" s="983">
        <f t="shared" si="1"/>
        <v>-0.12871630211564447</v>
      </c>
      <c r="CC61" s="294">
        <v>149126</v>
      </c>
      <c r="CD61" s="982">
        <f t="shared" si="2"/>
        <v>-24784.798819999996</v>
      </c>
      <c r="CE61" s="983">
        <f t="shared" si="3"/>
        <v>-0.14251443261814117</v>
      </c>
      <c r="CF61" s="294">
        <v>469087</v>
      </c>
      <c r="CG61" s="982">
        <f t="shared" si="4"/>
        <v>-64159.505540000042</v>
      </c>
      <c r="CH61" s="983">
        <f t="shared" si="5"/>
        <v>-0.12031866101968725</v>
      </c>
    </row>
    <row r="62" spans="1:86" x14ac:dyDescent="0.25">
      <c r="A62" s="86" t="s">
        <v>45</v>
      </c>
      <c r="B62" s="294">
        <v>36506</v>
      </c>
      <c r="C62" s="294">
        <v>32302.999999999996</v>
      </c>
      <c r="D62" s="294">
        <v>31037.000000000004</v>
      </c>
      <c r="E62" s="294">
        <v>99846</v>
      </c>
      <c r="F62" s="294">
        <v>28361</v>
      </c>
      <c r="G62" s="294">
        <v>20958</v>
      </c>
      <c r="H62" s="294">
        <v>36097</v>
      </c>
      <c r="I62" s="294">
        <v>85416</v>
      </c>
      <c r="J62" s="294">
        <v>185262</v>
      </c>
      <c r="K62" s="294">
        <v>39083</v>
      </c>
      <c r="L62" s="294">
        <v>44914</v>
      </c>
      <c r="M62" s="294">
        <v>42635</v>
      </c>
      <c r="N62" s="294">
        <v>126632</v>
      </c>
      <c r="O62" s="294" t="e">
        <v>#REF!</v>
      </c>
      <c r="P62" s="294">
        <v>27480</v>
      </c>
      <c r="Q62" s="294">
        <v>28204.999999999996</v>
      </c>
      <c r="R62" s="294" t="e">
        <v>#REF!</v>
      </c>
      <c r="S62" s="294" t="e">
        <v>#REF!</v>
      </c>
      <c r="T62" s="294" t="e">
        <v>#REF!</v>
      </c>
      <c r="U62" s="294">
        <v>38076.999999999993</v>
      </c>
      <c r="V62" s="294">
        <v>37817</v>
      </c>
      <c r="W62" s="294">
        <v>34823</v>
      </c>
      <c r="X62" s="294">
        <v>110717</v>
      </c>
      <c r="Y62" s="294">
        <v>22902.000000000004</v>
      </c>
      <c r="Z62" s="294">
        <v>23426</v>
      </c>
      <c r="AA62" s="294">
        <v>35997.999999999993</v>
      </c>
      <c r="AB62" s="294">
        <v>82326</v>
      </c>
      <c r="AC62" s="294">
        <v>193043</v>
      </c>
      <c r="AD62" s="294">
        <v>35889</v>
      </c>
      <c r="AE62" s="294">
        <v>36465</v>
      </c>
      <c r="AF62" s="294">
        <v>25193</v>
      </c>
      <c r="AG62" s="294">
        <v>97547</v>
      </c>
      <c r="AH62" s="294">
        <v>290590</v>
      </c>
      <c r="AI62" s="294">
        <v>13649</v>
      </c>
      <c r="AJ62" s="294">
        <v>16577</v>
      </c>
      <c r="AK62" s="294">
        <v>23774.000000000004</v>
      </c>
      <c r="AL62" s="294">
        <v>54000</v>
      </c>
      <c r="AM62" s="294">
        <v>344590</v>
      </c>
      <c r="AN62" s="294">
        <v>20402</v>
      </c>
      <c r="AO62" s="294">
        <v>20759</v>
      </c>
      <c r="AP62" s="294">
        <v>14580.493800000002</v>
      </c>
      <c r="AQ62" s="294">
        <v>55741.493800000004</v>
      </c>
      <c r="AR62" s="294">
        <v>12057.000000000002</v>
      </c>
      <c r="AS62" s="294">
        <v>13986</v>
      </c>
      <c r="AT62" s="294">
        <v>12320.974679999999</v>
      </c>
      <c r="AU62" s="294">
        <v>38363.974679999999</v>
      </c>
      <c r="AV62" s="294">
        <v>94105.46848000001</v>
      </c>
      <c r="AW62" s="294">
        <v>14679.039000000002</v>
      </c>
      <c r="AX62" s="294">
        <v>17676</v>
      </c>
      <c r="AY62" s="294">
        <v>12267.982319999999</v>
      </c>
      <c r="AZ62" s="294">
        <v>44623.02132</v>
      </c>
      <c r="BA62" s="294">
        <v>138728.48980000001</v>
      </c>
      <c r="BB62" s="294">
        <v>12789</v>
      </c>
      <c r="BC62" s="294">
        <v>11516</v>
      </c>
      <c r="BD62" s="294">
        <v>11790</v>
      </c>
      <c r="BE62" s="294">
        <v>36095</v>
      </c>
      <c r="BF62" s="294">
        <v>174823.48980000001</v>
      </c>
      <c r="BG62" s="294">
        <v>-151861.51019999999</v>
      </c>
      <c r="BH62" s="660">
        <v>-0.4926623239211817</v>
      </c>
      <c r="BI62" s="294">
        <v>11694</v>
      </c>
      <c r="BJ62" s="294">
        <v>10217</v>
      </c>
      <c r="BK62" s="294">
        <v>11185</v>
      </c>
      <c r="BL62" s="294">
        <v>33096</v>
      </c>
      <c r="BM62" s="294">
        <v>10833</v>
      </c>
      <c r="BN62" s="294">
        <v>13739</v>
      </c>
      <c r="BO62" s="294">
        <v>3835</v>
      </c>
      <c r="BP62" s="294">
        <v>28407</v>
      </c>
      <c r="BQ62" s="294">
        <v>61503</v>
      </c>
      <c r="BR62" s="294">
        <v>-32602.46848000001</v>
      </c>
      <c r="BS62" s="660">
        <v>-0.34644605681899271</v>
      </c>
      <c r="BT62" s="294">
        <v>0</v>
      </c>
      <c r="BU62" s="294">
        <v>-14679.039000000002</v>
      </c>
      <c r="BV62" s="660">
        <v>-1</v>
      </c>
      <c r="BW62" s="294">
        <v>0</v>
      </c>
      <c r="BX62" s="982">
        <v>-17676</v>
      </c>
      <c r="BY62" s="983">
        <v>-1</v>
      </c>
      <c r="BZ62" s="294">
        <v>0</v>
      </c>
      <c r="CA62" s="982">
        <f t="shared" si="0"/>
        <v>-12267.982319999999</v>
      </c>
      <c r="CB62" s="983">
        <f t="shared" si="1"/>
        <v>-1</v>
      </c>
      <c r="CC62" s="294">
        <v>0</v>
      </c>
      <c r="CD62" s="982">
        <f t="shared" si="2"/>
        <v>-44623.02132</v>
      </c>
      <c r="CE62" s="983">
        <f t="shared" si="3"/>
        <v>-1</v>
      </c>
      <c r="CF62" s="294">
        <v>61503</v>
      </c>
      <c r="CG62" s="982">
        <f t="shared" si="4"/>
        <v>-77225.48980000001</v>
      </c>
      <c r="CH62" s="983">
        <f t="shared" si="5"/>
        <v>-0.55666640580700677</v>
      </c>
    </row>
    <row r="63" spans="1:86" x14ac:dyDescent="0.25">
      <c r="A63" s="86" t="s">
        <v>46</v>
      </c>
      <c r="B63" s="294">
        <v>37605</v>
      </c>
      <c r="C63" s="294">
        <v>33318</v>
      </c>
      <c r="D63" s="294">
        <v>36838</v>
      </c>
      <c r="E63" s="294">
        <v>107761</v>
      </c>
      <c r="F63" s="294">
        <v>34601</v>
      </c>
      <c r="G63" s="294">
        <v>38389</v>
      </c>
      <c r="H63" s="294">
        <v>28511</v>
      </c>
      <c r="I63" s="294">
        <v>101501</v>
      </c>
      <c r="J63" s="294">
        <v>209262</v>
      </c>
      <c r="K63" s="294">
        <v>25756</v>
      </c>
      <c r="L63" s="294">
        <v>25019.999999999996</v>
      </c>
      <c r="M63" s="294">
        <v>27363</v>
      </c>
      <c r="N63" s="294">
        <v>78139</v>
      </c>
      <c r="O63" s="294" t="e">
        <v>#REF!</v>
      </c>
      <c r="P63" s="294">
        <v>37890</v>
      </c>
      <c r="Q63" s="294">
        <v>37326.999999999993</v>
      </c>
      <c r="R63" s="294" t="e">
        <v>#REF!</v>
      </c>
      <c r="S63" s="294" t="e">
        <v>#REF!</v>
      </c>
      <c r="T63" s="294" t="e">
        <v>#REF!</v>
      </c>
      <c r="U63" s="294">
        <v>37886</v>
      </c>
      <c r="V63" s="294">
        <v>36478</v>
      </c>
      <c r="W63" s="294">
        <v>37138</v>
      </c>
      <c r="X63" s="294">
        <v>111502</v>
      </c>
      <c r="Y63" s="294">
        <v>37337.999999999993</v>
      </c>
      <c r="Z63" s="294">
        <v>35004</v>
      </c>
      <c r="AA63" s="294">
        <v>29678.000000000004</v>
      </c>
      <c r="AB63" s="294">
        <v>102020</v>
      </c>
      <c r="AC63" s="294">
        <v>213522</v>
      </c>
      <c r="AD63" s="294">
        <v>31957.000000000004</v>
      </c>
      <c r="AE63" s="294">
        <v>26266</v>
      </c>
      <c r="AF63" s="294">
        <v>31357</v>
      </c>
      <c r="AG63" s="294">
        <v>89580</v>
      </c>
      <c r="AH63" s="294">
        <v>303102</v>
      </c>
      <c r="AI63" s="294">
        <v>45350</v>
      </c>
      <c r="AJ63" s="294">
        <v>43798</v>
      </c>
      <c r="AK63" s="294">
        <v>45883</v>
      </c>
      <c r="AL63" s="294">
        <v>135031</v>
      </c>
      <c r="AM63" s="294">
        <v>438133</v>
      </c>
      <c r="AN63" s="294">
        <v>50146.999999999993</v>
      </c>
      <c r="AO63" s="294">
        <v>42841.000000000007</v>
      </c>
      <c r="AP63" s="294">
        <v>46398.88824</v>
      </c>
      <c r="AQ63" s="294">
        <v>139386.88824</v>
      </c>
      <c r="AR63" s="294">
        <v>44660.999999999993</v>
      </c>
      <c r="AS63" s="294">
        <v>41228</v>
      </c>
      <c r="AT63" s="294">
        <v>39954.35</v>
      </c>
      <c r="AU63" s="294">
        <v>125843.35</v>
      </c>
      <c r="AV63" s="294">
        <v>265230.23823999998</v>
      </c>
      <c r="AW63" s="294">
        <v>41217</v>
      </c>
      <c r="AX63" s="294">
        <v>43013</v>
      </c>
      <c r="AY63" s="294">
        <v>45057.777499999997</v>
      </c>
      <c r="AZ63" s="294">
        <v>129287.7775</v>
      </c>
      <c r="BA63" s="294">
        <v>394518.01573999994</v>
      </c>
      <c r="BB63" s="294">
        <v>43328</v>
      </c>
      <c r="BC63" s="294">
        <v>43009</v>
      </c>
      <c r="BD63" s="294">
        <v>48985</v>
      </c>
      <c r="BE63" s="294">
        <v>135322</v>
      </c>
      <c r="BF63" s="294">
        <v>529840.01573999994</v>
      </c>
      <c r="BG63" s="294">
        <v>91416.015739999944</v>
      </c>
      <c r="BH63" s="616">
        <v>0.20931318969354051</v>
      </c>
      <c r="BI63" s="294">
        <v>50195</v>
      </c>
      <c r="BJ63" s="294">
        <v>43266</v>
      </c>
      <c r="BK63" s="294">
        <v>43524</v>
      </c>
      <c r="BL63" s="294">
        <v>136985</v>
      </c>
      <c r="BM63" s="294">
        <v>39632</v>
      </c>
      <c r="BN63" s="294">
        <v>35709</v>
      </c>
      <c r="BO63" s="294">
        <v>46132</v>
      </c>
      <c r="BP63" s="294">
        <v>121473</v>
      </c>
      <c r="BQ63" s="294">
        <v>258458</v>
      </c>
      <c r="BR63" s="294">
        <v>-6772.2382399999769</v>
      </c>
      <c r="BS63" s="616">
        <v>-2.5533431953079021E-2</v>
      </c>
      <c r="BT63" s="294">
        <v>49564</v>
      </c>
      <c r="BU63" s="294">
        <v>8347</v>
      </c>
      <c r="BV63" s="616">
        <v>0.202513525972293</v>
      </c>
      <c r="BW63" s="294">
        <v>49615</v>
      </c>
      <c r="BX63" s="982">
        <v>6602</v>
      </c>
      <c r="BY63" s="983">
        <v>0.15348848022690814</v>
      </c>
      <c r="BZ63" s="294">
        <v>49947</v>
      </c>
      <c r="CA63" s="982">
        <f t="shared" si="0"/>
        <v>4889.2225000000035</v>
      </c>
      <c r="CB63" s="983">
        <f t="shared" si="1"/>
        <v>0.10851006798992702</v>
      </c>
      <c r="CC63" s="294">
        <v>149126</v>
      </c>
      <c r="CD63" s="982">
        <f t="shared" si="2"/>
        <v>19838.222500000003</v>
      </c>
      <c r="CE63" s="983">
        <f t="shared" si="3"/>
        <v>0.15344236619737703</v>
      </c>
      <c r="CF63" s="294">
        <v>407584</v>
      </c>
      <c r="CG63" s="982">
        <f t="shared" si="4"/>
        <v>13065.984260000056</v>
      </c>
      <c r="CH63" s="983">
        <f t="shared" si="5"/>
        <v>3.3118853230294454E-2</v>
      </c>
    </row>
    <row r="64" spans="1:86" x14ac:dyDescent="0.25">
      <c r="A64" s="58" t="s">
        <v>112</v>
      </c>
      <c r="E64" s="294">
        <v>0</v>
      </c>
      <c r="I64" s="294">
        <v>0</v>
      </c>
      <c r="N64" s="294">
        <v>0</v>
      </c>
      <c r="S64" s="294">
        <v>0</v>
      </c>
      <c r="T64" s="294">
        <v>0</v>
      </c>
      <c r="X64" s="294">
        <v>0</v>
      </c>
      <c r="AB64" s="294">
        <v>0</v>
      </c>
      <c r="AG64" s="294">
        <v>0</v>
      </c>
      <c r="AL64" s="294">
        <v>0</v>
      </c>
      <c r="AM64" s="294">
        <v>0</v>
      </c>
      <c r="AN64" s="294">
        <v>35862</v>
      </c>
      <c r="AO64" s="294">
        <v>32154.000000000004</v>
      </c>
      <c r="AP64" s="294">
        <v>33828.484700000001</v>
      </c>
      <c r="AQ64" s="294">
        <v>101845.48338000002</v>
      </c>
      <c r="AR64" s="294">
        <v>35197</v>
      </c>
      <c r="AS64" s="294">
        <v>26992</v>
      </c>
      <c r="AT64" s="294">
        <v>25235</v>
      </c>
      <c r="AU64" s="294">
        <v>87424</v>
      </c>
      <c r="AV64" s="294">
        <v>139651</v>
      </c>
      <c r="AW64" s="294">
        <v>26094</v>
      </c>
      <c r="AX64" s="294">
        <v>24719</v>
      </c>
      <c r="AY64" s="294">
        <v>22546</v>
      </c>
      <c r="AZ64" s="294">
        <v>73359</v>
      </c>
      <c r="BA64" s="294">
        <v>213010</v>
      </c>
      <c r="BB64" s="294">
        <v>24077</v>
      </c>
      <c r="BC64" s="294">
        <v>25498</v>
      </c>
      <c r="BD64" s="294">
        <v>30070</v>
      </c>
      <c r="BE64" s="294">
        <v>79645</v>
      </c>
      <c r="BF64" s="294">
        <v>292655</v>
      </c>
      <c r="BG64" s="294">
        <v>213010</v>
      </c>
      <c r="BH64" s="616"/>
      <c r="BI64" s="294">
        <v>27314</v>
      </c>
      <c r="BJ64" s="294">
        <v>23525</v>
      </c>
      <c r="BK64" s="294">
        <v>23933</v>
      </c>
      <c r="BL64" s="294">
        <v>74772</v>
      </c>
      <c r="BM64" s="294">
        <v>18751</v>
      </c>
      <c r="BN64" s="294">
        <v>14669</v>
      </c>
      <c r="BO64" s="294">
        <v>20903</v>
      </c>
      <c r="BP64" s="294">
        <v>54323</v>
      </c>
      <c r="BQ64" s="294">
        <v>129095</v>
      </c>
      <c r="BR64" s="294">
        <v>-10556</v>
      </c>
      <c r="BS64" s="616">
        <v>-7.5588431160535902E-2</v>
      </c>
      <c r="BT64" s="294">
        <v>21945</v>
      </c>
      <c r="BU64" s="294">
        <v>-4149</v>
      </c>
      <c r="BV64" s="616">
        <v>-0.15900206944125087</v>
      </c>
      <c r="BW64" s="294">
        <v>18811</v>
      </c>
      <c r="BX64" s="982">
        <v>-5908</v>
      </c>
      <c r="BY64" s="983">
        <v>-0.23900643229904123</v>
      </c>
      <c r="BZ64" s="294">
        <v>16205</v>
      </c>
      <c r="CA64" s="982">
        <f t="shared" si="0"/>
        <v>-6341</v>
      </c>
      <c r="CB64" s="983">
        <f t="shared" si="1"/>
        <v>-0.28124722788964784</v>
      </c>
      <c r="CC64" s="294">
        <v>56961</v>
      </c>
      <c r="CD64" s="982">
        <f t="shared" si="2"/>
        <v>-16398</v>
      </c>
      <c r="CE64" s="983">
        <f t="shared" si="3"/>
        <v>-0.22353085510980247</v>
      </c>
      <c r="CF64" s="294">
        <v>186056</v>
      </c>
      <c r="CG64" s="982">
        <f t="shared" si="4"/>
        <v>-26954</v>
      </c>
      <c r="CH64" s="983">
        <f t="shared" si="5"/>
        <v>-0.12653866015680015</v>
      </c>
    </row>
    <row r="65" spans="1:86" x14ac:dyDescent="0.25">
      <c r="A65" s="58" t="s">
        <v>111</v>
      </c>
      <c r="E65" s="294">
        <v>0</v>
      </c>
      <c r="I65" s="294">
        <v>0</v>
      </c>
      <c r="N65" s="294">
        <v>0</v>
      </c>
      <c r="S65" s="294">
        <v>0</v>
      </c>
      <c r="T65" s="294">
        <v>0</v>
      </c>
      <c r="X65" s="294">
        <v>0</v>
      </c>
      <c r="AB65" s="294">
        <v>0</v>
      </c>
      <c r="AG65" s="294">
        <v>0</v>
      </c>
      <c r="AI65" s="294">
        <v>12990</v>
      </c>
      <c r="AJ65" s="294">
        <v>12434</v>
      </c>
      <c r="AK65" s="294">
        <v>10032</v>
      </c>
      <c r="AL65" s="294">
        <v>35456</v>
      </c>
      <c r="AM65" s="294">
        <v>35456</v>
      </c>
      <c r="AN65" s="294">
        <v>14285.000000000002</v>
      </c>
      <c r="AO65" s="294">
        <v>10687</v>
      </c>
      <c r="AP65" s="294">
        <v>12570.091119999999</v>
      </c>
      <c r="AQ65" s="294">
        <v>37542.091119999997</v>
      </c>
      <c r="AR65" s="294">
        <v>9464</v>
      </c>
      <c r="AS65" s="294">
        <v>14236</v>
      </c>
      <c r="AT65" s="294">
        <v>14719</v>
      </c>
      <c r="AU65" s="294">
        <v>38419</v>
      </c>
      <c r="AV65" s="294">
        <v>67374</v>
      </c>
      <c r="AW65" s="294">
        <v>15123</v>
      </c>
      <c r="AX65" s="294">
        <v>12511</v>
      </c>
      <c r="AY65" s="294">
        <v>11675</v>
      </c>
      <c r="AZ65" s="294">
        <v>39309</v>
      </c>
      <c r="BA65" s="294">
        <v>106683</v>
      </c>
      <c r="BB65" s="294">
        <v>9808</v>
      </c>
      <c r="BC65" s="294">
        <v>5491</v>
      </c>
      <c r="BD65" s="294">
        <v>9135</v>
      </c>
      <c r="BE65" s="294">
        <v>24434</v>
      </c>
      <c r="BF65" s="294">
        <v>131117</v>
      </c>
      <c r="BG65" s="294">
        <v>106683</v>
      </c>
      <c r="BH65" s="616">
        <v>2.6980200812274369</v>
      </c>
      <c r="BI65" s="294">
        <v>11985</v>
      </c>
      <c r="BJ65" s="294">
        <v>9849</v>
      </c>
      <c r="BK65" s="294">
        <v>8675</v>
      </c>
      <c r="BL65" s="294">
        <v>30509</v>
      </c>
      <c r="BM65" s="294">
        <v>8116</v>
      </c>
      <c r="BN65" s="294">
        <v>8128</v>
      </c>
      <c r="BO65" s="294">
        <v>11274</v>
      </c>
      <c r="BP65" s="294">
        <v>27518</v>
      </c>
      <c r="BQ65" s="294">
        <v>58027</v>
      </c>
      <c r="BR65" s="294">
        <v>-9347</v>
      </c>
      <c r="BS65" s="616">
        <v>-0.1387330424199246</v>
      </c>
      <c r="BT65" s="294">
        <v>14080</v>
      </c>
      <c r="BU65" s="294">
        <v>-1043</v>
      </c>
      <c r="BV65" s="616">
        <v>-6.8967797394696814E-2</v>
      </c>
      <c r="BW65" s="294">
        <v>14704</v>
      </c>
      <c r="BX65" s="982">
        <v>2193</v>
      </c>
      <c r="BY65" s="983">
        <v>0.17528574854128368</v>
      </c>
      <c r="BZ65" s="294">
        <v>13405</v>
      </c>
      <c r="CA65" s="982">
        <f t="shared" si="0"/>
        <v>1730</v>
      </c>
      <c r="CB65" s="983">
        <f t="shared" si="1"/>
        <v>0.14817987152034262</v>
      </c>
      <c r="CC65" s="294">
        <v>42189</v>
      </c>
      <c r="CD65" s="982">
        <f t="shared" si="2"/>
        <v>2880</v>
      </c>
      <c r="CE65" s="983">
        <f t="shared" si="3"/>
        <v>7.3265664351675183E-2</v>
      </c>
      <c r="CF65" s="294">
        <v>100216</v>
      </c>
      <c r="CG65" s="982">
        <f t="shared" si="4"/>
        <v>-6467</v>
      </c>
      <c r="CH65" s="983">
        <f t="shared" si="5"/>
        <v>-6.0618842739705484E-2</v>
      </c>
    </row>
    <row r="66" spans="1:86" x14ac:dyDescent="0.25">
      <c r="A66" s="58" t="s">
        <v>248</v>
      </c>
      <c r="AX66" s="88">
        <v>5783</v>
      </c>
      <c r="AY66" s="294">
        <v>10837</v>
      </c>
      <c r="AZ66" s="294">
        <v>16620</v>
      </c>
      <c r="BA66" s="294">
        <v>16620</v>
      </c>
      <c r="BB66" s="294">
        <v>9443</v>
      </c>
      <c r="BC66" s="294">
        <v>12020</v>
      </c>
      <c r="BD66" s="294">
        <v>9780</v>
      </c>
      <c r="BE66" s="294">
        <v>31243</v>
      </c>
      <c r="BF66" s="294">
        <v>47863</v>
      </c>
      <c r="BH66" s="616"/>
      <c r="BI66" s="294">
        <v>10896</v>
      </c>
      <c r="BJ66" s="294">
        <v>9892</v>
      </c>
      <c r="BK66" s="294">
        <v>10916</v>
      </c>
      <c r="BL66" s="294">
        <v>31704</v>
      </c>
      <c r="BM66" s="294">
        <v>12765</v>
      </c>
      <c r="BN66" s="294">
        <v>12912</v>
      </c>
      <c r="BO66" s="294">
        <v>13955</v>
      </c>
      <c r="BP66" s="294">
        <v>39632</v>
      </c>
      <c r="BQ66" s="294">
        <v>71336</v>
      </c>
      <c r="BR66" s="294">
        <v>71336</v>
      </c>
      <c r="BS66" s="616" t="e">
        <v>#DIV/0!</v>
      </c>
      <c r="BT66" s="294">
        <v>13539</v>
      </c>
      <c r="BU66" s="294">
        <v>13539</v>
      </c>
      <c r="BV66" s="616" t="e">
        <v>#DIV/0!</v>
      </c>
      <c r="BW66" s="294">
        <v>16100</v>
      </c>
      <c r="BX66" s="982">
        <v>10317</v>
      </c>
      <c r="BY66" s="983">
        <v>1.7840221338405671</v>
      </c>
      <c r="BZ66" s="294">
        <v>20337</v>
      </c>
      <c r="CA66" s="982">
        <f t="shared" si="0"/>
        <v>9500</v>
      </c>
      <c r="CB66" s="983">
        <f t="shared" si="1"/>
        <v>0.87662637261234655</v>
      </c>
      <c r="CC66" s="294">
        <v>49976</v>
      </c>
      <c r="CD66" s="982">
        <f t="shared" si="2"/>
        <v>33356</v>
      </c>
      <c r="CE66" s="983">
        <f t="shared" si="3"/>
        <v>2.0069795427196149</v>
      </c>
      <c r="CF66" s="294">
        <v>121312</v>
      </c>
      <c r="CG66" s="982">
        <f t="shared" si="4"/>
        <v>104692</v>
      </c>
      <c r="CH66" s="983">
        <f t="shared" si="5"/>
        <v>6.2991576413959089</v>
      </c>
    </row>
    <row r="67" spans="1:86" x14ac:dyDescent="0.25">
      <c r="A67" s="86" t="s">
        <v>47</v>
      </c>
      <c r="B67" s="294">
        <v>75.901568229999995</v>
      </c>
      <c r="C67" s="294">
        <v>64.866113919999989</v>
      </c>
      <c r="D67" s="294">
        <v>65.627491480000003</v>
      </c>
      <c r="E67" s="294">
        <v>206.39517362999999</v>
      </c>
      <c r="F67" s="294">
        <v>57.014322530000008</v>
      </c>
      <c r="G67" s="294">
        <v>58.811216229999999</v>
      </c>
      <c r="H67" s="294">
        <v>53.355533129999998</v>
      </c>
      <c r="I67" s="294">
        <v>169.18107189</v>
      </c>
      <c r="J67" s="294">
        <v>375.57624551999999</v>
      </c>
      <c r="K67" s="294">
        <v>51.279687999999993</v>
      </c>
      <c r="L67" s="294">
        <v>70.185439000000002</v>
      </c>
      <c r="M67" s="294">
        <v>55.555335503999999</v>
      </c>
      <c r="N67" s="294">
        <v>177.02046250399999</v>
      </c>
      <c r="O67" s="294">
        <v>552.59670802400001</v>
      </c>
      <c r="P67" s="294">
        <v>64.680573600000002</v>
      </c>
      <c r="Q67" s="294">
        <v>65.100622113</v>
      </c>
      <c r="R67" s="294">
        <v>73.988278000000008</v>
      </c>
      <c r="S67" s="294">
        <v>203.76947371300002</v>
      </c>
      <c r="T67" s="294">
        <v>756.36618173700003</v>
      </c>
      <c r="U67" s="294">
        <v>77.551062819999999</v>
      </c>
      <c r="V67" s="294">
        <v>73.984160250000002</v>
      </c>
      <c r="W67" s="294">
        <v>73.631134720000006</v>
      </c>
      <c r="X67" s="294">
        <v>225.16635779000001</v>
      </c>
      <c r="Y67" s="294">
        <v>62.239244400000004</v>
      </c>
      <c r="Z67" s="294">
        <v>56.737745830000001</v>
      </c>
      <c r="AA67" s="294">
        <v>59.623631689999996</v>
      </c>
      <c r="AB67" s="294">
        <v>178.60062191999998</v>
      </c>
      <c r="AC67" s="294">
        <v>403.76697970999999</v>
      </c>
      <c r="AD67" s="294">
        <v>55.951159212</v>
      </c>
      <c r="AE67" s="294">
        <v>62.838573840000002</v>
      </c>
      <c r="AF67" s="294">
        <v>52.456702300000003</v>
      </c>
      <c r="AG67" s="294">
        <v>171.24643535199999</v>
      </c>
      <c r="AH67" s="294">
        <v>575.01341506199992</v>
      </c>
      <c r="AI67" s="294">
        <v>65.999697400000002</v>
      </c>
      <c r="AJ67" s="294">
        <v>67.648573999999996</v>
      </c>
      <c r="AK67" s="294">
        <v>73.645195999999999</v>
      </c>
      <c r="AL67" s="294">
        <v>207.2934674</v>
      </c>
      <c r="AM67" s="294">
        <v>782.30688246199998</v>
      </c>
      <c r="AN67" s="294">
        <v>87.608178800000005</v>
      </c>
      <c r="AO67" s="294">
        <v>78.7</v>
      </c>
      <c r="AP67" s="294">
        <v>76.735180799999995</v>
      </c>
      <c r="AQ67" s="294">
        <v>243.04335960000003</v>
      </c>
      <c r="AR67" s="294">
        <v>64.400000000000006</v>
      </c>
      <c r="AS67" s="294">
        <v>62.5</v>
      </c>
      <c r="AT67" s="294">
        <v>44.993000000000002</v>
      </c>
      <c r="AU67" s="294">
        <v>171.893</v>
      </c>
      <c r="AV67" s="294">
        <v>414.93635960000006</v>
      </c>
      <c r="AW67" s="294">
        <v>40.003582299999998</v>
      </c>
      <c r="AX67" s="294">
        <v>60.194656600000002</v>
      </c>
      <c r="AY67" s="294">
        <v>51.251200000000004</v>
      </c>
      <c r="AZ67" s="294">
        <v>151.44943890000002</v>
      </c>
      <c r="BA67" s="294">
        <v>566.38579850000008</v>
      </c>
      <c r="BB67" s="294">
        <v>58.4</v>
      </c>
      <c r="BC67" s="294">
        <v>60.6</v>
      </c>
      <c r="BD67" s="294">
        <v>67.099999999999994</v>
      </c>
      <c r="BE67" s="294">
        <v>186.1</v>
      </c>
      <c r="BF67" s="294">
        <v>752.4857985000001</v>
      </c>
      <c r="BG67" s="294">
        <v>-8.6276165619998437</v>
      </c>
      <c r="BH67" s="616">
        <v>-3.8119419157031875E-2</v>
      </c>
      <c r="BI67" s="294">
        <v>71.7</v>
      </c>
      <c r="BJ67" s="294">
        <v>63.8</v>
      </c>
      <c r="BK67" s="294">
        <v>68.400000000000006</v>
      </c>
      <c r="BL67" s="294">
        <v>203.89999999999998</v>
      </c>
      <c r="BM67" s="294">
        <v>62.6</v>
      </c>
      <c r="BN67" s="294">
        <v>53</v>
      </c>
      <c r="BO67" s="294">
        <v>46.5</v>
      </c>
      <c r="BP67" s="294">
        <v>162.1</v>
      </c>
      <c r="BQ67" s="294">
        <v>366</v>
      </c>
      <c r="BR67" s="294">
        <v>-48.93635960000006</v>
      </c>
      <c r="BS67" s="616">
        <v>-0.11793702448051277</v>
      </c>
      <c r="BT67" s="294">
        <v>42.4</v>
      </c>
      <c r="BU67" s="294">
        <v>2.3964177000000007</v>
      </c>
      <c r="BV67" s="616">
        <v>5.9905077551017247E-2</v>
      </c>
      <c r="BW67" s="294">
        <v>60.1</v>
      </c>
      <c r="BX67" s="982">
        <v>-9.4656600000000424E-2</v>
      </c>
      <c r="BY67" s="983">
        <v>-1.5725083478589099E-3</v>
      </c>
      <c r="BZ67" s="294">
        <v>45.8</v>
      </c>
      <c r="CA67" s="982">
        <f t="shared" si="0"/>
        <v>-5.4512000000000072</v>
      </c>
      <c r="CB67" s="983">
        <f t="shared" si="1"/>
        <v>-0.10636238761238774</v>
      </c>
      <c r="CC67" s="294">
        <v>148.30000000000001</v>
      </c>
      <c r="CD67" s="982">
        <f t="shared" si="2"/>
        <v>-3.1494389000000069</v>
      </c>
      <c r="CE67" s="983">
        <f t="shared" si="3"/>
        <v>-2.0795315736227574E-2</v>
      </c>
      <c r="CF67" s="294">
        <v>514.29999999999995</v>
      </c>
      <c r="CG67" s="982">
        <f t="shared" si="4"/>
        <v>-52.085798500000124</v>
      </c>
      <c r="CH67" s="983">
        <f t="shared" si="5"/>
        <v>-9.1961695787469711E-2</v>
      </c>
    </row>
    <row r="68" spans="1:86" x14ac:dyDescent="0.25">
      <c r="A68" s="84" t="s">
        <v>81</v>
      </c>
      <c r="B68" s="85">
        <v>72554</v>
      </c>
      <c r="C68" s="85">
        <v>64914.999999999993</v>
      </c>
      <c r="D68" s="85">
        <v>61247.999999999993</v>
      </c>
      <c r="E68" s="85">
        <v>198716.99999999997</v>
      </c>
      <c r="F68" s="85">
        <v>52957.999999999993</v>
      </c>
      <c r="G68" s="85">
        <v>53146</v>
      </c>
      <c r="H68" s="85">
        <v>51785.000000000007</v>
      </c>
      <c r="I68" s="85">
        <v>157889</v>
      </c>
      <c r="J68" s="85">
        <v>356606</v>
      </c>
      <c r="K68" s="85">
        <v>54632.328999999998</v>
      </c>
      <c r="L68" s="85">
        <v>55097.495999999999</v>
      </c>
      <c r="M68" s="85">
        <v>60394</v>
      </c>
      <c r="N68" s="85">
        <v>170123.82500000001</v>
      </c>
      <c r="O68" s="85">
        <v>526729.82499999995</v>
      </c>
      <c r="P68" s="85">
        <v>61076</v>
      </c>
      <c r="Q68" s="85">
        <v>64159</v>
      </c>
      <c r="R68" s="85" t="e">
        <v>#REF!</v>
      </c>
      <c r="S68" s="85" t="e">
        <v>#REF!</v>
      </c>
      <c r="T68" s="85" t="e">
        <v>#REF!</v>
      </c>
      <c r="U68" s="85">
        <v>72723</v>
      </c>
      <c r="V68" s="85">
        <v>66245</v>
      </c>
      <c r="W68" s="85">
        <v>68603</v>
      </c>
      <c r="X68" s="85">
        <v>207571</v>
      </c>
      <c r="Y68" s="85">
        <v>56212</v>
      </c>
      <c r="Z68" s="85">
        <v>54677</v>
      </c>
      <c r="AA68" s="85">
        <v>49182</v>
      </c>
      <c r="AB68" s="85">
        <v>160071</v>
      </c>
      <c r="AC68" s="85">
        <v>367642</v>
      </c>
      <c r="AD68" s="85">
        <v>51767.681000000011</v>
      </c>
      <c r="AE68" s="85">
        <v>56204.316000644314</v>
      </c>
      <c r="AF68" s="85">
        <v>59939.000000000007</v>
      </c>
      <c r="AG68" s="85">
        <v>167910.9970006443</v>
      </c>
      <c r="AH68" s="85">
        <v>535552.99700064433</v>
      </c>
      <c r="AI68" s="85">
        <v>68496.739000000001</v>
      </c>
      <c r="AJ68" s="85">
        <v>71371.368000000002</v>
      </c>
      <c r="AK68" s="85">
        <v>142251.57499999998</v>
      </c>
      <c r="AL68" s="85">
        <v>282119.68200000003</v>
      </c>
      <c r="AM68" s="85">
        <v>817672.67900064436</v>
      </c>
      <c r="AN68" s="85">
        <v>82921.266999999993</v>
      </c>
      <c r="AO68" s="85">
        <v>69024.606</v>
      </c>
      <c r="AP68" s="85">
        <v>69193.040799999988</v>
      </c>
      <c r="AQ68" s="85">
        <v>221138.91379999998</v>
      </c>
      <c r="AR68" s="85">
        <v>58158.042000000001</v>
      </c>
      <c r="AS68" s="85">
        <v>58404.995000000003</v>
      </c>
      <c r="AT68" s="85">
        <v>53916.588400000001</v>
      </c>
      <c r="AU68" s="85">
        <v>170479.62539999999</v>
      </c>
      <c r="AV68" s="85">
        <v>391618.5392</v>
      </c>
      <c r="AW68" s="85">
        <v>55700.088000000003</v>
      </c>
      <c r="AX68" s="85">
        <v>53751.3</v>
      </c>
      <c r="AY68" s="85">
        <v>61779.998800000008</v>
      </c>
      <c r="AZ68" s="85">
        <v>171231.38680000001</v>
      </c>
      <c r="BA68" s="85">
        <v>562849.92599999998</v>
      </c>
      <c r="BB68" s="85">
        <v>67545.084199999998</v>
      </c>
      <c r="BC68" s="85">
        <v>69100</v>
      </c>
      <c r="BD68" s="85">
        <v>72758</v>
      </c>
      <c r="BE68" s="85">
        <v>209403.08419999998</v>
      </c>
      <c r="BF68" s="294">
        <v>772253.0101999999</v>
      </c>
      <c r="BG68" s="85">
        <v>27296.928999355645</v>
      </c>
      <c r="BH68" s="536">
        <v>-5.5547494696968625E-2</v>
      </c>
      <c r="BI68" s="85">
        <v>78285</v>
      </c>
      <c r="BJ68" s="85">
        <v>67687</v>
      </c>
      <c r="BK68" s="85">
        <v>66430.7</v>
      </c>
      <c r="BL68" s="85">
        <v>212402.7</v>
      </c>
      <c r="BM68" s="85">
        <v>53662.6</v>
      </c>
      <c r="BN68" s="85">
        <v>54110.5</v>
      </c>
      <c r="BO68" s="85">
        <v>51115</v>
      </c>
      <c r="BP68" s="85">
        <v>158888.1</v>
      </c>
      <c r="BQ68" s="85">
        <v>371290.8</v>
      </c>
      <c r="BR68" s="85">
        <v>-20327.739200000011</v>
      </c>
      <c r="BS68" s="536">
        <v>-5.1906988983528725E-2</v>
      </c>
      <c r="BT68" s="85">
        <v>54818.8</v>
      </c>
      <c r="BU68" s="85">
        <v>-881.28800000000047</v>
      </c>
      <c r="BV68" s="536">
        <v>-1.5822021681545645E-2</v>
      </c>
      <c r="BW68" s="85">
        <v>54558.8</v>
      </c>
      <c r="BX68" s="982">
        <v>807.5</v>
      </c>
      <c r="BY68" s="983">
        <v>1.5022892469577479E-2</v>
      </c>
      <c r="BZ68" s="294">
        <v>62061</v>
      </c>
      <c r="CA68" s="982">
        <f t="shared" si="0"/>
        <v>281.00119999999151</v>
      </c>
      <c r="CB68" s="983">
        <f t="shared" si="1"/>
        <v>4.5484170517658129E-3</v>
      </c>
      <c r="CC68" s="294">
        <v>171438.6</v>
      </c>
      <c r="CD68" s="982">
        <f t="shared" si="2"/>
        <v>207.21319999999832</v>
      </c>
      <c r="CE68" s="983">
        <f t="shared" si="3"/>
        <v>1.2101356174964899E-3</v>
      </c>
      <c r="CF68" s="294">
        <v>542729.4</v>
      </c>
      <c r="CG68" s="982">
        <f t="shared" si="4"/>
        <v>-20120.525999999954</v>
      </c>
      <c r="CH68" s="983">
        <f t="shared" si="5"/>
        <v>-3.5747585760542419E-2</v>
      </c>
    </row>
    <row r="69" spans="1:86" x14ac:dyDescent="0.25">
      <c r="A69" s="86" t="s">
        <v>48</v>
      </c>
      <c r="B69" s="294">
        <v>60000.999999999993</v>
      </c>
      <c r="C69" s="294">
        <v>52957.999999999993</v>
      </c>
      <c r="D69" s="294">
        <v>51762.999999999993</v>
      </c>
      <c r="E69" s="294">
        <v>164721.99999999997</v>
      </c>
      <c r="F69" s="294">
        <v>44201.999999999993</v>
      </c>
      <c r="G69" s="294">
        <v>45379</v>
      </c>
      <c r="H69" s="294">
        <v>46152.000000000007</v>
      </c>
      <c r="I69" s="294">
        <v>135733</v>
      </c>
      <c r="J69" s="294">
        <v>300455</v>
      </c>
      <c r="K69" s="294">
        <v>50075</v>
      </c>
      <c r="L69" s="294">
        <v>50270</v>
      </c>
      <c r="M69" s="294">
        <v>52965</v>
      </c>
      <c r="N69" s="294">
        <v>153310</v>
      </c>
      <c r="O69" s="294">
        <v>453765</v>
      </c>
      <c r="P69" s="294">
        <v>52562</v>
      </c>
      <c r="Q69" s="294">
        <v>53588</v>
      </c>
      <c r="S69" s="294" t="e">
        <v>#REF!</v>
      </c>
      <c r="T69" s="294" t="e">
        <v>#REF!</v>
      </c>
      <c r="U69" s="294">
        <v>60476</v>
      </c>
      <c r="V69" s="294">
        <v>55310</v>
      </c>
      <c r="W69" s="294">
        <v>58377.000000000007</v>
      </c>
      <c r="X69" s="294">
        <v>174163</v>
      </c>
      <c r="Y69" s="294">
        <v>47038</v>
      </c>
      <c r="Z69" s="294">
        <v>47214</v>
      </c>
      <c r="AA69" s="294">
        <v>44214</v>
      </c>
      <c r="AB69" s="294">
        <v>138466</v>
      </c>
      <c r="AC69" s="294">
        <v>312629</v>
      </c>
      <c r="AD69" s="294">
        <v>47231.000000000007</v>
      </c>
      <c r="AE69" s="294">
        <v>51056</v>
      </c>
      <c r="AF69" s="294">
        <v>52817.000000000007</v>
      </c>
      <c r="AG69" s="294">
        <v>151104</v>
      </c>
      <c r="AH69" s="294">
        <v>463733</v>
      </c>
      <c r="AI69" s="294">
        <v>59566</v>
      </c>
      <c r="AJ69" s="294">
        <v>58819.000000000007</v>
      </c>
      <c r="AK69" s="294">
        <v>131467.99999999997</v>
      </c>
      <c r="AL69" s="294">
        <v>249853</v>
      </c>
      <c r="AM69" s="294">
        <v>713586</v>
      </c>
      <c r="AN69" s="294">
        <v>69882</v>
      </c>
      <c r="AO69" s="294">
        <v>57078</v>
      </c>
      <c r="AP69" s="294">
        <v>60272.040799999995</v>
      </c>
      <c r="AQ69" s="294">
        <v>187232.04079999999</v>
      </c>
      <c r="AR69" s="294">
        <v>49225</v>
      </c>
      <c r="AS69" s="294">
        <v>50167</v>
      </c>
      <c r="AT69" s="294">
        <v>49214.588400000001</v>
      </c>
      <c r="AU69" s="294">
        <v>148606.58839999998</v>
      </c>
      <c r="AV69" s="294">
        <v>335838.62919999997</v>
      </c>
      <c r="AW69" s="294">
        <v>50934</v>
      </c>
      <c r="AX69" s="294">
        <v>48492</v>
      </c>
      <c r="AY69" s="294">
        <v>54475.998800000008</v>
      </c>
      <c r="AZ69" s="294">
        <v>153901.9988</v>
      </c>
      <c r="BA69" s="294">
        <v>489740.62799999997</v>
      </c>
      <c r="BB69" s="294">
        <v>58843.0052</v>
      </c>
      <c r="BC69" s="294">
        <v>58349</v>
      </c>
      <c r="BD69" s="294">
        <v>61885</v>
      </c>
      <c r="BE69" s="294">
        <v>179077.00519999999</v>
      </c>
      <c r="BF69" s="294">
        <v>668817.63320000004</v>
      </c>
      <c r="BG69" s="294">
        <v>26007.627999999968</v>
      </c>
      <c r="BH69" s="616">
        <v>-6.2737170852567137E-2</v>
      </c>
      <c r="BI69" s="294">
        <v>65906</v>
      </c>
      <c r="BJ69" s="294">
        <v>55610</v>
      </c>
      <c r="BK69" s="294">
        <v>56787</v>
      </c>
      <c r="BL69" s="294">
        <v>178303</v>
      </c>
      <c r="BM69" s="294">
        <v>44626</v>
      </c>
      <c r="BN69" s="294">
        <v>46483</v>
      </c>
      <c r="BO69" s="294">
        <v>45398</v>
      </c>
      <c r="BP69" s="294">
        <v>136507</v>
      </c>
      <c r="BQ69" s="294">
        <v>314810</v>
      </c>
      <c r="BR69" s="294">
        <v>-21028.629199999967</v>
      </c>
      <c r="BS69" s="616">
        <v>-6.2615278206953714E-2</v>
      </c>
      <c r="BT69" s="294">
        <v>50182</v>
      </c>
      <c r="BU69" s="294">
        <v>-752</v>
      </c>
      <c r="BV69" s="616">
        <v>-1.4764204657007108E-2</v>
      </c>
      <c r="BW69" s="294">
        <v>49723</v>
      </c>
      <c r="BX69" s="982">
        <v>1231</v>
      </c>
      <c r="BY69" s="983">
        <v>2.5385630619483627E-2</v>
      </c>
      <c r="BZ69" s="294">
        <v>55069</v>
      </c>
      <c r="CA69" s="982">
        <f t="shared" ref="CA69:CA84" si="6">BZ69-AY69</f>
        <v>593.00119999999151</v>
      </c>
      <c r="CB69" s="983">
        <f t="shared" ref="CB69:CB84" si="7">CA69/AY69</f>
        <v>1.0885549839611043E-2</v>
      </c>
      <c r="CC69" s="294">
        <v>154974</v>
      </c>
      <c r="CD69" s="982">
        <f t="shared" ref="CD69:CD84" si="8">CC69-AZ69</f>
        <v>1072.0011999999988</v>
      </c>
      <c r="CE69" s="983">
        <f t="shared" ref="CE69:CE84" si="9">CD69/AZ69</f>
        <v>6.9654793853138625E-3</v>
      </c>
      <c r="CF69" s="294">
        <v>469784</v>
      </c>
      <c r="CG69" s="982">
        <f t="shared" ref="CG69:CG84" si="10">CF69-BA69</f>
        <v>-19956.627999999968</v>
      </c>
      <c r="CH69" s="983">
        <f t="shared" ref="CH69:CH84" si="11">CG69/BA69</f>
        <v>-4.0749382140294818E-2</v>
      </c>
    </row>
    <row r="70" spans="1:86" x14ac:dyDescent="0.25">
      <c r="A70" s="87" t="s">
        <v>49</v>
      </c>
      <c r="B70" s="294">
        <v>58502.999999999993</v>
      </c>
      <c r="C70" s="294">
        <v>51011.999999999993</v>
      </c>
      <c r="D70" s="294">
        <v>49882.999999999993</v>
      </c>
      <c r="E70" s="294">
        <v>159397.99999999997</v>
      </c>
      <c r="F70" s="294">
        <v>39994.999999999993</v>
      </c>
      <c r="G70" s="294">
        <v>42864</v>
      </c>
      <c r="H70" s="294">
        <v>43750.000000000007</v>
      </c>
      <c r="I70" s="294">
        <v>126609</v>
      </c>
      <c r="J70" s="294">
        <v>286007</v>
      </c>
      <c r="K70" s="294">
        <v>47089</v>
      </c>
      <c r="L70" s="294">
        <v>48063</v>
      </c>
      <c r="M70" s="294">
        <v>48780</v>
      </c>
      <c r="N70" s="294">
        <v>143932</v>
      </c>
      <c r="O70" s="294">
        <v>429939</v>
      </c>
      <c r="P70" s="294">
        <v>49149</v>
      </c>
      <c r="Q70" s="294">
        <v>52006</v>
      </c>
      <c r="R70" s="294" t="e">
        <v>#REF!</v>
      </c>
      <c r="S70" s="294" t="e">
        <v>#REF!</v>
      </c>
      <c r="T70" s="294" t="e">
        <v>#REF!</v>
      </c>
      <c r="U70" s="294">
        <v>59155</v>
      </c>
      <c r="V70" s="294">
        <v>53959</v>
      </c>
      <c r="W70" s="294">
        <v>56463.000000000007</v>
      </c>
      <c r="X70" s="294">
        <v>169577</v>
      </c>
      <c r="Y70" s="294">
        <v>44544</v>
      </c>
      <c r="Z70" s="294">
        <v>44903</v>
      </c>
      <c r="AA70" s="294">
        <v>41314</v>
      </c>
      <c r="AB70" s="294">
        <v>130761</v>
      </c>
      <c r="AC70" s="294">
        <v>300338</v>
      </c>
      <c r="AD70" s="294">
        <v>43859.000000000007</v>
      </c>
      <c r="AE70" s="294">
        <v>48493</v>
      </c>
      <c r="AF70" s="294">
        <v>49462.000000000007</v>
      </c>
      <c r="AG70" s="294">
        <v>141814</v>
      </c>
      <c r="AH70" s="294">
        <v>442152</v>
      </c>
      <c r="AI70" s="294">
        <v>56991</v>
      </c>
      <c r="AJ70" s="294">
        <v>57124.000000000007</v>
      </c>
      <c r="AK70" s="294">
        <v>97222.999999999985</v>
      </c>
      <c r="AL70" s="294">
        <v>211338</v>
      </c>
      <c r="AM70" s="294">
        <v>653490</v>
      </c>
      <c r="AN70" s="294">
        <v>68485</v>
      </c>
      <c r="AO70" s="294">
        <v>55926</v>
      </c>
      <c r="AP70" s="294">
        <v>58057</v>
      </c>
      <c r="AQ70" s="294">
        <v>182468</v>
      </c>
      <c r="AR70" s="294">
        <v>46273</v>
      </c>
      <c r="AS70" s="294">
        <v>47351</v>
      </c>
      <c r="AT70" s="294">
        <v>46286.690399999999</v>
      </c>
      <c r="AU70" s="294">
        <v>139910.69039999999</v>
      </c>
      <c r="AV70" s="294">
        <v>322378.69039999996</v>
      </c>
      <c r="AW70" s="294">
        <v>48184</v>
      </c>
      <c r="AX70" s="294">
        <v>46876</v>
      </c>
      <c r="AY70" s="294">
        <v>51949</v>
      </c>
      <c r="AZ70" s="294">
        <v>147009</v>
      </c>
      <c r="BA70" s="294">
        <v>469387.69039999996</v>
      </c>
      <c r="BB70" s="294">
        <v>57105</v>
      </c>
      <c r="BC70" s="294">
        <v>56623</v>
      </c>
      <c r="BD70" s="294">
        <v>60355</v>
      </c>
      <c r="BE70" s="294">
        <v>174083</v>
      </c>
      <c r="BF70" s="294">
        <v>643470.69039999996</v>
      </c>
      <c r="BG70" s="294">
        <v>27235.690399999963</v>
      </c>
      <c r="BH70" s="616">
        <v>-1.5332001407825757E-2</v>
      </c>
      <c r="BI70" s="294">
        <v>64370</v>
      </c>
      <c r="BJ70" s="294">
        <v>54077</v>
      </c>
      <c r="BK70" s="294">
        <v>54265</v>
      </c>
      <c r="BL70" s="294">
        <v>172712</v>
      </c>
      <c r="BM70" s="294">
        <v>41981</v>
      </c>
      <c r="BN70" s="294">
        <v>44036</v>
      </c>
      <c r="BO70" s="294">
        <v>42696</v>
      </c>
      <c r="BP70" s="294">
        <v>128713</v>
      </c>
      <c r="BQ70" s="294">
        <v>301425</v>
      </c>
      <c r="BR70" s="294">
        <v>-20953.690399999963</v>
      </c>
      <c r="BS70" s="616">
        <v>-6.4997132329066523E-2</v>
      </c>
      <c r="BT70" s="294">
        <v>46971</v>
      </c>
      <c r="BU70" s="294">
        <v>-1213</v>
      </c>
      <c r="BV70" s="616">
        <v>-2.5174331728374563E-2</v>
      </c>
      <c r="BW70" s="294">
        <v>48322</v>
      </c>
      <c r="BX70" s="982">
        <v>1446</v>
      </c>
      <c r="BY70" s="983">
        <v>3.0847341923372303E-2</v>
      </c>
      <c r="BZ70" s="294">
        <v>51966</v>
      </c>
      <c r="CA70" s="982">
        <f t="shared" si="6"/>
        <v>17</v>
      </c>
      <c r="CB70" s="983">
        <f t="shared" si="7"/>
        <v>3.2724402779649273E-4</v>
      </c>
      <c r="CC70" s="294">
        <v>147259</v>
      </c>
      <c r="CD70" s="982">
        <f t="shared" si="8"/>
        <v>250</v>
      </c>
      <c r="CE70" s="983">
        <f t="shared" si="9"/>
        <v>1.7005761552013822E-3</v>
      </c>
      <c r="CF70" s="294">
        <v>448684</v>
      </c>
      <c r="CG70" s="982">
        <f t="shared" si="10"/>
        <v>-20703.690399999963</v>
      </c>
      <c r="CH70" s="983">
        <f t="shared" si="11"/>
        <v>-4.4107868236503638E-2</v>
      </c>
    </row>
    <row r="71" spans="1:86" x14ac:dyDescent="0.25">
      <c r="A71" s="87" t="s">
        <v>50</v>
      </c>
      <c r="B71" s="294">
        <v>637.00000000000011</v>
      </c>
      <c r="C71" s="294">
        <v>1177</v>
      </c>
      <c r="D71" s="294">
        <v>916.99999999999989</v>
      </c>
      <c r="E71" s="294">
        <v>2731</v>
      </c>
      <c r="F71" s="294">
        <v>1483</v>
      </c>
      <c r="G71" s="294">
        <v>1567</v>
      </c>
      <c r="H71" s="294">
        <v>1671.0000000000002</v>
      </c>
      <c r="I71" s="294">
        <v>4721</v>
      </c>
      <c r="J71" s="294">
        <v>7452</v>
      </c>
      <c r="K71" s="294">
        <v>1786</v>
      </c>
      <c r="L71" s="294">
        <v>1370</v>
      </c>
      <c r="M71" s="294">
        <v>2675</v>
      </c>
      <c r="N71" s="294">
        <v>5831</v>
      </c>
      <c r="O71" s="294">
        <v>13283</v>
      </c>
      <c r="P71" s="294">
        <v>1888</v>
      </c>
      <c r="Q71" s="294">
        <v>650</v>
      </c>
      <c r="R71" s="294" t="e">
        <v>#REF!</v>
      </c>
      <c r="S71" s="294" t="e">
        <v>#REF!</v>
      </c>
      <c r="T71" s="294" t="e">
        <v>#REF!</v>
      </c>
      <c r="U71" s="294">
        <v>498</v>
      </c>
      <c r="V71" s="294">
        <v>652</v>
      </c>
      <c r="W71" s="294">
        <v>760</v>
      </c>
      <c r="X71" s="294">
        <v>1910</v>
      </c>
      <c r="Y71" s="294">
        <v>1244.9999999999998</v>
      </c>
      <c r="Z71" s="294">
        <v>1635</v>
      </c>
      <c r="AA71" s="294">
        <v>1950.0000000000002</v>
      </c>
      <c r="AB71" s="294">
        <v>4830</v>
      </c>
      <c r="AC71" s="294">
        <v>6740</v>
      </c>
      <c r="AD71" s="294">
        <v>2089</v>
      </c>
      <c r="AE71" s="294">
        <v>1246</v>
      </c>
      <c r="AF71" s="294">
        <v>2086</v>
      </c>
      <c r="AG71" s="294">
        <v>5421</v>
      </c>
      <c r="AH71" s="294">
        <v>12161</v>
      </c>
      <c r="AI71" s="294">
        <v>1622</v>
      </c>
      <c r="AJ71" s="294">
        <v>691</v>
      </c>
      <c r="AK71" s="294">
        <v>33395</v>
      </c>
      <c r="AL71" s="294">
        <v>35708</v>
      </c>
      <c r="AM71" s="294">
        <v>47869</v>
      </c>
      <c r="AN71" s="294">
        <v>560</v>
      </c>
      <c r="AO71" s="294">
        <v>427</v>
      </c>
      <c r="AP71" s="294">
        <v>865.99799999999993</v>
      </c>
      <c r="AQ71" s="294">
        <v>1852.998</v>
      </c>
      <c r="AR71" s="294">
        <v>1324</v>
      </c>
      <c r="AS71" s="294">
        <v>1805</v>
      </c>
      <c r="AT71" s="294">
        <v>1888.8984</v>
      </c>
      <c r="AU71" s="294">
        <v>5017.8984</v>
      </c>
      <c r="AV71" s="294">
        <v>6870.8963999999996</v>
      </c>
      <c r="AW71" s="294">
        <v>2033</v>
      </c>
      <c r="AX71" s="294">
        <v>875</v>
      </c>
      <c r="AY71" s="294">
        <v>1629.048</v>
      </c>
      <c r="AZ71" s="294">
        <v>4537.0479999999998</v>
      </c>
      <c r="BA71" s="294">
        <v>11407.9444</v>
      </c>
      <c r="BB71" s="294">
        <v>1025</v>
      </c>
      <c r="BC71" s="294">
        <v>700</v>
      </c>
      <c r="BD71" s="294">
        <v>671</v>
      </c>
      <c r="BE71" s="294">
        <v>2396</v>
      </c>
      <c r="BF71" s="294">
        <v>13803.9444</v>
      </c>
      <c r="BG71" s="294">
        <v>-753.05559999999969</v>
      </c>
      <c r="BH71" s="616">
        <v>-0.71163081743926138</v>
      </c>
      <c r="BI71" s="294">
        <v>701</v>
      </c>
      <c r="BJ71" s="294">
        <v>855</v>
      </c>
      <c r="BK71" s="294">
        <v>1235</v>
      </c>
      <c r="BL71" s="294">
        <v>2791</v>
      </c>
      <c r="BM71" s="294">
        <v>1495</v>
      </c>
      <c r="BN71" s="294">
        <v>1844</v>
      </c>
      <c r="BO71" s="294">
        <v>1935</v>
      </c>
      <c r="BP71" s="294">
        <v>5274</v>
      </c>
      <c r="BQ71" s="294">
        <v>8065</v>
      </c>
      <c r="BR71" s="294">
        <v>1194.1036000000004</v>
      </c>
      <c r="BS71" s="616">
        <v>0.17379153031618996</v>
      </c>
      <c r="BT71" s="294">
        <v>2044</v>
      </c>
      <c r="BU71" s="294">
        <v>11</v>
      </c>
      <c r="BV71" s="616">
        <v>5.4107230693556324E-3</v>
      </c>
      <c r="BW71" s="294">
        <v>833</v>
      </c>
      <c r="BX71" s="982">
        <v>-42</v>
      </c>
      <c r="BY71" s="983">
        <v>-4.8000000000000001E-2</v>
      </c>
      <c r="BZ71" s="294">
        <v>2415</v>
      </c>
      <c r="CA71" s="982">
        <f t="shared" si="6"/>
        <v>785.952</v>
      </c>
      <c r="CB71" s="983">
        <f t="shared" si="7"/>
        <v>0.48246092196178381</v>
      </c>
      <c r="CC71" s="294">
        <v>5292</v>
      </c>
      <c r="CD71" s="982">
        <f t="shared" si="8"/>
        <v>754.95200000000023</v>
      </c>
      <c r="CE71" s="983">
        <f t="shared" si="9"/>
        <v>0.16639718160354491</v>
      </c>
      <c r="CF71" s="294">
        <v>13357</v>
      </c>
      <c r="CG71" s="982">
        <f t="shared" si="10"/>
        <v>1949.0555999999997</v>
      </c>
      <c r="CH71" s="983">
        <f t="shared" si="11"/>
        <v>0.17085072749828617</v>
      </c>
    </row>
    <row r="72" spans="1:86" x14ac:dyDescent="0.25">
      <c r="A72" s="87" t="s">
        <v>95</v>
      </c>
      <c r="E72" s="294">
        <v>0</v>
      </c>
      <c r="I72" s="294">
        <v>0</v>
      </c>
      <c r="N72" s="294">
        <v>0</v>
      </c>
      <c r="P72" s="88"/>
      <c r="Q72" s="88"/>
      <c r="S72" s="294">
        <v>0</v>
      </c>
      <c r="T72" s="294">
        <v>0</v>
      </c>
      <c r="X72" s="294">
        <v>0</v>
      </c>
      <c r="AB72" s="294">
        <v>0</v>
      </c>
      <c r="AG72" s="294">
        <v>0</v>
      </c>
      <c r="AL72" s="294">
        <v>0</v>
      </c>
      <c r="AM72" s="294">
        <v>0</v>
      </c>
      <c r="AQ72" s="294">
        <v>0</v>
      </c>
      <c r="AU72" s="294">
        <v>0</v>
      </c>
      <c r="AZ72" s="294">
        <v>0</v>
      </c>
      <c r="BB72" s="88"/>
      <c r="BC72" s="88"/>
      <c r="BE72" s="294">
        <v>0</v>
      </c>
      <c r="BF72" s="294">
        <v>0</v>
      </c>
      <c r="BG72" s="294">
        <v>0</v>
      </c>
      <c r="BH72" s="616"/>
      <c r="BL72" s="294">
        <v>0</v>
      </c>
      <c r="BP72" s="294">
        <v>0</v>
      </c>
      <c r="BR72" s="294">
        <v>0</v>
      </c>
      <c r="BS72" s="616" t="e">
        <v>#DIV/0!</v>
      </c>
      <c r="BT72" s="294">
        <v>0</v>
      </c>
      <c r="BU72" s="294">
        <v>0</v>
      </c>
      <c r="BV72" s="616" t="e">
        <v>#DIV/0!</v>
      </c>
      <c r="BX72" s="982">
        <v>0</v>
      </c>
      <c r="BY72" s="983" t="e">
        <v>#DIV/0!</v>
      </c>
      <c r="CA72" s="982">
        <f t="shared" si="6"/>
        <v>0</v>
      </c>
      <c r="CB72" s="983" t="e">
        <f t="shared" si="7"/>
        <v>#DIV/0!</v>
      </c>
      <c r="CC72" s="294">
        <v>0</v>
      </c>
      <c r="CD72" s="982">
        <f t="shared" si="8"/>
        <v>0</v>
      </c>
      <c r="CE72" s="983" t="e">
        <f t="shared" si="9"/>
        <v>#DIV/0!</v>
      </c>
      <c r="CG72" s="982">
        <f t="shared" si="10"/>
        <v>0</v>
      </c>
      <c r="CH72" s="983" t="e">
        <f t="shared" si="11"/>
        <v>#DIV/0!</v>
      </c>
    </row>
    <row r="73" spans="1:86" x14ac:dyDescent="0.25">
      <c r="A73" s="87" t="s">
        <v>96</v>
      </c>
      <c r="E73" s="294">
        <v>0</v>
      </c>
      <c r="I73" s="294">
        <v>0</v>
      </c>
      <c r="N73" s="294">
        <v>0</v>
      </c>
      <c r="S73" s="294">
        <v>0</v>
      </c>
      <c r="T73" s="294">
        <v>0</v>
      </c>
      <c r="X73" s="294">
        <v>0</v>
      </c>
      <c r="AB73" s="294">
        <v>0</v>
      </c>
      <c r="AG73" s="294">
        <v>0</v>
      </c>
      <c r="AL73" s="294">
        <v>0</v>
      </c>
      <c r="AM73" s="294">
        <v>0</v>
      </c>
      <c r="AQ73" s="294">
        <v>0</v>
      </c>
      <c r="AU73" s="294">
        <v>0</v>
      </c>
      <c r="AZ73" s="294">
        <v>0</v>
      </c>
      <c r="BG73" s="294">
        <v>0</v>
      </c>
      <c r="BH73" s="616"/>
      <c r="BL73" s="294">
        <v>0</v>
      </c>
      <c r="BP73" s="294">
        <v>0</v>
      </c>
      <c r="BR73" s="294">
        <v>0</v>
      </c>
      <c r="BS73" s="616" t="e">
        <v>#DIV/0!</v>
      </c>
      <c r="BT73" s="294">
        <v>0</v>
      </c>
      <c r="BU73" s="294">
        <v>0</v>
      </c>
      <c r="BV73" s="616" t="e">
        <v>#DIV/0!</v>
      </c>
      <c r="BX73" s="982">
        <v>0</v>
      </c>
      <c r="BY73" s="983" t="e">
        <v>#DIV/0!</v>
      </c>
      <c r="CA73" s="982">
        <f t="shared" si="6"/>
        <v>0</v>
      </c>
      <c r="CB73" s="983" t="e">
        <f t="shared" si="7"/>
        <v>#DIV/0!</v>
      </c>
      <c r="CC73" s="294">
        <v>0</v>
      </c>
      <c r="CD73" s="982">
        <f t="shared" si="8"/>
        <v>0</v>
      </c>
      <c r="CE73" s="983" t="e">
        <f t="shared" si="9"/>
        <v>#DIV/0!</v>
      </c>
      <c r="CG73" s="982">
        <f t="shared" si="10"/>
        <v>0</v>
      </c>
      <c r="CH73" s="983" t="e">
        <f t="shared" si="11"/>
        <v>#DIV/0!</v>
      </c>
    </row>
    <row r="74" spans="1:86" x14ac:dyDescent="0.25">
      <c r="A74" s="87" t="s">
        <v>69</v>
      </c>
      <c r="E74" s="294">
        <v>0</v>
      </c>
      <c r="I74" s="294">
        <v>0</v>
      </c>
      <c r="N74" s="294">
        <v>0</v>
      </c>
      <c r="O74" s="294">
        <v>0</v>
      </c>
      <c r="S74" s="294">
        <v>0</v>
      </c>
      <c r="T74" s="294">
        <v>0</v>
      </c>
      <c r="X74" s="294">
        <v>0</v>
      </c>
      <c r="AB74" s="294">
        <v>0</v>
      </c>
      <c r="AC74" s="294">
        <v>0</v>
      </c>
      <c r="AG74" s="294">
        <v>0</v>
      </c>
      <c r="AH74" s="294">
        <v>0</v>
      </c>
      <c r="AL74" s="294">
        <v>0</v>
      </c>
      <c r="AM74" s="294">
        <v>0</v>
      </c>
      <c r="AQ74" s="294">
        <v>0</v>
      </c>
      <c r="AU74" s="294">
        <v>0</v>
      </c>
      <c r="AV74" s="294">
        <v>0</v>
      </c>
      <c r="AZ74" s="294">
        <v>0</v>
      </c>
      <c r="BA74" s="294">
        <v>0</v>
      </c>
      <c r="BG74" s="294">
        <v>0</v>
      </c>
      <c r="BH74" s="616"/>
      <c r="BL74" s="294">
        <v>0</v>
      </c>
      <c r="BP74" s="294">
        <v>0</v>
      </c>
      <c r="BQ74" s="294">
        <v>0</v>
      </c>
      <c r="BR74" s="294">
        <v>0</v>
      </c>
      <c r="BS74" s="616" t="e">
        <v>#DIV/0!</v>
      </c>
      <c r="BT74" s="294">
        <v>0</v>
      </c>
      <c r="BU74" s="294">
        <v>0</v>
      </c>
      <c r="BV74" s="616" t="e">
        <v>#DIV/0!</v>
      </c>
      <c r="BX74" s="982">
        <v>0</v>
      </c>
      <c r="BY74" s="983" t="e">
        <v>#DIV/0!</v>
      </c>
      <c r="CA74" s="982">
        <f t="shared" si="6"/>
        <v>0</v>
      </c>
      <c r="CB74" s="983" t="e">
        <f t="shared" si="7"/>
        <v>#DIV/0!</v>
      </c>
      <c r="CC74" s="294">
        <v>0</v>
      </c>
      <c r="CD74" s="982">
        <f t="shared" si="8"/>
        <v>0</v>
      </c>
      <c r="CE74" s="983" t="e">
        <f t="shared" si="9"/>
        <v>#DIV/0!</v>
      </c>
      <c r="CF74" s="294">
        <v>0</v>
      </c>
      <c r="CG74" s="982">
        <f t="shared" si="10"/>
        <v>0</v>
      </c>
      <c r="CH74" s="983" t="e">
        <f t="shared" si="11"/>
        <v>#DIV/0!</v>
      </c>
    </row>
    <row r="75" spans="1:86" x14ac:dyDescent="0.25">
      <c r="A75" s="89" t="s">
        <v>93</v>
      </c>
      <c r="B75" s="294">
        <v>677</v>
      </c>
      <c r="C75" s="294">
        <v>557</v>
      </c>
      <c r="D75" s="294">
        <v>723</v>
      </c>
      <c r="E75" s="294">
        <v>1957</v>
      </c>
      <c r="F75" s="294">
        <v>1288</v>
      </c>
      <c r="G75" s="294">
        <v>806.00000000000011</v>
      </c>
      <c r="H75" s="294">
        <v>581</v>
      </c>
      <c r="I75" s="294">
        <v>2675</v>
      </c>
      <c r="J75" s="294">
        <v>4632</v>
      </c>
      <c r="K75" s="294">
        <v>784</v>
      </c>
      <c r="L75" s="294">
        <v>601.00000000000011</v>
      </c>
      <c r="M75" s="294">
        <v>748</v>
      </c>
      <c r="N75" s="294">
        <v>2133</v>
      </c>
      <c r="O75" s="294">
        <v>6765</v>
      </c>
      <c r="P75" s="294">
        <v>1112</v>
      </c>
      <c r="Q75" s="294">
        <v>657.99999999999989</v>
      </c>
      <c r="R75" s="294">
        <v>777</v>
      </c>
      <c r="S75" s="294">
        <v>2547</v>
      </c>
      <c r="T75" s="294">
        <v>9312</v>
      </c>
      <c r="U75" s="294">
        <v>623.99999999999989</v>
      </c>
      <c r="V75" s="294">
        <v>564</v>
      </c>
      <c r="W75" s="294">
        <v>594</v>
      </c>
      <c r="X75" s="294">
        <v>1782</v>
      </c>
      <c r="Y75" s="294">
        <v>939.00000000000023</v>
      </c>
      <c r="Z75" s="294">
        <v>432</v>
      </c>
      <c r="AA75" s="294">
        <v>554</v>
      </c>
      <c r="AB75" s="294">
        <v>1925.0000000000002</v>
      </c>
      <c r="AC75" s="294">
        <v>3707</v>
      </c>
      <c r="AD75" s="294">
        <v>938</v>
      </c>
      <c r="AE75" s="294">
        <v>796</v>
      </c>
      <c r="AF75" s="294">
        <v>671.99999999999989</v>
      </c>
      <c r="AG75" s="294">
        <v>2406</v>
      </c>
      <c r="AH75" s="294">
        <v>6113</v>
      </c>
      <c r="AI75" s="294">
        <v>696</v>
      </c>
      <c r="AJ75" s="294">
        <v>726</v>
      </c>
      <c r="AK75" s="294">
        <v>652.99999999999989</v>
      </c>
      <c r="AL75" s="294">
        <v>2075</v>
      </c>
      <c r="AM75" s="294">
        <v>8188</v>
      </c>
      <c r="AN75" s="294">
        <v>646.99999999999989</v>
      </c>
      <c r="AO75" s="294">
        <v>580</v>
      </c>
      <c r="AP75" s="294">
        <v>741.03120000000001</v>
      </c>
      <c r="AQ75" s="294">
        <v>1968.0311999999999</v>
      </c>
      <c r="AR75" s="294">
        <v>879.00000000000011</v>
      </c>
      <c r="AS75" s="294">
        <v>460</v>
      </c>
      <c r="AT75" s="294">
        <v>659.00159999999994</v>
      </c>
      <c r="AU75" s="294">
        <v>1998.0016000000001</v>
      </c>
      <c r="AV75" s="294">
        <v>3966.0328</v>
      </c>
      <c r="AW75" s="294">
        <v>367</v>
      </c>
      <c r="AX75" s="294">
        <v>629</v>
      </c>
      <c r="AY75" s="294">
        <v>718.94860000000006</v>
      </c>
      <c r="AZ75" s="294">
        <v>1714.9486000000002</v>
      </c>
      <c r="BA75" s="294">
        <v>5680.9814000000006</v>
      </c>
      <c r="BB75" s="294">
        <v>555.00119999999993</v>
      </c>
      <c r="BC75" s="294">
        <v>794</v>
      </c>
      <c r="BD75" s="294">
        <v>625</v>
      </c>
      <c r="BE75" s="294">
        <v>1974.0011999999999</v>
      </c>
      <c r="BF75" s="294">
        <v>7654.9826000000003</v>
      </c>
      <c r="BG75" s="294">
        <v>-432.01859999999942</v>
      </c>
      <c r="BH75" s="616">
        <v>-6.5097386419149972E-2</v>
      </c>
      <c r="BI75" s="294">
        <v>631</v>
      </c>
      <c r="BJ75" s="294">
        <v>549</v>
      </c>
      <c r="BK75" s="294">
        <v>685</v>
      </c>
      <c r="BL75" s="294">
        <v>1865</v>
      </c>
      <c r="BM75" s="294">
        <v>832</v>
      </c>
      <c r="BN75" s="294">
        <v>450</v>
      </c>
      <c r="BO75" s="294">
        <v>290</v>
      </c>
      <c r="BP75" s="294">
        <v>1572</v>
      </c>
      <c r="BQ75" s="294">
        <v>3437</v>
      </c>
      <c r="BR75" s="294">
        <v>-529.03279999999995</v>
      </c>
      <c r="BS75" s="616">
        <v>-0.13339092909166056</v>
      </c>
      <c r="BT75" s="294">
        <v>443</v>
      </c>
      <c r="BU75" s="294">
        <v>76</v>
      </c>
      <c r="BV75" s="616">
        <v>0.20708446866485014</v>
      </c>
      <c r="BW75" s="294">
        <v>439</v>
      </c>
      <c r="BX75" s="982">
        <v>-190</v>
      </c>
      <c r="BY75" s="983">
        <v>-0.30206677265500798</v>
      </c>
      <c r="BZ75" s="294">
        <v>562</v>
      </c>
      <c r="CA75" s="982">
        <f t="shared" si="6"/>
        <v>-156.94860000000006</v>
      </c>
      <c r="CB75" s="983">
        <f t="shared" si="7"/>
        <v>-0.21830294961280966</v>
      </c>
      <c r="CC75" s="294">
        <v>1444</v>
      </c>
      <c r="CD75" s="982">
        <f t="shared" si="8"/>
        <v>-270.94860000000017</v>
      </c>
      <c r="CE75" s="983">
        <f t="shared" si="9"/>
        <v>-0.15799225702741188</v>
      </c>
      <c r="CF75" s="294">
        <v>4881</v>
      </c>
      <c r="CG75" s="982">
        <f t="shared" si="10"/>
        <v>-799.98140000000058</v>
      </c>
      <c r="CH75" s="983">
        <f t="shared" si="11"/>
        <v>-0.14081746509502752</v>
      </c>
    </row>
    <row r="76" spans="1:86" x14ac:dyDescent="0.25">
      <c r="A76" s="89" t="s">
        <v>94</v>
      </c>
      <c r="B76" s="294">
        <v>184</v>
      </c>
      <c r="C76" s="294">
        <v>212.00000000000003</v>
      </c>
      <c r="D76" s="294">
        <v>240</v>
      </c>
      <c r="E76" s="294">
        <v>636</v>
      </c>
      <c r="F76" s="294">
        <v>1436</v>
      </c>
      <c r="G76" s="294">
        <v>142</v>
      </c>
      <c r="H76" s="294">
        <v>150</v>
      </c>
      <c r="I76" s="294">
        <v>1728</v>
      </c>
      <c r="J76" s="294">
        <v>2364</v>
      </c>
      <c r="K76" s="294">
        <v>416</v>
      </c>
      <c r="L76" s="294">
        <v>236.00000000000003</v>
      </c>
      <c r="M76" s="294">
        <v>761.99999999999989</v>
      </c>
      <c r="N76" s="294">
        <v>1414</v>
      </c>
      <c r="O76" s="294">
        <v>3778</v>
      </c>
      <c r="P76" s="294">
        <v>413</v>
      </c>
      <c r="Q76" s="294">
        <v>274</v>
      </c>
      <c r="R76" s="294">
        <v>273</v>
      </c>
      <c r="S76" s="294">
        <v>960</v>
      </c>
      <c r="T76" s="294">
        <v>4738</v>
      </c>
      <c r="U76" s="294">
        <v>199</v>
      </c>
      <c r="V76" s="294">
        <v>135</v>
      </c>
      <c r="W76" s="294">
        <v>560</v>
      </c>
      <c r="X76" s="294">
        <v>894</v>
      </c>
      <c r="Y76" s="294">
        <v>310</v>
      </c>
      <c r="Z76" s="294">
        <v>244</v>
      </c>
      <c r="AA76" s="294">
        <v>395.99999999999994</v>
      </c>
      <c r="AB76" s="294">
        <v>950</v>
      </c>
      <c r="AC76" s="294">
        <v>1844</v>
      </c>
      <c r="AD76" s="294">
        <v>345.00000000000006</v>
      </c>
      <c r="AE76" s="294">
        <v>521.00000000000011</v>
      </c>
      <c r="AF76" s="294">
        <v>597</v>
      </c>
      <c r="AG76" s="294">
        <v>1463</v>
      </c>
      <c r="AH76" s="294">
        <v>3307</v>
      </c>
      <c r="AI76" s="294">
        <v>257</v>
      </c>
      <c r="AJ76" s="294">
        <v>278</v>
      </c>
      <c r="AK76" s="294">
        <v>197.00000000000003</v>
      </c>
      <c r="AL76" s="294">
        <v>732</v>
      </c>
      <c r="AM76" s="294">
        <v>4039</v>
      </c>
      <c r="AN76" s="294">
        <v>190</v>
      </c>
      <c r="AO76" s="294">
        <v>145</v>
      </c>
      <c r="AP76" s="294">
        <v>608.01160000000004</v>
      </c>
      <c r="AQ76" s="294">
        <v>943.01160000000004</v>
      </c>
      <c r="AR76" s="294">
        <v>749</v>
      </c>
      <c r="AS76" s="294">
        <v>551</v>
      </c>
      <c r="AT76" s="294">
        <v>379.99800000000005</v>
      </c>
      <c r="AU76" s="294">
        <v>1679.998</v>
      </c>
      <c r="AV76" s="294">
        <v>2623.0096000000003</v>
      </c>
      <c r="AW76" s="294">
        <v>350</v>
      </c>
      <c r="AX76" s="294">
        <v>112</v>
      </c>
      <c r="AY76" s="294">
        <v>179.00219999999999</v>
      </c>
      <c r="AZ76" s="294">
        <v>641.00220000000002</v>
      </c>
      <c r="BA76" s="294">
        <v>3264.0118000000002</v>
      </c>
      <c r="BB76" s="294">
        <v>158.00399999999999</v>
      </c>
      <c r="BC76" s="294">
        <v>232</v>
      </c>
      <c r="BD76" s="294">
        <v>233.99999999999997</v>
      </c>
      <c r="BE76" s="294">
        <v>624.00400000000002</v>
      </c>
      <c r="BF76" s="294">
        <v>3888.0158000000001</v>
      </c>
      <c r="BG76" s="294">
        <v>-42.988199999999779</v>
      </c>
      <c r="BH76" s="616">
        <v>-3.7381579598910641E-2</v>
      </c>
      <c r="BI76" s="294">
        <v>204</v>
      </c>
      <c r="BJ76" s="294">
        <v>129</v>
      </c>
      <c r="BK76" s="294">
        <v>602</v>
      </c>
      <c r="BL76" s="294">
        <v>935</v>
      </c>
      <c r="BM76" s="294">
        <v>318</v>
      </c>
      <c r="BN76" s="294">
        <v>153</v>
      </c>
      <c r="BO76" s="294">
        <v>477</v>
      </c>
      <c r="BP76" s="294">
        <v>948</v>
      </c>
      <c r="BQ76" s="294">
        <v>1883</v>
      </c>
      <c r="BR76" s="294">
        <v>-740.00960000000032</v>
      </c>
      <c r="BS76" s="616">
        <v>-0.2821223376384136</v>
      </c>
      <c r="BT76" s="294">
        <v>724</v>
      </c>
      <c r="BU76" s="294">
        <v>374</v>
      </c>
      <c r="BV76" s="616">
        <v>1.0685714285714285</v>
      </c>
      <c r="BW76" s="294">
        <v>129</v>
      </c>
      <c r="BX76" s="982">
        <v>17</v>
      </c>
      <c r="BY76" s="983">
        <v>0.15178571428571427</v>
      </c>
      <c r="BZ76" s="294">
        <v>126</v>
      </c>
      <c r="CA76" s="982">
        <f t="shared" si="6"/>
        <v>-53.002199999999988</v>
      </c>
      <c r="CB76" s="983">
        <f t="shared" si="7"/>
        <v>-0.29609803678390539</v>
      </c>
      <c r="CC76" s="294">
        <v>979</v>
      </c>
      <c r="CD76" s="982">
        <f t="shared" si="8"/>
        <v>337.99779999999998</v>
      </c>
      <c r="CE76" s="983">
        <f t="shared" si="9"/>
        <v>0.52729585015464842</v>
      </c>
      <c r="CF76" s="294">
        <v>2862</v>
      </c>
      <c r="CG76" s="982">
        <f t="shared" si="10"/>
        <v>-402.01180000000022</v>
      </c>
      <c r="CH76" s="983">
        <f t="shared" si="11"/>
        <v>-0.12316493463657215</v>
      </c>
    </row>
    <row r="77" spans="1:86" x14ac:dyDescent="0.25">
      <c r="E77" s="294">
        <v>0</v>
      </c>
      <c r="I77" s="294">
        <v>0</v>
      </c>
      <c r="N77" s="294">
        <v>0</v>
      </c>
      <c r="O77" s="294">
        <v>0</v>
      </c>
      <c r="S77" s="294">
        <v>0</v>
      </c>
      <c r="T77" s="294">
        <v>0</v>
      </c>
      <c r="X77" s="294">
        <v>0</v>
      </c>
      <c r="AB77" s="294">
        <v>0</v>
      </c>
      <c r="AC77" s="294">
        <v>0</v>
      </c>
      <c r="AG77" s="294">
        <v>0</v>
      </c>
      <c r="AH77" s="294">
        <v>0</v>
      </c>
      <c r="AL77" s="294">
        <v>0</v>
      </c>
      <c r="AM77" s="294">
        <v>0</v>
      </c>
      <c r="AQ77" s="294">
        <v>0</v>
      </c>
      <c r="AU77" s="294">
        <v>0</v>
      </c>
      <c r="AV77" s="294">
        <v>0</v>
      </c>
      <c r="AZ77" s="294">
        <v>0</v>
      </c>
      <c r="BA77" s="294">
        <v>0</v>
      </c>
      <c r="BE77" s="294">
        <v>0</v>
      </c>
      <c r="BF77" s="294">
        <v>0</v>
      </c>
      <c r="BG77" s="294">
        <v>0</v>
      </c>
      <c r="BH77" s="616"/>
      <c r="BL77" s="294">
        <v>0</v>
      </c>
      <c r="BP77" s="294">
        <v>0</v>
      </c>
      <c r="BQ77" s="294">
        <v>0</v>
      </c>
      <c r="BR77" s="294">
        <v>0</v>
      </c>
      <c r="BS77" s="616" t="e">
        <v>#DIV/0!</v>
      </c>
      <c r="BT77" s="294">
        <v>0</v>
      </c>
      <c r="BU77" s="294">
        <v>0</v>
      </c>
      <c r="BV77" s="616" t="e">
        <v>#DIV/0!</v>
      </c>
      <c r="BX77" s="982">
        <v>0</v>
      </c>
      <c r="BY77" s="983" t="e">
        <v>#DIV/0!</v>
      </c>
      <c r="CA77" s="982">
        <f t="shared" si="6"/>
        <v>0</v>
      </c>
      <c r="CB77" s="983" t="e">
        <f t="shared" si="7"/>
        <v>#DIV/0!</v>
      </c>
      <c r="CC77" s="294">
        <v>0</v>
      </c>
      <c r="CD77" s="982">
        <f t="shared" si="8"/>
        <v>0</v>
      </c>
      <c r="CE77" s="983" t="e">
        <f t="shared" si="9"/>
        <v>#DIV/0!</v>
      </c>
      <c r="CF77" s="294">
        <v>0</v>
      </c>
      <c r="CG77" s="982">
        <f t="shared" si="10"/>
        <v>0</v>
      </c>
      <c r="CH77" s="983" t="e">
        <f t="shared" si="11"/>
        <v>#DIV/0!</v>
      </c>
    </row>
    <row r="78" spans="1:86" x14ac:dyDescent="0.25">
      <c r="A78" s="87" t="s">
        <v>53</v>
      </c>
      <c r="B78" s="294">
        <v>12553</v>
      </c>
      <c r="C78" s="294">
        <v>11957</v>
      </c>
      <c r="D78" s="294">
        <v>9485</v>
      </c>
      <c r="E78" s="294">
        <v>33995</v>
      </c>
      <c r="F78" s="294">
        <v>8756</v>
      </c>
      <c r="G78" s="294">
        <v>7767</v>
      </c>
      <c r="H78" s="294">
        <v>5633</v>
      </c>
      <c r="I78" s="294">
        <v>22156</v>
      </c>
      <c r="J78" s="294">
        <v>56151</v>
      </c>
      <c r="K78" s="294">
        <v>4557.3290000000006</v>
      </c>
      <c r="L78" s="294">
        <v>4827.4960000000001</v>
      </c>
      <c r="M78" s="294">
        <v>7429</v>
      </c>
      <c r="N78" s="294">
        <v>16813.825000000001</v>
      </c>
      <c r="O78" s="294">
        <v>72964.824999999997</v>
      </c>
      <c r="P78" s="294">
        <v>8514</v>
      </c>
      <c r="Q78" s="294">
        <v>10571</v>
      </c>
      <c r="R78" s="294" t="e">
        <v>#REF!</v>
      </c>
      <c r="S78" s="294" t="e">
        <v>#REF!</v>
      </c>
      <c r="T78" s="294" t="e">
        <v>#REF!</v>
      </c>
      <c r="U78" s="294">
        <v>12247</v>
      </c>
      <c r="V78" s="294">
        <v>10935</v>
      </c>
      <c r="W78" s="294">
        <v>10226</v>
      </c>
      <c r="X78" s="294">
        <v>33408</v>
      </c>
      <c r="Y78" s="294">
        <v>9174</v>
      </c>
      <c r="Z78" s="294">
        <v>7463</v>
      </c>
      <c r="AA78" s="294">
        <v>4968</v>
      </c>
      <c r="AB78" s="294">
        <v>21605</v>
      </c>
      <c r="AC78" s="294">
        <v>55013</v>
      </c>
      <c r="AD78" s="294">
        <v>4536.6810000000005</v>
      </c>
      <c r="AE78" s="294">
        <v>5148.3160006443113</v>
      </c>
      <c r="AF78" s="294">
        <v>7122</v>
      </c>
      <c r="AG78" s="294">
        <v>16806.997000644311</v>
      </c>
      <c r="AH78" s="294">
        <v>71819.997000644304</v>
      </c>
      <c r="AI78" s="294">
        <v>8930.7389999999996</v>
      </c>
      <c r="AJ78" s="294">
        <v>12552.368</v>
      </c>
      <c r="AK78" s="294">
        <v>10783.575000000001</v>
      </c>
      <c r="AL78" s="294">
        <v>32266.682000000001</v>
      </c>
      <c r="AM78" s="294">
        <v>104086.6790006443</v>
      </c>
      <c r="AN78" s="294">
        <v>13039.267</v>
      </c>
      <c r="AO78" s="294">
        <v>11946.606</v>
      </c>
      <c r="AP78" s="294">
        <v>8921</v>
      </c>
      <c r="AQ78" s="294">
        <v>33906.873</v>
      </c>
      <c r="AR78" s="294">
        <v>8933.0419999999995</v>
      </c>
      <c r="AS78" s="294">
        <v>8237.9950000000008</v>
      </c>
      <c r="AT78" s="294">
        <v>4702</v>
      </c>
      <c r="AU78" s="294">
        <v>21873.037</v>
      </c>
      <c r="AV78" s="294">
        <v>55779.91</v>
      </c>
      <c r="AW78" s="294">
        <v>4766.0879999999997</v>
      </c>
      <c r="AX78" s="294">
        <v>5259.3</v>
      </c>
      <c r="AY78" s="294">
        <v>7304</v>
      </c>
      <c r="AZ78" s="294">
        <v>17329.387999999999</v>
      </c>
      <c r="BA78" s="294">
        <v>73109.29800000001</v>
      </c>
      <c r="BB78" s="294">
        <v>8702.0789999999997</v>
      </c>
      <c r="BC78" s="294">
        <v>10751</v>
      </c>
      <c r="BD78" s="224">
        <v>10873</v>
      </c>
      <c r="BE78" s="294">
        <v>30326.078999999998</v>
      </c>
      <c r="BF78" s="775">
        <v>103435.37700000001</v>
      </c>
      <c r="BG78" s="294">
        <v>1289.3009993557062</v>
      </c>
      <c r="BH78" s="616">
        <v>-6.2573040748111763E-3</v>
      </c>
      <c r="BI78" s="294">
        <v>12379</v>
      </c>
      <c r="BJ78" s="294">
        <v>12077</v>
      </c>
      <c r="BK78" s="294">
        <v>9643.7000000000007</v>
      </c>
      <c r="BL78" s="294">
        <v>34099.699999999997</v>
      </c>
      <c r="BM78" s="294">
        <v>9036.6</v>
      </c>
      <c r="BN78" s="294">
        <v>7627.5</v>
      </c>
      <c r="BO78" s="294">
        <v>5717</v>
      </c>
      <c r="BP78" s="294">
        <v>22381.1</v>
      </c>
      <c r="BQ78" s="294">
        <v>56480.799999999996</v>
      </c>
      <c r="BR78" s="294">
        <v>700.88999999999214</v>
      </c>
      <c r="BS78" s="616">
        <v>1.2565276638129966E-2</v>
      </c>
      <c r="BT78" s="294">
        <v>4636.8</v>
      </c>
      <c r="BU78" s="294">
        <v>-129.28799999999956</v>
      </c>
      <c r="BV78" s="616">
        <v>-2.7126649780700559E-2</v>
      </c>
      <c r="BW78" s="294">
        <v>4835.8</v>
      </c>
      <c r="BX78" s="982">
        <v>-423.5</v>
      </c>
      <c r="BY78" s="983">
        <v>-8.0524024109672382E-2</v>
      </c>
      <c r="BZ78" s="294">
        <v>6992</v>
      </c>
      <c r="CA78" s="982">
        <f t="shared" si="6"/>
        <v>-312</v>
      </c>
      <c r="CB78" s="983">
        <f t="shared" si="7"/>
        <v>-4.271631982475356E-2</v>
      </c>
      <c r="CC78" s="294">
        <v>16464.599999999999</v>
      </c>
      <c r="CD78" s="982">
        <f t="shared" si="8"/>
        <v>-864.78800000000047</v>
      </c>
      <c r="CE78" s="983">
        <f t="shared" si="9"/>
        <v>-4.9902974069251642E-2</v>
      </c>
      <c r="CF78" s="294">
        <v>72945.399999999994</v>
      </c>
      <c r="CG78" s="982">
        <f t="shared" si="10"/>
        <v>-163.8980000000156</v>
      </c>
      <c r="CH78" s="983">
        <f t="shared" si="11"/>
        <v>-2.2418215532587328E-3</v>
      </c>
    </row>
    <row r="79" spans="1:86" x14ac:dyDescent="0.25">
      <c r="A79" s="87" t="s">
        <v>98</v>
      </c>
      <c r="B79" s="294">
        <v>845.60000202911999</v>
      </c>
      <c r="C79" s="294">
        <v>876.4860073128001</v>
      </c>
      <c r="D79" s="294">
        <v>450.13600063394199</v>
      </c>
      <c r="E79" s="294">
        <v>2172.222009975862</v>
      </c>
      <c r="F79" s="294">
        <v>131.92200004288802</v>
      </c>
      <c r="G79" s="294" t="e">
        <v>#REF!</v>
      </c>
      <c r="H79" s="294" t="e">
        <v>#REF!</v>
      </c>
      <c r="I79" s="294" t="e">
        <v>#REF!</v>
      </c>
      <c r="J79" s="294" t="e">
        <v>#REF!</v>
      </c>
      <c r="K79" s="294" t="e">
        <v>#REF!</v>
      </c>
      <c r="L79" s="294" t="e">
        <v>#REF!</v>
      </c>
      <c r="M79" s="294" t="e">
        <v>#REF!</v>
      </c>
      <c r="N79" s="294" t="e">
        <v>#REF!</v>
      </c>
      <c r="O79" s="294" t="e">
        <v>#REF!</v>
      </c>
      <c r="P79" s="294">
        <v>299.77600000000001</v>
      </c>
      <c r="Q79" s="294">
        <v>737.21199999999988</v>
      </c>
      <c r="R79" s="294">
        <v>486.71699999999993</v>
      </c>
      <c r="S79" s="294">
        <v>1523.7049999999999</v>
      </c>
      <c r="T79" s="294" t="e">
        <v>#REF!</v>
      </c>
      <c r="U79" s="294">
        <v>370.40600017092294</v>
      </c>
      <c r="V79" s="294">
        <v>390.09799996128004</v>
      </c>
      <c r="W79" s="294">
        <v>331.65400002542498</v>
      </c>
      <c r="X79" s="294">
        <v>1092.1580001576278</v>
      </c>
      <c r="Y79" s="294">
        <v>239.39099990467204</v>
      </c>
      <c r="Z79" s="294" t="e">
        <v>#REF!</v>
      </c>
      <c r="AA79" s="294" t="e">
        <v>#REF!</v>
      </c>
      <c r="AB79" s="294" t="e">
        <v>#REF!</v>
      </c>
      <c r="AC79" s="294" t="e">
        <v>#REF!</v>
      </c>
      <c r="AD79" s="294" t="e">
        <v>#REF!</v>
      </c>
      <c r="AE79" s="294" t="e">
        <v>#REF!</v>
      </c>
      <c r="AF79" s="294" t="e">
        <v>#REF!</v>
      </c>
      <c r="AG79" s="294" t="e">
        <v>#REF!</v>
      </c>
      <c r="AH79" s="294">
        <v>1331.5490000622999</v>
      </c>
      <c r="AI79" s="294">
        <v>536.13312707967236</v>
      </c>
      <c r="AJ79" s="294">
        <v>2887.6669999999999</v>
      </c>
      <c r="AK79" s="294">
        <v>2499.0630000000001</v>
      </c>
      <c r="AL79" s="294">
        <v>5922.8631270796723</v>
      </c>
      <c r="AM79" s="294">
        <v>7254.4121271419717</v>
      </c>
      <c r="AN79" s="294">
        <v>678.24</v>
      </c>
      <c r="AO79" s="294">
        <v>728.38300000000004</v>
      </c>
      <c r="AP79" s="294">
        <v>255</v>
      </c>
      <c r="AQ79" s="294">
        <v>1662</v>
      </c>
      <c r="AR79" s="294">
        <v>708.91399999999999</v>
      </c>
      <c r="AS79" s="294">
        <v>126.748</v>
      </c>
      <c r="AU79" s="294">
        <v>835.66200000000003</v>
      </c>
      <c r="AV79" s="294">
        <v>2497.6620000000003</v>
      </c>
      <c r="AZ79" s="294">
        <v>0</v>
      </c>
      <c r="BA79" s="294">
        <v>2497.6620000000003</v>
      </c>
      <c r="BB79" s="294">
        <v>51.56</v>
      </c>
      <c r="BC79" s="230">
        <v>565</v>
      </c>
      <c r="BD79" s="775">
        <v>577</v>
      </c>
      <c r="BE79" s="775">
        <v>1193.56</v>
      </c>
      <c r="BF79" s="775">
        <v>3691.2220000000002</v>
      </c>
      <c r="BG79" s="294">
        <v>1166.1129999377004</v>
      </c>
      <c r="BH79" s="616">
        <v>-0.4911755859321113</v>
      </c>
      <c r="BI79" s="294">
        <v>622</v>
      </c>
      <c r="BJ79" s="294">
        <v>485</v>
      </c>
      <c r="BK79" s="294">
        <v>509</v>
      </c>
      <c r="BL79" s="294">
        <v>1616</v>
      </c>
      <c r="BM79" s="294">
        <v>341</v>
      </c>
      <c r="BN79" s="294">
        <v>0</v>
      </c>
      <c r="BP79" s="294">
        <v>341</v>
      </c>
      <c r="BQ79" s="294">
        <v>1957</v>
      </c>
      <c r="BR79" s="294">
        <v>-540.66200000000026</v>
      </c>
      <c r="BS79" s="616">
        <v>-0.21646724016300051</v>
      </c>
      <c r="BT79" s="294">
        <v>0</v>
      </c>
      <c r="BU79" s="294">
        <v>0</v>
      </c>
      <c r="BV79" s="616" t="e">
        <v>#DIV/0!</v>
      </c>
      <c r="BX79" s="982">
        <v>0</v>
      </c>
      <c r="BY79" s="983" t="e">
        <v>#DIV/0!</v>
      </c>
      <c r="CA79" s="982">
        <f t="shared" si="6"/>
        <v>0</v>
      </c>
      <c r="CB79" s="983" t="e">
        <f t="shared" si="7"/>
        <v>#DIV/0!</v>
      </c>
      <c r="CC79" s="294">
        <v>0</v>
      </c>
      <c r="CD79" s="982">
        <f t="shared" si="8"/>
        <v>0</v>
      </c>
      <c r="CE79" s="983" t="e">
        <f t="shared" si="9"/>
        <v>#DIV/0!</v>
      </c>
      <c r="CF79" s="294">
        <v>1957</v>
      </c>
      <c r="CG79" s="982">
        <f t="shared" si="10"/>
        <v>-540.66200000000026</v>
      </c>
      <c r="CH79" s="983">
        <f t="shared" si="11"/>
        <v>-0.21646724016300051</v>
      </c>
    </row>
    <row r="80" spans="1:86" x14ac:dyDescent="0.25">
      <c r="A80" s="86" t="s">
        <v>85</v>
      </c>
      <c r="E80" s="294">
        <v>0</v>
      </c>
      <c r="I80" s="294">
        <v>0</v>
      </c>
      <c r="N80" s="294">
        <v>0</v>
      </c>
      <c r="S80" s="294">
        <v>0</v>
      </c>
      <c r="T80" s="294">
        <v>0</v>
      </c>
      <c r="X80" s="294">
        <v>0</v>
      </c>
      <c r="AB80" s="294">
        <v>0</v>
      </c>
      <c r="AG80" s="294">
        <v>0</v>
      </c>
      <c r="AL80" s="294">
        <v>0</v>
      </c>
      <c r="AM80" s="294">
        <v>0</v>
      </c>
      <c r="AQ80" s="294">
        <v>0</v>
      </c>
      <c r="AU80" s="294">
        <v>0</v>
      </c>
      <c r="AY80" s="88"/>
      <c r="AZ80" s="294">
        <v>0</v>
      </c>
      <c r="BE80" s="294">
        <v>0</v>
      </c>
      <c r="BF80" s="294">
        <v>0</v>
      </c>
      <c r="BG80" s="294">
        <v>0</v>
      </c>
      <c r="BH80" s="616"/>
      <c r="BL80" s="294">
        <v>0</v>
      </c>
      <c r="BP80" s="294">
        <v>0</v>
      </c>
      <c r="BR80" s="294">
        <v>0</v>
      </c>
      <c r="BS80" s="616" t="e">
        <v>#DIV/0!</v>
      </c>
      <c r="BT80" s="294">
        <v>0</v>
      </c>
      <c r="BU80" s="294">
        <v>0</v>
      </c>
      <c r="BV80" s="616" t="e">
        <v>#DIV/0!</v>
      </c>
      <c r="BX80" s="982">
        <v>0</v>
      </c>
      <c r="BY80" s="983" t="e">
        <v>#DIV/0!</v>
      </c>
      <c r="CA80" s="982">
        <f t="shared" si="6"/>
        <v>0</v>
      </c>
      <c r="CB80" s="983" t="e">
        <f t="shared" si="7"/>
        <v>#DIV/0!</v>
      </c>
      <c r="CC80" s="294">
        <v>0</v>
      </c>
      <c r="CD80" s="982">
        <f t="shared" si="8"/>
        <v>0</v>
      </c>
      <c r="CE80" s="983" t="e">
        <f t="shared" si="9"/>
        <v>#DIV/0!</v>
      </c>
      <c r="CG80" s="982">
        <f t="shared" si="10"/>
        <v>0</v>
      </c>
      <c r="CH80" s="983" t="e">
        <f t="shared" si="11"/>
        <v>#DIV/0!</v>
      </c>
    </row>
    <row r="81" spans="1:86" x14ac:dyDescent="0.25">
      <c r="A81" s="90" t="s">
        <v>54</v>
      </c>
      <c r="B81" s="80">
        <v>34430.950478333529</v>
      </c>
      <c r="C81" s="80">
        <v>31599.220475181774</v>
      </c>
      <c r="D81" s="80">
        <v>34032.7623589168</v>
      </c>
      <c r="E81" s="80">
        <v>100062.9333124321</v>
      </c>
      <c r="F81" s="80">
        <v>30119.820925301119</v>
      </c>
      <c r="G81" s="80">
        <v>26403.659532194695</v>
      </c>
      <c r="H81" s="80">
        <v>22571.532403541332</v>
      </c>
      <c r="I81" s="80">
        <v>79095.012861037161</v>
      </c>
      <c r="J81" s="80">
        <v>179157.94617346927</v>
      </c>
      <c r="K81" s="80">
        <v>19916.030944083308</v>
      </c>
      <c r="L81" s="80">
        <v>24047.058560351648</v>
      </c>
      <c r="M81" s="80">
        <v>31046.45</v>
      </c>
      <c r="N81" s="80">
        <v>75009.539504434943</v>
      </c>
      <c r="O81" s="80">
        <v>254167.48567790425</v>
      </c>
      <c r="P81" s="80">
        <v>34293.56</v>
      </c>
      <c r="Q81" s="80">
        <v>35442.648120452031</v>
      </c>
      <c r="R81" s="80">
        <v>37654.88937933978</v>
      </c>
      <c r="S81" s="80">
        <v>107391.09749979181</v>
      </c>
      <c r="T81" s="80">
        <v>361558.58317769604</v>
      </c>
      <c r="U81" s="80">
        <v>37391.71905684207</v>
      </c>
      <c r="V81" s="80">
        <v>33506.271368739152</v>
      </c>
      <c r="W81" s="80">
        <v>36241.137691553333</v>
      </c>
      <c r="X81" s="80">
        <v>107139.12811713453</v>
      </c>
      <c r="Y81" s="80">
        <v>33212.24880575054</v>
      </c>
      <c r="Z81" s="80">
        <v>27150.117800541142</v>
      </c>
      <c r="AA81" s="80">
        <v>22183.261674422705</v>
      </c>
      <c r="AB81" s="80">
        <v>82545.628280714387</v>
      </c>
      <c r="AC81" s="80">
        <v>189684.75639784892</v>
      </c>
      <c r="AD81" s="80">
        <v>23111.837977908708</v>
      </c>
      <c r="AE81" s="80">
        <v>25866.712980040204</v>
      </c>
      <c r="AF81" s="80">
        <v>29587.91</v>
      </c>
      <c r="AG81" s="80">
        <v>78566.460957948919</v>
      </c>
      <c r="AH81" s="80">
        <v>268251.21735579782</v>
      </c>
      <c r="AI81" s="80">
        <v>36005.479999999996</v>
      </c>
      <c r="AJ81" s="80">
        <v>36016.276275561293</v>
      </c>
      <c r="AK81" s="80">
        <v>36446.101701983192</v>
      </c>
      <c r="AL81" s="80">
        <v>108467.8579775445</v>
      </c>
      <c r="AM81" s="80">
        <v>376719.07533334231</v>
      </c>
      <c r="AN81" s="80">
        <v>21621.14</v>
      </c>
      <c r="AO81" s="80">
        <v>18314.099999999999</v>
      </c>
      <c r="AP81" s="80">
        <v>21108.253199999999</v>
      </c>
      <c r="AQ81" s="80">
        <v>61042.396800000002</v>
      </c>
      <c r="AR81" s="80">
        <v>12931.862166563747</v>
      </c>
      <c r="AS81" s="80">
        <v>14284.777</v>
      </c>
      <c r="AT81" s="80">
        <v>11270.432464599999</v>
      </c>
      <c r="AU81" s="80">
        <v>38487.071631163752</v>
      </c>
      <c r="AV81" s="80">
        <v>99529.468431163754</v>
      </c>
      <c r="AW81" s="80">
        <v>16003.668000000001</v>
      </c>
      <c r="AX81" s="80">
        <v>17379.782999999999</v>
      </c>
      <c r="AY81" s="80">
        <v>18089.570291399999</v>
      </c>
      <c r="AZ81" s="80">
        <v>51473.0212914</v>
      </c>
      <c r="BA81" s="80">
        <v>151002.48972256374</v>
      </c>
      <c r="BB81" s="80">
        <v>14446.588</v>
      </c>
      <c r="BC81" s="80">
        <v>14570.51</v>
      </c>
      <c r="BD81" s="80">
        <v>15165.356</v>
      </c>
      <c r="BE81" s="80">
        <v>44182.453999999998</v>
      </c>
      <c r="BF81" s="80">
        <v>195184.94372256374</v>
      </c>
      <c r="BG81" s="80">
        <v>-117248.72763323408</v>
      </c>
      <c r="BH81" s="480">
        <v>-0.48188197385584186</v>
      </c>
      <c r="BI81" s="80">
        <v>16157.2</v>
      </c>
      <c r="BJ81" s="80">
        <v>15407.419999999998</v>
      </c>
      <c r="BK81" s="80">
        <v>15076.599999999999</v>
      </c>
      <c r="BL81" s="80">
        <v>46636.319999999992</v>
      </c>
      <c r="BM81" s="80">
        <v>13956.5</v>
      </c>
      <c r="BN81" s="821">
        <v>13766.8</v>
      </c>
      <c r="BO81" s="821">
        <v>11056.6</v>
      </c>
      <c r="BP81" s="821">
        <v>38779.9</v>
      </c>
      <c r="BQ81" s="821">
        <v>85416.22</v>
      </c>
      <c r="BR81" s="80">
        <v>-14113.248431163753</v>
      </c>
      <c r="BS81" s="480">
        <v>-0.14179969664888456</v>
      </c>
      <c r="BT81" s="80">
        <v>9447.4</v>
      </c>
      <c r="BU81" s="80">
        <v>-6556.2680000000018</v>
      </c>
      <c r="BV81" s="480">
        <v>-0.40967283250314873</v>
      </c>
      <c r="BW81" s="80">
        <v>10923.4</v>
      </c>
      <c r="BX81" s="695">
        <v>-6456.3829999999998</v>
      </c>
      <c r="BY81" s="714">
        <v>-0.37148812502434581</v>
      </c>
      <c r="BZ81" s="294">
        <v>17804.599999999999</v>
      </c>
      <c r="CA81" s="695">
        <f t="shared" si="6"/>
        <v>-284.97029140000086</v>
      </c>
      <c r="CB81" s="714">
        <f t="shared" si="7"/>
        <v>-1.5753292466846446E-2</v>
      </c>
      <c r="CC81" s="294">
        <v>38175.4</v>
      </c>
      <c r="CD81" s="695">
        <f t="shared" si="8"/>
        <v>-13297.621291399999</v>
      </c>
      <c r="CE81" s="714">
        <f t="shared" si="9"/>
        <v>-0.25834157307610262</v>
      </c>
      <c r="CF81" s="294">
        <v>123591.62</v>
      </c>
      <c r="CG81" s="695">
        <f t="shared" si="10"/>
        <v>-27410.869722563744</v>
      </c>
      <c r="CH81" s="714">
        <f t="shared" si="11"/>
        <v>-0.18152594551868398</v>
      </c>
    </row>
    <row r="82" spans="1:86" x14ac:dyDescent="0.25">
      <c r="A82" s="294" t="s">
        <v>86</v>
      </c>
      <c r="B82" s="294">
        <v>12747.59</v>
      </c>
      <c r="C82" s="294">
        <v>12015.41</v>
      </c>
      <c r="D82" s="294">
        <v>13038.000000000002</v>
      </c>
      <c r="E82" s="294">
        <v>37801</v>
      </c>
      <c r="F82" s="294">
        <v>13304.590000000002</v>
      </c>
      <c r="G82" s="294">
        <v>9963.4199999999983</v>
      </c>
      <c r="H82" s="294">
        <v>9094.6200000000008</v>
      </c>
      <c r="I82" s="294">
        <v>32362.630000000005</v>
      </c>
      <c r="J82" s="294">
        <v>70163.63</v>
      </c>
      <c r="K82" s="294">
        <v>6149.48</v>
      </c>
      <c r="L82" s="294">
        <v>9488.0300000000007</v>
      </c>
      <c r="M82" s="294">
        <v>12863.7</v>
      </c>
      <c r="N82" s="294">
        <v>28501.210000000003</v>
      </c>
      <c r="O82" s="294">
        <v>98664.840000000011</v>
      </c>
      <c r="P82" s="294">
        <v>13813.569999999998</v>
      </c>
      <c r="Q82" s="294">
        <v>14939.410000000002</v>
      </c>
      <c r="R82" s="294">
        <v>16370.263182303903</v>
      </c>
      <c r="S82" s="294">
        <v>45123.243182303901</v>
      </c>
      <c r="T82" s="294">
        <v>143788.0831823039</v>
      </c>
      <c r="U82" s="294">
        <v>14594.930000000002</v>
      </c>
      <c r="V82" s="294">
        <v>12759.7</v>
      </c>
      <c r="W82" s="294">
        <v>13894.608149615295</v>
      </c>
      <c r="X82" s="294">
        <v>41249.238149615296</v>
      </c>
      <c r="Y82" s="294">
        <v>14032.597323809949</v>
      </c>
      <c r="Z82" s="294">
        <v>10535.876098905344</v>
      </c>
      <c r="AA82" s="294">
        <v>9672.6719564228497</v>
      </c>
      <c r="AB82" s="294">
        <v>34241.145379138143</v>
      </c>
      <c r="AC82" s="294">
        <v>75490.383528753446</v>
      </c>
      <c r="AD82" s="294">
        <v>10154.72804570572</v>
      </c>
      <c r="AE82" s="294">
        <v>11238.659444894785</v>
      </c>
      <c r="AF82" s="294">
        <v>11200</v>
      </c>
      <c r="AG82" s="294">
        <v>32593.387490600508</v>
      </c>
      <c r="AH82" s="294">
        <v>108083.77101935395</v>
      </c>
      <c r="AI82" s="294">
        <v>14855.169999999998</v>
      </c>
      <c r="AJ82" s="294">
        <v>14114.859083343867</v>
      </c>
      <c r="AK82" s="294">
        <v>14062.891352118791</v>
      </c>
      <c r="AL82" s="294">
        <v>43032.920435462656</v>
      </c>
      <c r="AM82" s="294">
        <v>151116.69145481661</v>
      </c>
      <c r="AN82" s="294">
        <v>7187.89</v>
      </c>
      <c r="AO82" s="294">
        <v>6080.8806000000004</v>
      </c>
      <c r="AP82" s="294">
        <v>6630.2168000000001</v>
      </c>
      <c r="AQ82" s="294">
        <v>19898.987400000002</v>
      </c>
      <c r="AR82" s="294">
        <v>5841.7348997802319</v>
      </c>
      <c r="AS82" s="294">
        <v>6130.6710000000003</v>
      </c>
      <c r="AT82" s="294">
        <v>5306.9977817999998</v>
      </c>
      <c r="AU82" s="294">
        <v>17279.403681580232</v>
      </c>
      <c r="AV82" s="294">
        <v>37178.391081580237</v>
      </c>
      <c r="AW82" s="294">
        <v>5589.2870000000003</v>
      </c>
      <c r="AX82" s="294">
        <v>5466.7120000000004</v>
      </c>
      <c r="AY82" s="294">
        <v>5391.8806644000006</v>
      </c>
      <c r="AZ82" s="294">
        <v>16447.879664399999</v>
      </c>
      <c r="BA82" s="294">
        <v>53626.270745980233</v>
      </c>
      <c r="BB82" s="294">
        <v>5550.79</v>
      </c>
      <c r="BC82" s="294">
        <v>5960.84</v>
      </c>
      <c r="BD82" s="294">
        <v>6192.8909999999996</v>
      </c>
      <c r="BE82" s="294">
        <v>17704.521000000001</v>
      </c>
      <c r="BF82" s="294">
        <v>71330.791745980241</v>
      </c>
      <c r="BG82" s="294">
        <v>-54457.50027337372</v>
      </c>
      <c r="BH82" s="616">
        <v>-0.5279754270737993</v>
      </c>
      <c r="BI82" s="294">
        <v>6128.2</v>
      </c>
      <c r="BJ82" s="294">
        <v>5583.86</v>
      </c>
      <c r="BK82" s="294">
        <v>6248.2</v>
      </c>
      <c r="BL82" s="294">
        <v>17960.259999999998</v>
      </c>
      <c r="BM82" s="294">
        <v>5744.1</v>
      </c>
      <c r="BN82" s="294">
        <v>5823.3</v>
      </c>
      <c r="BO82" s="294">
        <v>5655.1</v>
      </c>
      <c r="BP82" s="294">
        <v>17222.5</v>
      </c>
      <c r="BQ82" s="294">
        <v>35182.759999999995</v>
      </c>
      <c r="BR82" s="294">
        <v>-1995.6310815802426</v>
      </c>
      <c r="BS82" s="616">
        <v>-5.3677177078514389E-2</v>
      </c>
      <c r="BT82" s="294">
        <v>5400.98</v>
      </c>
      <c r="BU82" s="294">
        <v>-188.3070000000007</v>
      </c>
      <c r="BV82" s="616">
        <v>-3.3690701515238113E-2</v>
      </c>
      <c r="BW82" s="294">
        <v>5402.5</v>
      </c>
      <c r="BX82" s="695">
        <v>-64.212000000000444</v>
      </c>
      <c r="BY82" s="714">
        <v>-1.1746000155120746E-2</v>
      </c>
      <c r="BZ82" s="294">
        <v>6112.88</v>
      </c>
      <c r="CA82" s="695">
        <f t="shared" si="6"/>
        <v>720.99933559999954</v>
      </c>
      <c r="CB82" s="714">
        <f t="shared" si="7"/>
        <v>0.13371945346647079</v>
      </c>
      <c r="CC82" s="294">
        <v>16916.36</v>
      </c>
      <c r="CD82" s="695">
        <f t="shared" si="8"/>
        <v>468.48033560000113</v>
      </c>
      <c r="CE82" s="714">
        <f t="shared" si="9"/>
        <v>2.8482719059161523E-2</v>
      </c>
      <c r="CF82" s="294">
        <v>52099.119999999995</v>
      </c>
      <c r="CG82" s="695">
        <f t="shared" si="10"/>
        <v>-1527.1507459802378</v>
      </c>
      <c r="CH82" s="714">
        <f t="shared" si="11"/>
        <v>-2.8477660757245764E-2</v>
      </c>
    </row>
    <row r="83" spans="1:86" x14ac:dyDescent="0.25">
      <c r="A83" s="294" t="s">
        <v>87</v>
      </c>
      <c r="B83" s="294">
        <v>14525.860478333532</v>
      </c>
      <c r="C83" s="294">
        <v>13114.470475181772</v>
      </c>
      <c r="D83" s="294">
        <v>14533.772358916802</v>
      </c>
      <c r="E83" s="294">
        <v>42174.103312432104</v>
      </c>
      <c r="F83" s="294">
        <v>10934.870925301122</v>
      </c>
      <c r="G83" s="294">
        <v>11313.459532194698</v>
      </c>
      <c r="H83" s="294">
        <v>10054.162403541332</v>
      </c>
      <c r="I83" s="294">
        <v>32302.492861037153</v>
      </c>
      <c r="J83" s="294">
        <v>74476.596173469254</v>
      </c>
      <c r="K83" s="294">
        <v>10415.060944083307</v>
      </c>
      <c r="L83" s="294">
        <v>10465.288560351646</v>
      </c>
      <c r="M83" s="294">
        <v>13207.41</v>
      </c>
      <c r="N83" s="294">
        <v>34087.759504434951</v>
      </c>
      <c r="O83" s="294">
        <v>108564.35567790421</v>
      </c>
      <c r="P83" s="294">
        <v>14599.470000000001</v>
      </c>
      <c r="Q83" s="294">
        <v>13982.258596717178</v>
      </c>
      <c r="R83" s="294">
        <v>14336.852185494752</v>
      </c>
      <c r="S83" s="294">
        <v>42918.580782211931</v>
      </c>
      <c r="T83" s="294">
        <v>151482.93646011615</v>
      </c>
      <c r="U83" s="294">
        <v>15721.77</v>
      </c>
      <c r="V83" s="294">
        <v>14237.939064220949</v>
      </c>
      <c r="W83" s="294">
        <v>15787.269999999999</v>
      </c>
      <c r="X83" s="294">
        <v>45746.979064220948</v>
      </c>
      <c r="Y83" s="294">
        <v>13476.66</v>
      </c>
      <c r="Z83" s="294">
        <v>11524.068607748037</v>
      </c>
      <c r="AA83" s="294">
        <v>8762.9085769100857</v>
      </c>
      <c r="AB83" s="294">
        <v>33763.637184658117</v>
      </c>
      <c r="AC83" s="294">
        <v>79510.616248879058</v>
      </c>
      <c r="AD83" s="294">
        <v>9662.8604876479149</v>
      </c>
      <c r="AE83" s="294">
        <v>10644.501430647178</v>
      </c>
      <c r="AF83" s="294">
        <v>13108.77</v>
      </c>
      <c r="AG83" s="294">
        <v>33416.131918295097</v>
      </c>
      <c r="AH83" s="294">
        <v>112926.74816717416</v>
      </c>
      <c r="AI83" s="294">
        <v>14942.61</v>
      </c>
      <c r="AJ83" s="294">
        <v>15474.918151455086</v>
      </c>
      <c r="AK83" s="294">
        <v>15530.981433529898</v>
      </c>
      <c r="AL83" s="294">
        <v>45948.509584984982</v>
      </c>
      <c r="AM83" s="294">
        <v>158875.25775215914</v>
      </c>
      <c r="AN83" s="294">
        <v>6760.28</v>
      </c>
      <c r="AO83" s="294">
        <v>5696.9250000000002</v>
      </c>
      <c r="AP83" s="294">
        <v>7142.3819999999996</v>
      </c>
      <c r="AQ83" s="294">
        <v>19599.587</v>
      </c>
      <c r="AR83" s="294">
        <v>1431.21</v>
      </c>
      <c r="AS83" s="294">
        <v>2699.6950000000002</v>
      </c>
      <c r="AT83" s="294">
        <v>2322.5893878000002</v>
      </c>
      <c r="AU83" s="294">
        <v>6453.4943878000004</v>
      </c>
      <c r="AV83" s="294">
        <v>26053.081387800001</v>
      </c>
      <c r="AW83" s="294">
        <v>7379.1540000000005</v>
      </c>
      <c r="AX83" s="294">
        <v>7921.1660000000002</v>
      </c>
      <c r="AY83" s="294">
        <v>7320.5196749999996</v>
      </c>
      <c r="AZ83" s="294">
        <v>22620.839674999999</v>
      </c>
      <c r="BA83" s="294">
        <v>48673.9210628</v>
      </c>
      <c r="BB83" s="294">
        <v>2738.2460000000001</v>
      </c>
      <c r="BC83" s="294">
        <v>2274.85</v>
      </c>
      <c r="BD83" s="294">
        <v>1823.875</v>
      </c>
      <c r="BE83" s="294">
        <v>6836.9710000000005</v>
      </c>
      <c r="BF83" s="294">
        <v>55510.892062799998</v>
      </c>
      <c r="BG83" s="294">
        <v>-64252.827104374155</v>
      </c>
      <c r="BH83" s="616">
        <v>-0.65060077416588435</v>
      </c>
      <c r="BI83" s="294">
        <v>2343</v>
      </c>
      <c r="BJ83" s="294">
        <v>2692.37</v>
      </c>
      <c r="BK83" s="294">
        <v>2608.1</v>
      </c>
      <c r="BL83" s="294">
        <v>7643.4699999999993</v>
      </c>
      <c r="BM83" s="294">
        <v>2506.9</v>
      </c>
      <c r="BN83" s="294">
        <v>2469.3000000000002</v>
      </c>
      <c r="BO83" s="294">
        <v>1244.3</v>
      </c>
      <c r="BP83" s="294">
        <v>6220.5</v>
      </c>
      <c r="BQ83" s="294">
        <v>13863.97</v>
      </c>
      <c r="BR83" s="294">
        <v>-12189.111387800001</v>
      </c>
      <c r="BS83" s="616">
        <v>-0.46785680382159534</v>
      </c>
      <c r="BT83" s="294">
        <v>190.91</v>
      </c>
      <c r="BU83" s="294">
        <v>-7188.2440000000006</v>
      </c>
      <c r="BV83" s="616">
        <v>-0.97412847055367058</v>
      </c>
      <c r="BW83" s="294">
        <v>1292.4000000000001</v>
      </c>
      <c r="BX83" s="695">
        <v>-6628.7659999999996</v>
      </c>
      <c r="BY83" s="714">
        <v>-0.83684220227173622</v>
      </c>
      <c r="BZ83" s="294">
        <v>6329.58</v>
      </c>
      <c r="CA83" s="695">
        <f t="shared" si="6"/>
        <v>-990.93967499999962</v>
      </c>
      <c r="CB83" s="714">
        <f t="shared" si="7"/>
        <v>-0.13536466248210716</v>
      </c>
      <c r="CC83" s="294">
        <v>7812.8899999999994</v>
      </c>
      <c r="CD83" s="695">
        <f t="shared" si="8"/>
        <v>-14807.949675</v>
      </c>
      <c r="CE83" s="714">
        <f t="shared" si="9"/>
        <v>-0.65461538509401063</v>
      </c>
      <c r="CF83" s="294">
        <v>21676.86</v>
      </c>
      <c r="CG83" s="695">
        <f t="shared" si="10"/>
        <v>-26997.061062799999</v>
      </c>
      <c r="CH83" s="714">
        <f t="shared" si="11"/>
        <v>-0.55465145345426126</v>
      </c>
    </row>
    <row r="84" spans="1:86" x14ac:dyDescent="0.25">
      <c r="A84" s="294" t="s">
        <v>88</v>
      </c>
      <c r="B84" s="294">
        <v>7157.5</v>
      </c>
      <c r="C84" s="294">
        <v>6469.3400000000011</v>
      </c>
      <c r="D84" s="294">
        <v>6460.99</v>
      </c>
      <c r="E84" s="294">
        <v>20087.830000000002</v>
      </c>
      <c r="F84" s="294">
        <v>5880.3599999999979</v>
      </c>
      <c r="G84" s="294">
        <v>5126.78</v>
      </c>
      <c r="H84" s="294">
        <v>3422.7499999999991</v>
      </c>
      <c r="I84" s="294">
        <v>14429.889999999996</v>
      </c>
      <c r="J84" s="294">
        <v>34517.72</v>
      </c>
      <c r="K84" s="294">
        <v>3351.49</v>
      </c>
      <c r="L84" s="294">
        <v>4093.7400000000002</v>
      </c>
      <c r="M84" s="294">
        <v>4975.34</v>
      </c>
      <c r="N84" s="294">
        <v>12420.57</v>
      </c>
      <c r="O84" s="294">
        <v>46938.29</v>
      </c>
      <c r="P84" s="294">
        <v>5880.52</v>
      </c>
      <c r="Q84" s="294">
        <v>6520.9795237348535</v>
      </c>
      <c r="R84" s="294">
        <v>6947.7740115411225</v>
      </c>
      <c r="S84" s="294">
        <v>19349.273535275977</v>
      </c>
      <c r="T84" s="294">
        <v>66287.563535275985</v>
      </c>
      <c r="U84" s="294">
        <v>7075.0190568420685</v>
      </c>
      <c r="V84" s="294">
        <v>6508.6323045181962</v>
      </c>
      <c r="W84" s="294">
        <v>6559.2595419380341</v>
      </c>
      <c r="X84" s="294">
        <v>20142.9109032983</v>
      </c>
      <c r="Y84" s="294">
        <v>5702.9914819405876</v>
      </c>
      <c r="Z84" s="294">
        <v>5090.1730938877608</v>
      </c>
      <c r="AA84" s="294">
        <v>3747.6811410897726</v>
      </c>
      <c r="AB84" s="294">
        <v>14540.845716918122</v>
      </c>
      <c r="AC84" s="294">
        <v>34683.756620216423</v>
      </c>
      <c r="AD84" s="294">
        <v>3294.2494445550724</v>
      </c>
      <c r="AE84" s="294">
        <v>3983.5521044982397</v>
      </c>
      <c r="AF84" s="294">
        <v>5279.14</v>
      </c>
      <c r="AG84" s="294">
        <v>12556.941549053314</v>
      </c>
      <c r="AH84" s="294">
        <v>47240.698169269737</v>
      </c>
      <c r="AI84" s="294">
        <v>6207.7000000000007</v>
      </c>
      <c r="AJ84" s="294">
        <v>6426.4990407623391</v>
      </c>
      <c r="AK84" s="294">
        <v>6852.2289163345067</v>
      </c>
      <c r="AL84" s="294">
        <v>19486.427957096847</v>
      </c>
      <c r="AM84" s="294">
        <v>66727.12612636658</v>
      </c>
      <c r="AN84" s="294">
        <v>7672.97</v>
      </c>
      <c r="AO84" s="294">
        <v>6535.1980000000003</v>
      </c>
      <c r="AP84" s="294">
        <v>7335.6544000000004</v>
      </c>
      <c r="AQ84" s="294">
        <v>21543.822400000001</v>
      </c>
      <c r="AR84" s="294">
        <v>5658.9172667835146</v>
      </c>
      <c r="AS84" s="294">
        <v>5454.4110000000001</v>
      </c>
      <c r="AT84" s="294">
        <v>3640.8452950000001</v>
      </c>
      <c r="AU84" s="294">
        <v>14754.173561783515</v>
      </c>
      <c r="AV84" s="294">
        <v>36297.995961783512</v>
      </c>
      <c r="AW84" s="294">
        <v>3035.2269999999999</v>
      </c>
      <c r="AX84" s="294">
        <v>3991.9050000000002</v>
      </c>
      <c r="AY84" s="294">
        <v>5377.1699520000002</v>
      </c>
      <c r="AZ84" s="294">
        <v>12404.301952</v>
      </c>
      <c r="BA84" s="294">
        <v>48702.297913783514</v>
      </c>
      <c r="BB84" s="294">
        <v>6157.5519999999997</v>
      </c>
      <c r="BC84" s="294">
        <v>6334.82</v>
      </c>
      <c r="BD84" s="294">
        <v>7148.59</v>
      </c>
      <c r="BE84" s="294">
        <v>19640.962</v>
      </c>
      <c r="BF84" s="294">
        <v>68343.25991378352</v>
      </c>
      <c r="BG84" s="294">
        <v>1461.5997445137764</v>
      </c>
      <c r="BH84" s="616">
        <v>2.4220041851590324E-2</v>
      </c>
      <c r="BI84" s="294">
        <v>7681.1</v>
      </c>
      <c r="BJ84" s="294">
        <v>7131.19</v>
      </c>
      <c r="BK84" s="294">
        <v>6220.3</v>
      </c>
      <c r="BL84" s="294">
        <v>21032.59</v>
      </c>
      <c r="BM84" s="294">
        <v>5705.5</v>
      </c>
      <c r="BN84" s="294">
        <v>5474.2</v>
      </c>
      <c r="BO84" s="294">
        <v>4157.2</v>
      </c>
      <c r="BP84" s="294">
        <v>15336.9</v>
      </c>
      <c r="BQ84" s="294">
        <v>36369.49</v>
      </c>
      <c r="BR84" s="294">
        <v>71.494038216485933</v>
      </c>
      <c r="BS84" s="616">
        <v>1.9696414725418649E-3</v>
      </c>
      <c r="BT84" s="294">
        <v>3855.51</v>
      </c>
      <c r="BU84" s="294">
        <v>820.28300000000036</v>
      </c>
      <c r="BV84" s="616">
        <v>0.27025425116474006</v>
      </c>
      <c r="BW84" s="294">
        <v>4228.5</v>
      </c>
      <c r="BX84" s="695">
        <v>236.5949999999998</v>
      </c>
      <c r="BY84" s="714">
        <v>5.9268695021549807E-2</v>
      </c>
      <c r="BZ84" s="294">
        <v>5362.14</v>
      </c>
      <c r="CA84" s="695">
        <f t="shared" si="6"/>
        <v>-15.029951999999867</v>
      </c>
      <c r="CB84" s="714">
        <f t="shared" si="7"/>
        <v>-2.795141707285927E-3</v>
      </c>
      <c r="CC84" s="294">
        <v>13446.15</v>
      </c>
      <c r="CD84" s="695">
        <f t="shared" si="8"/>
        <v>1041.8480479999998</v>
      </c>
      <c r="CE84" s="714">
        <f t="shared" si="9"/>
        <v>8.399086478477881E-2</v>
      </c>
      <c r="CF84" s="294">
        <v>49815.64</v>
      </c>
      <c r="CG84" s="695">
        <f t="shared" si="10"/>
        <v>1113.3420862164858</v>
      </c>
      <c r="CH84" s="714">
        <f t="shared" si="11"/>
        <v>2.2860155144782041E-2</v>
      </c>
    </row>
    <row r="85" spans="1:86" x14ac:dyDescent="0.25">
      <c r="BI85" s="616"/>
      <c r="BJ85" s="616"/>
      <c r="BK85" s="616"/>
      <c r="BL85" s="616"/>
      <c r="BM85" s="616"/>
      <c r="BN85" s="616"/>
      <c r="BO85" s="616"/>
      <c r="BP85" s="616"/>
      <c r="BQ85" s="616"/>
    </row>
  </sheetData>
  <pageMargins left="0.7" right="0.7" top="0.75" bottom="0.75" header="0.3" footer="0.3"/>
  <pageSetup paperSize="9" scale="36" orientation="portrait" r:id="rId1"/>
  <colBreaks count="2" manualBreakCount="2">
    <brk id="20" max="83" man="1"/>
    <brk id="39" max="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CH84"/>
  <sheetViews>
    <sheetView showGridLines="0" view="pageBreakPreview" zoomScale="85" zoomScaleSheetLayoutView="85" workbookViewId="0">
      <pane xSplit="1" ySplit="3" topLeftCell="BP39" activePane="bottomRight" state="frozen"/>
      <selection activeCell="AT18" sqref="AT18"/>
      <selection pane="topRight" activeCell="AT18" sqref="AT18"/>
      <selection pane="bottomLeft" activeCell="AT18" sqref="AT18"/>
      <selection pane="bottomRight" activeCell="CB49" sqref="CB49"/>
    </sheetView>
  </sheetViews>
  <sheetFormatPr defaultRowHeight="15" outlineLevelCol="1" x14ac:dyDescent="0.25"/>
  <cols>
    <col min="1" max="1" width="38.85546875" style="294" customWidth="1"/>
    <col min="2" max="2" width="9.140625" style="294" hidden="1" customWidth="1" outlineLevel="1"/>
    <col min="3" max="3" width="8.42578125" style="294" hidden="1" customWidth="1" outlineLevel="1"/>
    <col min="4" max="4" width="9" style="294" hidden="1" customWidth="1" outlineLevel="1"/>
    <col min="5" max="5" width="8" style="294" hidden="1" customWidth="1" outlineLevel="1"/>
    <col min="6" max="8" width="7.42578125" style="294" hidden="1" customWidth="1" outlineLevel="1"/>
    <col min="9" max="9" width="12.140625" style="294" hidden="1" customWidth="1" outlineLevel="1"/>
    <col min="10" max="13" width="12" style="294" hidden="1" customWidth="1" outlineLevel="1"/>
    <col min="14" max="15" width="9.7109375" style="294" hidden="1" customWidth="1" outlineLevel="1"/>
    <col min="16" max="20" width="12" style="294" hidden="1" customWidth="1" outlineLevel="1"/>
    <col min="21" max="21" width="9.140625" style="294" customWidth="1" collapsed="1"/>
    <col min="22" max="24" width="9.140625" style="294" customWidth="1"/>
    <col min="25" max="27" width="9.28515625" style="294" customWidth="1"/>
    <col min="28" max="29" width="9.7109375" style="294" customWidth="1"/>
    <col min="30" max="31" width="9.28515625" style="294" customWidth="1"/>
    <col min="32" max="32" width="11.5703125" style="294" customWidth="1"/>
    <col min="33" max="34" width="9.7109375" style="294" customWidth="1"/>
    <col min="35" max="38" width="12" style="294" customWidth="1"/>
    <col min="39" max="43" width="9.140625" style="294"/>
    <col min="44" max="48" width="9.140625" style="294" customWidth="1"/>
    <col min="49" max="49" width="8.42578125" style="294" customWidth="1"/>
    <col min="50" max="53" width="9.140625" style="294" customWidth="1"/>
    <col min="54" max="54" width="9.85546875" style="294" customWidth="1"/>
    <col min="55" max="59" width="11.140625" style="294" customWidth="1"/>
    <col min="60" max="83" width="9.140625" style="294"/>
    <col min="84" max="84" width="11.28515625" style="294" customWidth="1"/>
    <col min="85" max="16384" width="9.140625" style="294"/>
  </cols>
  <sheetData>
    <row r="1" spans="1:86" ht="28.5" customHeight="1" x14ac:dyDescent="0.25">
      <c r="AN1" s="707" t="s">
        <v>260</v>
      </c>
      <c r="AO1" s="707"/>
      <c r="AP1" s="707"/>
      <c r="AQ1" s="707"/>
      <c r="AR1" s="707"/>
      <c r="AS1" s="707"/>
      <c r="AT1" s="707"/>
      <c r="AU1" s="707"/>
      <c r="AV1" s="707"/>
      <c r="AW1" s="707"/>
      <c r="AX1" s="707"/>
      <c r="AY1" s="707"/>
      <c r="AZ1" s="707"/>
      <c r="BA1" s="707"/>
      <c r="BB1" s="707"/>
      <c r="BC1" s="707"/>
      <c r="BD1" s="707"/>
      <c r="BE1" s="707"/>
      <c r="BF1" s="707"/>
      <c r="BG1" s="707"/>
      <c r="BH1" s="707"/>
      <c r="BI1" s="707"/>
      <c r="BJ1" s="707"/>
      <c r="BK1" s="707"/>
      <c r="BL1" s="707"/>
      <c r="BM1" s="707"/>
      <c r="BN1" s="707"/>
      <c r="BO1" s="707"/>
      <c r="BP1" s="707"/>
      <c r="BQ1" s="707"/>
      <c r="BR1" s="707"/>
      <c r="BS1" s="707"/>
      <c r="BT1" s="707"/>
      <c r="BU1" s="707"/>
      <c r="BV1" s="707"/>
      <c r="BW1" s="707"/>
      <c r="BX1" s="707"/>
      <c r="BY1" s="707"/>
      <c r="BZ1" s="707"/>
      <c r="CA1" s="707"/>
      <c r="CB1" s="707"/>
      <c r="CC1" s="707"/>
      <c r="CD1" s="707"/>
      <c r="CE1" s="707"/>
      <c r="CF1" s="707"/>
      <c r="CG1" s="707"/>
      <c r="CH1" s="707"/>
    </row>
    <row r="2" spans="1:86" ht="18.75" x14ac:dyDescent="0.25">
      <c r="A2" s="74"/>
      <c r="B2" s="929">
        <v>2011</v>
      </c>
      <c r="C2" s="929"/>
      <c r="D2" s="929"/>
      <c r="E2" s="929"/>
      <c r="F2" s="929"/>
      <c r="G2" s="929"/>
      <c r="H2" s="929"/>
      <c r="I2" s="927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6">
        <v>2012</v>
      </c>
      <c r="V2" s="929"/>
      <c r="W2" s="929"/>
      <c r="X2" s="929"/>
      <c r="Y2" s="929"/>
      <c r="Z2" s="929"/>
      <c r="AA2" s="929"/>
      <c r="AB2" s="929"/>
      <c r="AC2" s="929"/>
      <c r="AD2" s="929"/>
      <c r="AE2" s="929"/>
      <c r="AF2" s="929"/>
      <c r="AG2" s="929"/>
      <c r="AH2" s="929"/>
      <c r="AI2" s="929"/>
      <c r="AJ2" s="929"/>
      <c r="AK2" s="929"/>
      <c r="AL2" s="929"/>
      <c r="AM2" s="929"/>
      <c r="AN2" s="926">
        <v>2013</v>
      </c>
      <c r="AO2" s="929"/>
      <c r="AP2" s="929"/>
      <c r="AQ2" s="929"/>
      <c r="AR2" s="929"/>
      <c r="AS2" s="929"/>
      <c r="AT2" s="929"/>
      <c r="AU2" s="929"/>
      <c r="AV2" s="929"/>
      <c r="AW2" s="929"/>
      <c r="AX2" s="929"/>
      <c r="AY2" s="929"/>
      <c r="AZ2" s="929"/>
      <c r="BA2" s="929"/>
      <c r="BB2" s="929"/>
      <c r="BC2" s="929"/>
      <c r="BD2" s="929"/>
      <c r="BE2" s="929"/>
      <c r="BF2" s="929"/>
      <c r="BG2" s="942" t="s">
        <v>213</v>
      </c>
      <c r="BH2" s="942"/>
      <c r="BI2" s="929">
        <v>2014</v>
      </c>
      <c r="BJ2" s="929"/>
      <c r="BK2" s="929"/>
      <c r="BL2" s="929"/>
      <c r="BM2" s="929"/>
      <c r="BN2" s="929"/>
      <c r="BO2" s="929"/>
      <c r="BP2" s="929"/>
      <c r="BQ2" s="929"/>
      <c r="BR2" s="942" t="s">
        <v>277</v>
      </c>
      <c r="BS2" s="942"/>
      <c r="BT2" s="929"/>
      <c r="BU2" s="942" t="s">
        <v>265</v>
      </c>
      <c r="BV2" s="942"/>
      <c r="BW2" s="929"/>
      <c r="BX2" s="812" t="s">
        <v>277</v>
      </c>
      <c r="BY2" s="812"/>
      <c r="BZ2" s="777"/>
      <c r="CA2" s="812" t="s">
        <v>276</v>
      </c>
      <c r="CB2" s="812"/>
      <c r="CC2" s="929"/>
      <c r="CD2" s="812" t="s">
        <v>276</v>
      </c>
      <c r="CE2" s="812"/>
      <c r="CF2" s="777"/>
      <c r="CG2" s="812" t="s">
        <v>276</v>
      </c>
      <c r="CH2" s="812"/>
    </row>
    <row r="3" spans="1:86" x14ac:dyDescent="0.25">
      <c r="A3" s="75"/>
      <c r="B3" s="76" t="s">
        <v>0</v>
      </c>
      <c r="C3" s="76" t="s">
        <v>1</v>
      </c>
      <c r="D3" s="76" t="s">
        <v>2</v>
      </c>
      <c r="E3" s="694" t="s">
        <v>3</v>
      </c>
      <c r="F3" s="693" t="s">
        <v>4</v>
      </c>
      <c r="G3" s="76" t="s">
        <v>5</v>
      </c>
      <c r="H3" s="76" t="s">
        <v>8</v>
      </c>
      <c r="I3" s="694" t="s">
        <v>6</v>
      </c>
      <c r="J3" s="76" t="s">
        <v>108</v>
      </c>
      <c r="K3" s="76" t="s">
        <v>100</v>
      </c>
      <c r="L3" s="76" t="s">
        <v>101</v>
      </c>
      <c r="M3" s="76" t="s">
        <v>102</v>
      </c>
      <c r="N3" s="76" t="s">
        <v>103</v>
      </c>
      <c r="O3" s="76" t="s">
        <v>109</v>
      </c>
      <c r="P3" s="76" t="s">
        <v>104</v>
      </c>
      <c r="Q3" s="76" t="s">
        <v>105</v>
      </c>
      <c r="R3" s="76" t="s">
        <v>106</v>
      </c>
      <c r="S3" s="76" t="s">
        <v>107</v>
      </c>
      <c r="T3" s="76" t="s">
        <v>110</v>
      </c>
      <c r="U3" s="76" t="s">
        <v>0</v>
      </c>
      <c r="V3" s="76" t="s">
        <v>1</v>
      </c>
      <c r="W3" s="76" t="s">
        <v>2</v>
      </c>
      <c r="X3" s="694" t="s">
        <v>3</v>
      </c>
      <c r="Y3" s="693" t="s">
        <v>4</v>
      </c>
      <c r="Z3" s="76" t="s">
        <v>5</v>
      </c>
      <c r="AA3" s="76" t="s">
        <v>8</v>
      </c>
      <c r="AB3" s="694" t="s">
        <v>6</v>
      </c>
      <c r="AC3" s="76" t="s">
        <v>108</v>
      </c>
      <c r="AD3" s="693" t="s">
        <v>100</v>
      </c>
      <c r="AE3" s="76" t="s">
        <v>101</v>
      </c>
      <c r="AF3" s="76" t="s">
        <v>102</v>
      </c>
      <c r="AG3" s="694" t="s">
        <v>103</v>
      </c>
      <c r="AH3" s="76" t="s">
        <v>109</v>
      </c>
      <c r="AI3" s="76" t="s">
        <v>104</v>
      </c>
      <c r="AJ3" s="76" t="s">
        <v>105</v>
      </c>
      <c r="AK3" s="76" t="s">
        <v>106</v>
      </c>
      <c r="AL3" s="76" t="s">
        <v>107</v>
      </c>
      <c r="AM3" s="76" t="s">
        <v>110</v>
      </c>
      <c r="AN3" s="76" t="s">
        <v>0</v>
      </c>
      <c r="AO3" s="76" t="s">
        <v>1</v>
      </c>
      <c r="AP3" s="76" t="s">
        <v>2</v>
      </c>
      <c r="AQ3" s="694" t="s">
        <v>3</v>
      </c>
      <c r="AR3" s="693" t="s">
        <v>4</v>
      </c>
      <c r="AS3" s="76" t="s">
        <v>5</v>
      </c>
      <c r="AT3" s="76" t="s">
        <v>8</v>
      </c>
      <c r="AU3" s="694" t="s">
        <v>6</v>
      </c>
      <c r="AV3" s="76" t="s">
        <v>108</v>
      </c>
      <c r="AW3" s="693" t="s">
        <v>100</v>
      </c>
      <c r="AX3" s="76" t="s">
        <v>101</v>
      </c>
      <c r="AY3" s="76" t="s">
        <v>102</v>
      </c>
      <c r="AZ3" s="694" t="s">
        <v>103</v>
      </c>
      <c r="BA3" s="76" t="s">
        <v>109</v>
      </c>
      <c r="BB3" s="76" t="s">
        <v>104</v>
      </c>
      <c r="BC3" s="76" t="s">
        <v>105</v>
      </c>
      <c r="BD3" s="76" t="s">
        <v>106</v>
      </c>
      <c r="BE3" s="76" t="s">
        <v>107</v>
      </c>
      <c r="BF3" s="76" t="s">
        <v>110</v>
      </c>
      <c r="BG3" s="942" t="s">
        <v>212</v>
      </c>
      <c r="BH3" s="942" t="s">
        <v>121</v>
      </c>
      <c r="BI3" s="76" t="s">
        <v>0</v>
      </c>
      <c r="BJ3" s="76" t="s">
        <v>1</v>
      </c>
      <c r="BK3" s="76" t="s">
        <v>2</v>
      </c>
      <c r="BL3" s="76" t="s">
        <v>3</v>
      </c>
      <c r="BM3" s="76" t="s">
        <v>4</v>
      </c>
      <c r="BN3" s="76" t="s">
        <v>5</v>
      </c>
      <c r="BO3" s="76" t="s">
        <v>8</v>
      </c>
      <c r="BP3" s="76" t="s">
        <v>6</v>
      </c>
      <c r="BQ3" s="76" t="s">
        <v>108</v>
      </c>
      <c r="BR3" s="942" t="s">
        <v>212</v>
      </c>
      <c r="BS3" s="942" t="s">
        <v>121</v>
      </c>
      <c r="BT3" s="693" t="s">
        <v>100</v>
      </c>
      <c r="BU3" s="942" t="s">
        <v>212</v>
      </c>
      <c r="BV3" s="942" t="s">
        <v>121</v>
      </c>
      <c r="BW3" s="76" t="s">
        <v>101</v>
      </c>
      <c r="BX3" s="942" t="s">
        <v>212</v>
      </c>
      <c r="BY3" s="942" t="s">
        <v>121</v>
      </c>
      <c r="BZ3" s="968" t="s">
        <v>337</v>
      </c>
      <c r="CA3" s="942" t="s">
        <v>212</v>
      </c>
      <c r="CB3" s="942" t="s">
        <v>121</v>
      </c>
      <c r="CC3" s="65" t="s">
        <v>103</v>
      </c>
      <c r="CD3" s="942" t="s">
        <v>212</v>
      </c>
      <c r="CE3" s="942" t="s">
        <v>121</v>
      </c>
      <c r="CF3" s="968" t="s">
        <v>109</v>
      </c>
      <c r="CG3" s="942" t="s">
        <v>212</v>
      </c>
      <c r="CH3" s="942" t="s">
        <v>121</v>
      </c>
    </row>
    <row r="4" spans="1:86" x14ac:dyDescent="0.25">
      <c r="A4" s="77" t="s">
        <v>7</v>
      </c>
      <c r="B4" s="78">
        <v>756656.33729211497</v>
      </c>
      <c r="C4" s="78">
        <v>645993.69439026993</v>
      </c>
      <c r="D4" s="78">
        <v>584135.48137348262</v>
      </c>
      <c r="E4" s="78">
        <v>1996748.3703809171</v>
      </c>
      <c r="F4" s="78">
        <v>443284.91582023248</v>
      </c>
      <c r="G4" s="78">
        <v>260103.09976938134</v>
      </c>
      <c r="H4" s="78">
        <v>132064.16799860279</v>
      </c>
      <c r="I4" s="78">
        <v>843487.93528821645</v>
      </c>
      <c r="J4" s="78">
        <v>2840236.3056691336</v>
      </c>
      <c r="K4" s="78">
        <v>100341.67852</v>
      </c>
      <c r="L4" s="78">
        <v>86829.647217102785</v>
      </c>
      <c r="M4" s="78">
        <v>147821.54596770246</v>
      </c>
      <c r="N4" s="78">
        <v>336491.17710480525</v>
      </c>
      <c r="O4" s="78">
        <v>3176727.4827739387</v>
      </c>
      <c r="P4" s="78">
        <v>372305.25699999998</v>
      </c>
      <c r="Q4" s="78">
        <v>590284.92568338453</v>
      </c>
      <c r="R4" s="78">
        <v>702481.42752983351</v>
      </c>
      <c r="S4" s="78">
        <v>1680101.3200132181</v>
      </c>
      <c r="T4" s="78">
        <v>4856828.8027871568</v>
      </c>
      <c r="U4" s="78">
        <v>844930.59128516458</v>
      </c>
      <c r="V4" s="78">
        <v>729296.03587093554</v>
      </c>
      <c r="W4" s="78">
        <v>627317.83075059229</v>
      </c>
      <c r="X4" s="78">
        <v>2222695.7337066922</v>
      </c>
      <c r="Y4" s="78">
        <v>456146.20409419097</v>
      </c>
      <c r="Z4" s="78">
        <v>220038.54879916989</v>
      </c>
      <c r="AA4" s="78">
        <v>117039.37465920745</v>
      </c>
      <c r="AB4" s="78">
        <v>799927.44785256824</v>
      </c>
      <c r="AC4" s="78">
        <v>3022623.1815592609</v>
      </c>
      <c r="AD4" s="78">
        <v>99281.343909999996</v>
      </c>
      <c r="AE4" s="78">
        <v>98038.418466110117</v>
      </c>
      <c r="AF4" s="78">
        <v>142901.39447399901</v>
      </c>
      <c r="AG4" s="78">
        <v>341438.07145010913</v>
      </c>
      <c r="AH4" s="78">
        <v>3364061.2530093696</v>
      </c>
      <c r="AI4" s="78">
        <v>379654.23700000002</v>
      </c>
      <c r="AJ4" s="78">
        <v>583433.03393376735</v>
      </c>
      <c r="AK4" s="78">
        <v>741945.76780000003</v>
      </c>
      <c r="AL4" s="78">
        <v>1722518.1239337672</v>
      </c>
      <c r="AM4" s="78">
        <v>5086579.3769431366</v>
      </c>
      <c r="AN4" s="78">
        <v>847688.59971659689</v>
      </c>
      <c r="AO4" s="78">
        <v>692261.37968914886</v>
      </c>
      <c r="AP4" s="78">
        <v>623498.93974499998</v>
      </c>
      <c r="AQ4" s="78">
        <v>2163448.919150746</v>
      </c>
      <c r="AR4" s="78">
        <v>455287.59150147834</v>
      </c>
      <c r="AS4" s="78">
        <v>250154.24081857791</v>
      </c>
      <c r="AT4" s="78">
        <v>124176.28937000001</v>
      </c>
      <c r="AU4" s="78">
        <v>829618.12169005629</v>
      </c>
      <c r="AV4" s="78">
        <v>2993067.0408408022</v>
      </c>
      <c r="AW4" s="78">
        <v>98081.768043414282</v>
      </c>
      <c r="AX4" s="78">
        <v>92525.327383399999</v>
      </c>
      <c r="AY4" s="78">
        <v>143741.76675000001</v>
      </c>
      <c r="AZ4" s="78">
        <v>334348.86217681429</v>
      </c>
      <c r="BA4" s="78">
        <v>3327415.9030176164</v>
      </c>
      <c r="BB4" s="78">
        <v>375444.63859420142</v>
      </c>
      <c r="BC4" s="78">
        <v>545147.03778854059</v>
      </c>
      <c r="BD4" s="78">
        <v>716171.8</v>
      </c>
      <c r="BE4" s="78">
        <v>1636763.4763827419</v>
      </c>
      <c r="BF4" s="78">
        <v>4964179.3794003585</v>
      </c>
      <c r="BG4" s="78">
        <v>-122399.99754277803</v>
      </c>
      <c r="BH4" s="691">
        <v>-2.4063322022969458E-2</v>
      </c>
      <c r="BI4" s="78">
        <v>819462.2</v>
      </c>
      <c r="BJ4" s="78">
        <v>675733</v>
      </c>
      <c r="BK4" s="78">
        <v>580465.9</v>
      </c>
      <c r="BL4" s="78">
        <v>2075661.1</v>
      </c>
      <c r="BM4" s="78">
        <v>409207.127888121</v>
      </c>
      <c r="BN4" s="78">
        <v>215937</v>
      </c>
      <c r="BO4" s="78">
        <v>128043.7</v>
      </c>
      <c r="BP4" s="78">
        <v>753187.82788812101</v>
      </c>
      <c r="BQ4" s="78">
        <v>2828848.927888121</v>
      </c>
      <c r="BR4" s="78">
        <v>-164218.11295268126</v>
      </c>
      <c r="BS4" s="691">
        <v>-5.4866165946804074E-2</v>
      </c>
      <c r="BT4" s="78">
        <v>104246</v>
      </c>
      <c r="BU4" s="78">
        <v>6164.2319565857179</v>
      </c>
      <c r="BV4" s="691">
        <v>6.2847887834334537E-2</v>
      </c>
      <c r="BW4" s="78">
        <v>90265.5</v>
      </c>
      <c r="BX4" s="695">
        <v>-2259.8273833999992</v>
      </c>
      <c r="BY4" s="714">
        <v>-2.4423878815752621E-2</v>
      </c>
      <c r="BZ4" s="588">
        <v>146344.9</v>
      </c>
      <c r="CA4" s="695">
        <f>BZ4-AY4</f>
        <v>2603.1332499999844</v>
      </c>
      <c r="CB4" s="714">
        <f>CA4/AY4</f>
        <v>1.8109790277779401E-2</v>
      </c>
      <c r="CC4" s="695">
        <v>340856.4</v>
      </c>
      <c r="CD4" s="695">
        <f>CC4-AZ4</f>
        <v>6507.5378231857321</v>
      </c>
      <c r="CE4" s="714">
        <f>CD4/AZ4</f>
        <v>1.9463316790784651E-2</v>
      </c>
      <c r="CF4" s="695">
        <v>3169706.7278881213</v>
      </c>
      <c r="CG4" s="695">
        <f>CF4-BA4</f>
        <v>-157709.1751294951</v>
      </c>
      <c r="CH4" s="714">
        <f>CG4/BA4</f>
        <v>-4.7396892882091909E-2</v>
      </c>
    </row>
    <row r="5" spans="1:86" x14ac:dyDescent="0.25">
      <c r="A5" s="79" t="s">
        <v>25</v>
      </c>
      <c r="B5" s="80">
        <v>575790</v>
      </c>
      <c r="C5" s="80">
        <v>453508</v>
      </c>
      <c r="D5" s="80">
        <v>413188</v>
      </c>
      <c r="E5" s="80">
        <v>1442486</v>
      </c>
      <c r="F5" s="80">
        <v>308558.7496677817</v>
      </c>
      <c r="G5" s="80">
        <v>159884</v>
      </c>
      <c r="H5" s="80">
        <v>87676</v>
      </c>
      <c r="I5" s="80">
        <v>556118.74966778164</v>
      </c>
      <c r="J5" s="80">
        <v>1998604.7496677816</v>
      </c>
      <c r="K5" s="80">
        <v>78887</v>
      </c>
      <c r="L5" s="80">
        <v>68361</v>
      </c>
      <c r="M5" s="80">
        <v>94106</v>
      </c>
      <c r="N5" s="80">
        <v>241354</v>
      </c>
      <c r="O5" s="80">
        <v>2239958.7496677814</v>
      </c>
      <c r="P5" s="80">
        <v>233852</v>
      </c>
      <c r="Q5" s="80">
        <v>392677</v>
      </c>
      <c r="R5" s="80">
        <v>554087.54439000005</v>
      </c>
      <c r="S5" s="80">
        <v>1180616.5443899999</v>
      </c>
      <c r="T5" s="80">
        <v>3420575.2940577818</v>
      </c>
      <c r="U5" s="80">
        <v>597474</v>
      </c>
      <c r="V5" s="80">
        <v>503543</v>
      </c>
      <c r="W5" s="80">
        <v>415418</v>
      </c>
      <c r="X5" s="80">
        <v>1516435</v>
      </c>
      <c r="Y5" s="80">
        <v>306286</v>
      </c>
      <c r="Z5" s="80">
        <v>116221</v>
      </c>
      <c r="AA5" s="80">
        <v>82186</v>
      </c>
      <c r="AB5" s="80">
        <v>504693</v>
      </c>
      <c r="AC5" s="80">
        <v>2021128</v>
      </c>
      <c r="AD5" s="80">
        <v>78614</v>
      </c>
      <c r="AE5" s="80">
        <v>78204.997839999996</v>
      </c>
      <c r="AF5" s="80">
        <v>90846</v>
      </c>
      <c r="AG5" s="80">
        <v>247664.99784</v>
      </c>
      <c r="AH5" s="80">
        <v>2268792.9978399999</v>
      </c>
      <c r="AI5" s="80">
        <v>245151</v>
      </c>
      <c r="AJ5" s="80">
        <v>397628</v>
      </c>
      <c r="AK5" s="80">
        <v>568140.85459999996</v>
      </c>
      <c r="AL5" s="80">
        <v>1210919.8546</v>
      </c>
      <c r="AM5" s="80">
        <v>3479712.8524400005</v>
      </c>
      <c r="AN5" s="80">
        <v>591970.57669999998</v>
      </c>
      <c r="AO5" s="80">
        <v>471286</v>
      </c>
      <c r="AP5" s="80">
        <v>417665</v>
      </c>
      <c r="AQ5" s="80">
        <v>1480921.5767000001</v>
      </c>
      <c r="AR5" s="80">
        <v>308467</v>
      </c>
      <c r="AS5" s="80">
        <v>144349</v>
      </c>
      <c r="AT5" s="80">
        <v>84405</v>
      </c>
      <c r="AU5" s="80">
        <v>537221</v>
      </c>
      <c r="AV5" s="80">
        <v>2018142.5767000001</v>
      </c>
      <c r="AW5" s="80">
        <v>78397</v>
      </c>
      <c r="AX5" s="80">
        <v>72414</v>
      </c>
      <c r="AY5" s="80">
        <v>88646</v>
      </c>
      <c r="AZ5" s="80">
        <v>239457</v>
      </c>
      <c r="BA5" s="80">
        <v>2257599.5767000001</v>
      </c>
      <c r="BB5" s="80">
        <v>246131</v>
      </c>
      <c r="BC5" s="234">
        <v>365432</v>
      </c>
      <c r="BD5" s="80">
        <v>505858</v>
      </c>
      <c r="BE5" s="80">
        <v>1117421</v>
      </c>
      <c r="BF5" s="80">
        <v>3375020.5767000001</v>
      </c>
      <c r="BG5" s="80">
        <v>-104692.27574000042</v>
      </c>
      <c r="BH5" s="480">
        <v>-3.0086469826551721E-2</v>
      </c>
      <c r="BI5" s="80">
        <v>574614</v>
      </c>
      <c r="BJ5" s="80">
        <v>479748</v>
      </c>
      <c r="BK5" s="80">
        <v>398371</v>
      </c>
      <c r="BL5" s="80">
        <v>1452733</v>
      </c>
      <c r="BM5" s="80">
        <v>269277</v>
      </c>
      <c r="BN5" s="80">
        <v>113769</v>
      </c>
      <c r="BO5" s="80">
        <v>89575</v>
      </c>
      <c r="BP5" s="80">
        <v>472621</v>
      </c>
      <c r="BQ5" s="80">
        <v>1925354</v>
      </c>
      <c r="BR5" s="80">
        <v>-92788.576700000092</v>
      </c>
      <c r="BS5" s="480">
        <v>-4.5977215768236206E-2</v>
      </c>
      <c r="BT5" s="80">
        <v>83304</v>
      </c>
      <c r="BU5" s="80">
        <v>4907</v>
      </c>
      <c r="BV5" s="480">
        <v>6.2591680804112398E-2</v>
      </c>
      <c r="BW5" s="80">
        <v>71129</v>
      </c>
      <c r="BX5" s="695">
        <v>-1285</v>
      </c>
      <c r="BY5" s="714">
        <v>-1.7745187394702683E-2</v>
      </c>
      <c r="BZ5" s="291">
        <v>94600</v>
      </c>
      <c r="CA5" s="695">
        <f t="shared" ref="CA5:CA68" si="0">BZ5-AY5</f>
        <v>5954</v>
      </c>
      <c r="CB5" s="714">
        <f t="shared" ref="CB5:CB68" si="1">CA5/AY5</f>
        <v>6.7166031180199898E-2</v>
      </c>
      <c r="CC5" s="695">
        <v>249033</v>
      </c>
      <c r="CD5" s="695">
        <f t="shared" ref="CD5:CD68" si="2">CC5-AZ5</f>
        <v>9576</v>
      </c>
      <c r="CE5" s="714">
        <f t="shared" ref="CE5:CE68" si="3">CD5/AZ5</f>
        <v>3.9990478457510116E-2</v>
      </c>
      <c r="CF5" s="695">
        <v>2174387</v>
      </c>
      <c r="CG5" s="695">
        <f t="shared" ref="CG5:CG68" si="4">CF5-BA5</f>
        <v>-83212.576700000092</v>
      </c>
      <c r="CH5" s="714">
        <f t="shared" ref="CH5:CH68" si="5">CG5/BA5</f>
        <v>-3.6858873273547636E-2</v>
      </c>
    </row>
    <row r="6" spans="1:86" x14ac:dyDescent="0.25">
      <c r="A6" s="81" t="s">
        <v>26</v>
      </c>
      <c r="B6" s="294">
        <v>57540.000000000015</v>
      </c>
      <c r="C6" s="294">
        <v>46471.999999999985</v>
      </c>
      <c r="D6" s="294">
        <v>39899</v>
      </c>
      <c r="E6" s="294">
        <v>143911</v>
      </c>
      <c r="F6" s="294">
        <v>27751</v>
      </c>
      <c r="G6" s="294">
        <v>17605.999999999993</v>
      </c>
      <c r="H6" s="294">
        <v>6219</v>
      </c>
      <c r="I6" s="294">
        <v>51575.999999999993</v>
      </c>
      <c r="J6" s="294">
        <v>195487</v>
      </c>
      <c r="K6" s="294">
        <v>4611</v>
      </c>
      <c r="L6" s="294">
        <v>4762</v>
      </c>
      <c r="M6" s="294">
        <v>17469</v>
      </c>
      <c r="N6" s="294">
        <v>26842</v>
      </c>
      <c r="O6" s="294">
        <v>222329</v>
      </c>
      <c r="P6" s="294">
        <v>27350</v>
      </c>
      <c r="Q6" s="294">
        <v>43839</v>
      </c>
      <c r="R6" s="294">
        <v>63319</v>
      </c>
      <c r="S6" s="294">
        <v>134508</v>
      </c>
      <c r="T6" s="294">
        <v>356837</v>
      </c>
      <c r="U6" s="294">
        <v>65550</v>
      </c>
      <c r="V6" s="294">
        <v>50937.000000000015</v>
      </c>
      <c r="W6" s="294">
        <v>44525</v>
      </c>
      <c r="X6" s="294">
        <v>161012</v>
      </c>
      <c r="Y6" s="294">
        <v>28615</v>
      </c>
      <c r="Z6" s="294">
        <v>16529</v>
      </c>
      <c r="AA6" s="294">
        <v>6826</v>
      </c>
      <c r="AB6" s="294">
        <v>51970</v>
      </c>
      <c r="AC6" s="294">
        <v>212982</v>
      </c>
      <c r="AD6" s="294">
        <v>6156</v>
      </c>
      <c r="AE6" s="294">
        <v>6457</v>
      </c>
      <c r="AF6" s="294">
        <v>16903</v>
      </c>
      <c r="AG6" s="294">
        <v>29516</v>
      </c>
      <c r="AH6" s="294">
        <v>242498</v>
      </c>
      <c r="AI6" s="294">
        <v>31832</v>
      </c>
      <c r="AJ6" s="294">
        <v>45251.999999999985</v>
      </c>
      <c r="AK6" s="294">
        <v>59055.038690000009</v>
      </c>
      <c r="AL6" s="294">
        <v>136139.03868999999</v>
      </c>
      <c r="AM6" s="294">
        <v>378637.03868999996</v>
      </c>
      <c r="AN6" s="294">
        <v>64922.999999999985</v>
      </c>
      <c r="AO6" s="294">
        <v>48211</v>
      </c>
      <c r="AP6" s="294">
        <v>43832</v>
      </c>
      <c r="AQ6" s="294">
        <v>156966</v>
      </c>
      <c r="AR6" s="294">
        <v>28397</v>
      </c>
      <c r="AS6" s="294">
        <v>17365</v>
      </c>
      <c r="AT6" s="294">
        <v>7991</v>
      </c>
      <c r="AU6" s="294">
        <v>53753</v>
      </c>
      <c r="AV6" s="294">
        <v>210719</v>
      </c>
      <c r="AW6" s="294">
        <v>4529</v>
      </c>
      <c r="AX6" s="294">
        <v>4134</v>
      </c>
      <c r="AY6" s="294">
        <v>16100</v>
      </c>
      <c r="AZ6" s="294">
        <v>24763</v>
      </c>
      <c r="BA6" s="294">
        <v>235482</v>
      </c>
      <c r="BB6" s="294">
        <v>30879</v>
      </c>
      <c r="BC6" s="294">
        <v>41621</v>
      </c>
      <c r="BD6" s="294">
        <v>52222</v>
      </c>
      <c r="BE6" s="294">
        <v>124722</v>
      </c>
      <c r="BF6" s="294">
        <v>360204</v>
      </c>
      <c r="BG6" s="294">
        <v>-18433.038689999958</v>
      </c>
      <c r="BH6" s="616">
        <v>-4.8682608425668517E-2</v>
      </c>
      <c r="BI6" s="294">
        <v>60597</v>
      </c>
      <c r="BJ6" s="294">
        <v>50985</v>
      </c>
      <c r="BK6" s="294">
        <v>40772</v>
      </c>
      <c r="BL6" s="294">
        <v>152354</v>
      </c>
      <c r="BM6" s="294">
        <v>26874</v>
      </c>
      <c r="BN6" s="294">
        <v>18098</v>
      </c>
      <c r="BO6" s="294">
        <v>6789</v>
      </c>
      <c r="BP6" s="294">
        <v>51761</v>
      </c>
      <c r="BQ6" s="294">
        <v>204115</v>
      </c>
      <c r="BR6" s="294">
        <v>-6604</v>
      </c>
      <c r="BS6" s="616">
        <v>-3.1340315775986026E-2</v>
      </c>
      <c r="BT6" s="294">
        <v>6783</v>
      </c>
      <c r="BU6" s="294">
        <v>2254</v>
      </c>
      <c r="BV6" s="616">
        <v>0.49768160741885625</v>
      </c>
      <c r="BW6" s="294">
        <v>6498</v>
      </c>
      <c r="BX6" s="982">
        <v>2364</v>
      </c>
      <c r="BY6" s="983">
        <v>0.57184325108853407</v>
      </c>
      <c r="BZ6" s="294">
        <v>16167</v>
      </c>
      <c r="CA6" s="695">
        <f t="shared" si="0"/>
        <v>67</v>
      </c>
      <c r="CB6" s="714">
        <f t="shared" si="1"/>
        <v>4.1614906832298133E-3</v>
      </c>
      <c r="CC6" s="294">
        <v>29448</v>
      </c>
      <c r="CD6" s="695">
        <f t="shared" si="2"/>
        <v>4685</v>
      </c>
      <c r="CE6" s="714">
        <f t="shared" si="3"/>
        <v>0.18919355490045633</v>
      </c>
      <c r="CF6" s="294">
        <v>233563</v>
      </c>
      <c r="CG6" s="695">
        <f t="shared" si="4"/>
        <v>-1919</v>
      </c>
      <c r="CH6" s="714">
        <f t="shared" si="5"/>
        <v>-8.1492428296005646E-3</v>
      </c>
    </row>
    <row r="7" spans="1:86" x14ac:dyDescent="0.25">
      <c r="A7" s="82" t="s">
        <v>9</v>
      </c>
      <c r="B7" s="294">
        <v>49239.000000000015</v>
      </c>
      <c r="C7" s="294">
        <v>39260.999999999985</v>
      </c>
      <c r="D7" s="294">
        <v>33417</v>
      </c>
      <c r="E7" s="294">
        <v>121917</v>
      </c>
      <c r="F7" s="294">
        <v>22527</v>
      </c>
      <c r="G7" s="294">
        <v>14729.999999999993</v>
      </c>
      <c r="H7" s="294">
        <v>5091</v>
      </c>
      <c r="I7" s="294">
        <v>42347.999999999993</v>
      </c>
      <c r="J7" s="294">
        <v>164265</v>
      </c>
      <c r="K7" s="294">
        <v>3051</v>
      </c>
      <c r="L7" s="294">
        <v>3549</v>
      </c>
      <c r="M7" s="294">
        <v>14218</v>
      </c>
      <c r="N7" s="294">
        <v>20818</v>
      </c>
      <c r="O7" s="294">
        <v>185083</v>
      </c>
      <c r="P7" s="294">
        <v>23090</v>
      </c>
      <c r="Q7" s="294">
        <v>37211</v>
      </c>
      <c r="R7" s="294">
        <v>54188</v>
      </c>
      <c r="S7" s="294">
        <v>114489</v>
      </c>
      <c r="T7" s="294">
        <v>299572</v>
      </c>
      <c r="U7" s="294">
        <v>55457</v>
      </c>
      <c r="V7" s="294">
        <v>41533.000000000015</v>
      </c>
      <c r="W7" s="294">
        <v>36770</v>
      </c>
      <c r="X7" s="294">
        <v>133760</v>
      </c>
      <c r="Y7" s="294">
        <v>23666</v>
      </c>
      <c r="Z7" s="294">
        <v>13459</v>
      </c>
      <c r="AA7" s="294">
        <v>5407</v>
      </c>
      <c r="AB7" s="294">
        <v>42532</v>
      </c>
      <c r="AC7" s="294">
        <v>176292</v>
      </c>
      <c r="AD7" s="294">
        <v>4115</v>
      </c>
      <c r="AE7" s="294">
        <v>4992</v>
      </c>
      <c r="AF7" s="294">
        <v>13748</v>
      </c>
      <c r="AG7" s="294">
        <v>22855</v>
      </c>
      <c r="AH7" s="294">
        <v>199147</v>
      </c>
      <c r="AI7" s="294">
        <v>26760</v>
      </c>
      <c r="AJ7" s="294">
        <v>38519.999999999985</v>
      </c>
      <c r="AK7" s="294">
        <v>49214.943140000003</v>
      </c>
      <c r="AL7" s="294">
        <v>114494.94313999999</v>
      </c>
      <c r="AM7" s="294">
        <v>313641.94313999999</v>
      </c>
      <c r="AN7" s="294">
        <v>54462.999999999985</v>
      </c>
      <c r="AO7" s="294">
        <v>40467</v>
      </c>
      <c r="AP7" s="294">
        <v>36812</v>
      </c>
      <c r="AQ7" s="294">
        <v>131742</v>
      </c>
      <c r="AR7" s="294">
        <v>23702</v>
      </c>
      <c r="AS7" s="294">
        <v>13408</v>
      </c>
      <c r="AT7" s="294">
        <v>6236</v>
      </c>
      <c r="AU7" s="294">
        <v>43346</v>
      </c>
      <c r="AV7" s="294">
        <v>175088</v>
      </c>
      <c r="AW7" s="294">
        <v>3617</v>
      </c>
      <c r="AX7" s="294">
        <v>2646</v>
      </c>
      <c r="AY7" s="294">
        <v>12834</v>
      </c>
      <c r="AZ7" s="294">
        <v>19097</v>
      </c>
      <c r="BA7" s="294">
        <v>194185</v>
      </c>
      <c r="BB7" s="294">
        <v>25951</v>
      </c>
      <c r="BC7" s="294">
        <v>34649</v>
      </c>
      <c r="BD7" s="294">
        <v>42429</v>
      </c>
      <c r="BE7" s="294">
        <v>103029</v>
      </c>
      <c r="BF7" s="294">
        <v>297214</v>
      </c>
      <c r="BG7" s="294">
        <v>-16427.943139999988</v>
      </c>
      <c r="BH7" s="616">
        <v>-5.2378017351675021E-2</v>
      </c>
      <c r="BI7" s="294">
        <v>50492</v>
      </c>
      <c r="BJ7" s="294">
        <v>42727</v>
      </c>
      <c r="BK7" s="294">
        <v>34456</v>
      </c>
      <c r="BL7" s="294">
        <v>127675</v>
      </c>
      <c r="BM7" s="294">
        <v>22146</v>
      </c>
      <c r="BN7" s="294">
        <v>14234</v>
      </c>
      <c r="BO7" s="294">
        <v>5090</v>
      </c>
      <c r="BP7" s="294">
        <v>41470</v>
      </c>
      <c r="BQ7" s="294">
        <v>169145</v>
      </c>
      <c r="BR7" s="294">
        <v>-5943</v>
      </c>
      <c r="BS7" s="616">
        <v>-3.3942931554418347E-2</v>
      </c>
      <c r="BT7" s="294">
        <v>5535</v>
      </c>
      <c r="BU7" s="294">
        <v>1918</v>
      </c>
      <c r="BV7" s="616">
        <v>0.530273707492397</v>
      </c>
      <c r="BW7" s="294">
        <v>4693</v>
      </c>
      <c r="BX7" s="982">
        <v>2047</v>
      </c>
      <c r="BY7" s="983">
        <v>0.77362055933484508</v>
      </c>
      <c r="BZ7" s="294">
        <v>12870</v>
      </c>
      <c r="CA7" s="695">
        <f t="shared" si="0"/>
        <v>36</v>
      </c>
      <c r="CB7" s="714">
        <f t="shared" si="1"/>
        <v>2.8050490883590462E-3</v>
      </c>
      <c r="CC7" s="294">
        <v>23098</v>
      </c>
      <c r="CD7" s="695">
        <f t="shared" si="2"/>
        <v>4001</v>
      </c>
      <c r="CE7" s="714">
        <f t="shared" si="3"/>
        <v>0.2095093470178562</v>
      </c>
      <c r="CF7" s="294">
        <v>192243</v>
      </c>
      <c r="CG7" s="695">
        <f t="shared" si="4"/>
        <v>-1942</v>
      </c>
      <c r="CH7" s="714">
        <f t="shared" si="5"/>
        <v>-1.0000772459252774E-2</v>
      </c>
    </row>
    <row r="8" spans="1:86" x14ac:dyDescent="0.25">
      <c r="A8" s="82" t="s">
        <v>10</v>
      </c>
      <c r="B8" s="294">
        <v>8183.9999999999982</v>
      </c>
      <c r="C8" s="294">
        <v>7210.9999999999982</v>
      </c>
      <c r="D8" s="294">
        <v>6482.0000000000009</v>
      </c>
      <c r="E8" s="294">
        <v>21876.999999999996</v>
      </c>
      <c r="F8" s="294">
        <v>5224</v>
      </c>
      <c r="G8" s="294">
        <v>2876</v>
      </c>
      <c r="H8" s="294">
        <v>1128.0000000000002</v>
      </c>
      <c r="I8" s="294">
        <v>9228</v>
      </c>
      <c r="J8" s="294">
        <v>31104.999999999996</v>
      </c>
      <c r="K8" s="294">
        <v>1560</v>
      </c>
      <c r="L8" s="294">
        <v>1213.0000000000002</v>
      </c>
      <c r="M8" s="294">
        <v>3251</v>
      </c>
      <c r="N8" s="294">
        <v>6024</v>
      </c>
      <c r="O8" s="294">
        <v>37129</v>
      </c>
      <c r="P8" s="294">
        <v>4260</v>
      </c>
      <c r="Q8" s="294">
        <v>6628</v>
      </c>
      <c r="R8" s="294">
        <v>8891</v>
      </c>
      <c r="S8" s="294">
        <v>19779</v>
      </c>
      <c r="T8" s="294">
        <v>56908</v>
      </c>
      <c r="U8" s="294">
        <v>9580.9999999999964</v>
      </c>
      <c r="V8" s="294">
        <v>8556.9999999999982</v>
      </c>
      <c r="W8" s="294">
        <v>7755</v>
      </c>
      <c r="X8" s="294">
        <v>25892.999999999993</v>
      </c>
      <c r="Y8" s="294">
        <v>4949</v>
      </c>
      <c r="Z8" s="294">
        <v>3070</v>
      </c>
      <c r="AA8" s="294">
        <v>1418.9999999999998</v>
      </c>
      <c r="AB8" s="294">
        <v>9438</v>
      </c>
      <c r="AC8" s="294">
        <v>35330.999999999993</v>
      </c>
      <c r="AD8" s="294">
        <v>2041</v>
      </c>
      <c r="AE8" s="294">
        <v>1465</v>
      </c>
      <c r="AF8" s="294">
        <v>3155</v>
      </c>
      <c r="AG8" s="294">
        <v>6661</v>
      </c>
      <c r="AH8" s="294">
        <v>41991.999999999993</v>
      </c>
      <c r="AI8" s="294">
        <v>5072.0000000000009</v>
      </c>
      <c r="AJ8" s="294">
        <v>6731.9999999999991</v>
      </c>
      <c r="AK8" s="294">
        <v>8758.0795500000004</v>
      </c>
      <c r="AL8" s="294">
        <v>20562.079550000002</v>
      </c>
      <c r="AM8" s="294">
        <v>62554.079549999995</v>
      </c>
      <c r="AN8" s="294">
        <v>9541</v>
      </c>
      <c r="AO8" s="294">
        <v>7743.9999999999982</v>
      </c>
      <c r="AP8" s="294">
        <v>7020</v>
      </c>
      <c r="AQ8" s="294">
        <v>24305</v>
      </c>
      <c r="AR8" s="294">
        <v>4695</v>
      </c>
      <c r="AS8" s="294">
        <v>3957</v>
      </c>
      <c r="AT8" s="294">
        <v>1755</v>
      </c>
      <c r="AU8" s="294">
        <v>10407</v>
      </c>
      <c r="AV8" s="294">
        <v>34712</v>
      </c>
      <c r="AW8" s="294">
        <v>912</v>
      </c>
      <c r="AX8" s="294">
        <v>1488</v>
      </c>
      <c r="AY8" s="294">
        <v>3266</v>
      </c>
      <c r="AZ8" s="294">
        <v>5666</v>
      </c>
      <c r="BA8" s="294">
        <v>40378</v>
      </c>
      <c r="BB8" s="294">
        <v>4928</v>
      </c>
      <c r="BC8" s="294">
        <v>6972</v>
      </c>
      <c r="BD8" s="294">
        <v>9793</v>
      </c>
      <c r="BE8" s="294">
        <v>21693</v>
      </c>
      <c r="BF8" s="294">
        <v>62071</v>
      </c>
      <c r="BG8" s="294">
        <v>-483.07954999999492</v>
      </c>
      <c r="BH8" s="616">
        <v>-7.7225906523629151E-3</v>
      </c>
      <c r="BI8" s="294">
        <v>9497</v>
      </c>
      <c r="BJ8" s="294">
        <v>8050</v>
      </c>
      <c r="BK8" s="294">
        <v>6316</v>
      </c>
      <c r="BL8" s="294">
        <v>23863</v>
      </c>
      <c r="BM8" s="294">
        <v>4669</v>
      </c>
      <c r="BN8" s="294">
        <v>3864</v>
      </c>
      <c r="BO8" s="294">
        <v>1699</v>
      </c>
      <c r="BP8" s="294">
        <v>10232</v>
      </c>
      <c r="BQ8" s="294">
        <v>34095</v>
      </c>
      <c r="BR8" s="294">
        <v>-617</v>
      </c>
      <c r="BS8" s="616">
        <v>-1.7774832910808943E-2</v>
      </c>
      <c r="BT8" s="294">
        <v>1248</v>
      </c>
      <c r="BU8" s="294">
        <v>336</v>
      </c>
      <c r="BV8" s="616">
        <v>0.36842105263157893</v>
      </c>
      <c r="BW8" s="294">
        <v>1805</v>
      </c>
      <c r="BX8" s="982">
        <v>317</v>
      </c>
      <c r="BY8" s="983">
        <v>0.21303763440860216</v>
      </c>
      <c r="BZ8" s="294">
        <v>3297</v>
      </c>
      <c r="CA8" s="695">
        <f t="shared" si="0"/>
        <v>31</v>
      </c>
      <c r="CB8" s="714">
        <f t="shared" si="1"/>
        <v>9.4917330067360688E-3</v>
      </c>
      <c r="CC8" s="294">
        <v>6350</v>
      </c>
      <c r="CD8" s="695">
        <f t="shared" si="2"/>
        <v>684</v>
      </c>
      <c r="CE8" s="714">
        <f t="shared" si="3"/>
        <v>0.12072008471584893</v>
      </c>
      <c r="CF8" s="294">
        <v>40445</v>
      </c>
      <c r="CG8" s="695">
        <f t="shared" si="4"/>
        <v>67</v>
      </c>
      <c r="CH8" s="714">
        <f t="shared" si="5"/>
        <v>1.6593194313735203E-3</v>
      </c>
    </row>
    <row r="9" spans="1:86" x14ac:dyDescent="0.25">
      <c r="A9" s="82" t="s">
        <v>55</v>
      </c>
      <c r="B9" s="294">
        <v>116.99999999999999</v>
      </c>
      <c r="C9" s="294">
        <v>0</v>
      </c>
      <c r="D9" s="294">
        <v>0</v>
      </c>
      <c r="E9" s="294">
        <v>116.99999999999999</v>
      </c>
      <c r="F9" s="294">
        <v>0</v>
      </c>
      <c r="G9" s="294">
        <v>0</v>
      </c>
      <c r="H9" s="294">
        <v>0</v>
      </c>
      <c r="I9" s="294">
        <v>0</v>
      </c>
      <c r="J9" s="294">
        <v>116.99999999999999</v>
      </c>
      <c r="K9" s="294">
        <v>0</v>
      </c>
      <c r="L9" s="294">
        <v>0</v>
      </c>
      <c r="M9" s="294">
        <v>0</v>
      </c>
      <c r="N9" s="294">
        <v>0</v>
      </c>
      <c r="O9" s="294">
        <v>116.99999999999999</v>
      </c>
      <c r="P9" s="294">
        <v>0</v>
      </c>
      <c r="Q9" s="294">
        <v>0</v>
      </c>
      <c r="R9" s="294">
        <v>239.99999999999997</v>
      </c>
      <c r="S9" s="294">
        <v>239.99999999999997</v>
      </c>
      <c r="T9" s="294">
        <v>356.99999999999994</v>
      </c>
      <c r="U9" s="294">
        <v>512</v>
      </c>
      <c r="V9" s="294">
        <v>847</v>
      </c>
      <c r="W9" s="294">
        <v>0</v>
      </c>
      <c r="X9" s="294">
        <v>1359</v>
      </c>
      <c r="Y9" s="294">
        <v>0</v>
      </c>
      <c r="Z9" s="294">
        <v>0</v>
      </c>
      <c r="AA9" s="294">
        <v>0</v>
      </c>
      <c r="AB9" s="294">
        <v>0</v>
      </c>
      <c r="AC9" s="294">
        <v>1359.0000000000002</v>
      </c>
      <c r="AD9" s="294">
        <v>0</v>
      </c>
      <c r="AE9" s="294">
        <v>0</v>
      </c>
      <c r="AF9" s="294">
        <v>0</v>
      </c>
      <c r="AG9" s="294">
        <v>0</v>
      </c>
      <c r="AH9" s="294">
        <v>1359.0000000000002</v>
      </c>
      <c r="AI9" s="294">
        <v>0</v>
      </c>
      <c r="AJ9" s="294">
        <v>0</v>
      </c>
      <c r="AK9" s="294">
        <v>1082.0160000000001</v>
      </c>
      <c r="AL9" s="294">
        <v>1082.0160000000001</v>
      </c>
      <c r="AM9" s="294">
        <v>2441.0160000000005</v>
      </c>
      <c r="AN9" s="294">
        <v>919.00000000000011</v>
      </c>
      <c r="AO9" s="294">
        <v>0</v>
      </c>
      <c r="AQ9" s="294">
        <v>919.00000000000011</v>
      </c>
      <c r="AR9" s="294">
        <v>0</v>
      </c>
      <c r="AS9" s="294">
        <v>0</v>
      </c>
      <c r="AU9" s="294">
        <v>0</v>
      </c>
      <c r="AV9" s="294">
        <v>919.04399999999998</v>
      </c>
      <c r="AX9" s="294">
        <v>0</v>
      </c>
      <c r="AY9" s="294">
        <v>0</v>
      </c>
      <c r="AZ9" s="294">
        <v>0</v>
      </c>
      <c r="BA9" s="294">
        <v>919.04399999999998</v>
      </c>
      <c r="BB9" s="294">
        <v>0</v>
      </c>
      <c r="BC9" s="294">
        <v>0</v>
      </c>
      <c r="BD9" s="294">
        <v>0</v>
      </c>
      <c r="BE9" s="294">
        <v>0</v>
      </c>
      <c r="BF9" s="294">
        <v>919.04399999999998</v>
      </c>
      <c r="BG9" s="294">
        <v>-1521.9720000000007</v>
      </c>
      <c r="BH9" s="616"/>
      <c r="BI9" s="294">
        <v>608</v>
      </c>
      <c r="BJ9" s="294">
        <v>208</v>
      </c>
      <c r="BK9" s="294">
        <v>0</v>
      </c>
      <c r="BL9" s="294">
        <v>816</v>
      </c>
      <c r="BM9" s="294">
        <v>59</v>
      </c>
      <c r="BP9" s="294">
        <v>59</v>
      </c>
      <c r="BQ9" s="294">
        <v>875</v>
      </c>
      <c r="BR9" s="294">
        <v>-44.043999999999983</v>
      </c>
      <c r="BS9" s="616">
        <v>-4.7923712031197621E-2</v>
      </c>
      <c r="BT9" s="294">
        <v>0</v>
      </c>
      <c r="BU9" s="294">
        <v>0</v>
      </c>
      <c r="BV9" s="616" t="e">
        <v>#DIV/0!</v>
      </c>
      <c r="BX9" s="982">
        <v>0</v>
      </c>
      <c r="BY9" s="983" t="e">
        <v>#DIV/0!</v>
      </c>
      <c r="BZ9" s="294">
        <v>0</v>
      </c>
      <c r="CA9" s="695">
        <f t="shared" si="0"/>
        <v>0</v>
      </c>
      <c r="CB9" s="714" t="e">
        <f t="shared" si="1"/>
        <v>#DIV/0!</v>
      </c>
      <c r="CC9" s="294">
        <v>0</v>
      </c>
      <c r="CD9" s="695">
        <f t="shared" si="2"/>
        <v>0</v>
      </c>
      <c r="CE9" s="714" t="e">
        <f t="shared" si="3"/>
        <v>#DIV/0!</v>
      </c>
      <c r="CF9" s="294">
        <v>875</v>
      </c>
      <c r="CG9" s="695">
        <f t="shared" si="4"/>
        <v>-44.043999999999983</v>
      </c>
      <c r="CH9" s="714">
        <f t="shared" si="5"/>
        <v>-4.7923712031197621E-2</v>
      </c>
    </row>
    <row r="10" spans="1:86" x14ac:dyDescent="0.25">
      <c r="A10" s="81" t="s">
        <v>27</v>
      </c>
      <c r="B10" s="294">
        <v>52052.999999999993</v>
      </c>
      <c r="C10" s="294">
        <v>42862.999999999985</v>
      </c>
      <c r="D10" s="294">
        <v>37843.000000000007</v>
      </c>
      <c r="E10" s="294">
        <v>132758.99999999997</v>
      </c>
      <c r="F10" s="294">
        <v>28790</v>
      </c>
      <c r="G10" s="294">
        <v>11883</v>
      </c>
      <c r="H10" s="294">
        <v>9188</v>
      </c>
      <c r="I10" s="294">
        <v>49861</v>
      </c>
      <c r="J10" s="294">
        <v>182619.99999999997</v>
      </c>
      <c r="K10" s="294">
        <v>9497</v>
      </c>
      <c r="L10" s="294">
        <v>8387</v>
      </c>
      <c r="M10" s="294">
        <v>9015.0000000000036</v>
      </c>
      <c r="N10" s="294">
        <v>26899.000000000004</v>
      </c>
      <c r="O10" s="294">
        <v>209518.99999999997</v>
      </c>
      <c r="P10" s="294">
        <v>26484</v>
      </c>
      <c r="Q10" s="294">
        <v>36919</v>
      </c>
      <c r="R10" s="294">
        <v>51809</v>
      </c>
      <c r="S10" s="294">
        <v>115212</v>
      </c>
      <c r="T10" s="294">
        <v>324731</v>
      </c>
      <c r="U10" s="294">
        <v>56909.999999999985</v>
      </c>
      <c r="V10" s="294">
        <v>47102.999999999993</v>
      </c>
      <c r="W10" s="294">
        <v>39575.000000000007</v>
      </c>
      <c r="X10" s="294">
        <v>143587.99999999997</v>
      </c>
      <c r="Y10" s="294">
        <v>27287</v>
      </c>
      <c r="Z10" s="294">
        <v>10150</v>
      </c>
      <c r="AA10" s="294">
        <v>8122</v>
      </c>
      <c r="AB10" s="294">
        <v>45559</v>
      </c>
      <c r="AC10" s="294">
        <v>189146.99999999997</v>
      </c>
      <c r="AD10" s="294">
        <v>8249</v>
      </c>
      <c r="AE10" s="294">
        <v>8680</v>
      </c>
      <c r="AF10" s="294">
        <v>7521.0000000000036</v>
      </c>
      <c r="AG10" s="294">
        <v>24450.000000000004</v>
      </c>
      <c r="AH10" s="294">
        <v>213596.99999999997</v>
      </c>
      <c r="AI10" s="294">
        <v>25024</v>
      </c>
      <c r="AJ10" s="294">
        <v>37329</v>
      </c>
      <c r="AK10" s="294">
        <v>52870.556050000014</v>
      </c>
      <c r="AL10" s="294">
        <v>115223.55605</v>
      </c>
      <c r="AM10" s="294">
        <v>328820.55604999996</v>
      </c>
      <c r="AN10" s="294">
        <v>56105.999999999993</v>
      </c>
      <c r="AO10" s="294">
        <v>46519.000000000007</v>
      </c>
      <c r="AP10" s="294">
        <v>39628</v>
      </c>
      <c r="AQ10" s="294">
        <v>142253</v>
      </c>
      <c r="AR10" s="294">
        <v>29306</v>
      </c>
      <c r="AS10" s="294">
        <v>12353</v>
      </c>
      <c r="AT10" s="294">
        <v>10511</v>
      </c>
      <c r="AU10" s="294">
        <v>52170</v>
      </c>
      <c r="AV10" s="294">
        <v>194423</v>
      </c>
      <c r="AW10" s="294">
        <v>9280</v>
      </c>
      <c r="AX10" s="294">
        <v>9321</v>
      </c>
      <c r="AY10" s="294">
        <v>10089</v>
      </c>
      <c r="AZ10" s="294">
        <v>28690</v>
      </c>
      <c r="BA10" s="294">
        <v>223113</v>
      </c>
      <c r="BB10" s="294">
        <v>28557</v>
      </c>
      <c r="BC10" s="294">
        <v>35230</v>
      </c>
      <c r="BD10" s="294">
        <v>47523</v>
      </c>
      <c r="BE10" s="294">
        <v>111310</v>
      </c>
      <c r="BF10" s="294">
        <v>334423</v>
      </c>
      <c r="BG10" s="294">
        <v>5602.4439500000444</v>
      </c>
      <c r="BH10" s="616">
        <v>1.703799791989935E-2</v>
      </c>
      <c r="BI10" s="294">
        <v>57722</v>
      </c>
      <c r="BJ10" s="294">
        <v>46934</v>
      </c>
      <c r="BK10" s="294">
        <v>38026</v>
      </c>
      <c r="BL10" s="294">
        <v>142682</v>
      </c>
      <c r="BM10" s="294">
        <v>25769</v>
      </c>
      <c r="BN10" s="294">
        <v>10739</v>
      </c>
      <c r="BO10" s="294">
        <v>9090</v>
      </c>
      <c r="BP10" s="294">
        <v>45598</v>
      </c>
      <c r="BQ10" s="294">
        <v>188280</v>
      </c>
      <c r="BR10" s="294">
        <v>-6143</v>
      </c>
      <c r="BS10" s="616">
        <v>-3.1596056022178444E-2</v>
      </c>
      <c r="BT10" s="294">
        <v>8674</v>
      </c>
      <c r="BU10" s="294">
        <v>-606</v>
      </c>
      <c r="BV10" s="616">
        <v>-6.5301724137931033E-2</v>
      </c>
      <c r="BW10" s="294">
        <v>8524</v>
      </c>
      <c r="BX10" s="982">
        <v>-797</v>
      </c>
      <c r="BY10" s="983">
        <v>-8.550584701212316E-2</v>
      </c>
      <c r="BZ10" s="294">
        <v>8835</v>
      </c>
      <c r="CA10" s="695">
        <f t="shared" si="0"/>
        <v>-1254</v>
      </c>
      <c r="CB10" s="714">
        <f t="shared" si="1"/>
        <v>-0.12429378531073447</v>
      </c>
      <c r="CC10" s="294">
        <v>26033</v>
      </c>
      <c r="CD10" s="695">
        <f t="shared" si="2"/>
        <v>-2657</v>
      </c>
      <c r="CE10" s="714">
        <f t="shared" si="3"/>
        <v>-9.2610665737190664E-2</v>
      </c>
      <c r="CF10" s="294">
        <v>214313</v>
      </c>
      <c r="CG10" s="695">
        <f t="shared" si="4"/>
        <v>-8800</v>
      </c>
      <c r="CH10" s="714">
        <f t="shared" si="5"/>
        <v>-3.9441897155253168E-2</v>
      </c>
    </row>
    <row r="11" spans="1:86" x14ac:dyDescent="0.25">
      <c r="A11" s="82" t="s">
        <v>12</v>
      </c>
      <c r="B11" s="294">
        <v>4963</v>
      </c>
      <c r="C11" s="294">
        <v>3767.9999999999991</v>
      </c>
      <c r="D11" s="294">
        <v>3744.0000000000009</v>
      </c>
      <c r="E11" s="294">
        <v>12475</v>
      </c>
      <c r="F11" s="294">
        <v>3210</v>
      </c>
      <c r="G11" s="294">
        <v>362</v>
      </c>
      <c r="H11" s="294">
        <v>0</v>
      </c>
      <c r="I11" s="294">
        <v>3572</v>
      </c>
      <c r="J11" s="294">
        <v>16047</v>
      </c>
      <c r="K11" s="294">
        <v>0</v>
      </c>
      <c r="L11" s="294">
        <v>0</v>
      </c>
      <c r="M11" s="294">
        <v>78</v>
      </c>
      <c r="N11" s="294">
        <v>78</v>
      </c>
      <c r="O11" s="294">
        <v>16125</v>
      </c>
      <c r="P11" s="294">
        <v>2354</v>
      </c>
      <c r="Q11" s="294">
        <v>3488.9999999999991</v>
      </c>
      <c r="R11" s="294">
        <v>4798</v>
      </c>
      <c r="S11" s="294">
        <v>10641</v>
      </c>
      <c r="T11" s="294">
        <v>26766</v>
      </c>
      <c r="U11" s="294">
        <v>5466</v>
      </c>
      <c r="V11" s="294">
        <v>4432</v>
      </c>
      <c r="W11" s="294">
        <v>3551</v>
      </c>
      <c r="X11" s="294">
        <v>13449</v>
      </c>
      <c r="Y11" s="294">
        <v>2595</v>
      </c>
      <c r="Z11" s="294">
        <v>155</v>
      </c>
      <c r="AA11" s="294">
        <v>0</v>
      </c>
      <c r="AB11" s="294">
        <v>2750</v>
      </c>
      <c r="AC11" s="294">
        <v>16199</v>
      </c>
      <c r="AD11" s="294">
        <v>0</v>
      </c>
      <c r="AE11" s="294">
        <v>0</v>
      </c>
      <c r="AF11" s="294">
        <v>0</v>
      </c>
      <c r="AG11" s="294">
        <v>0</v>
      </c>
      <c r="AH11" s="294">
        <v>16199</v>
      </c>
      <c r="AI11" s="294">
        <v>2224</v>
      </c>
      <c r="AJ11" s="294">
        <v>3435</v>
      </c>
      <c r="AK11" s="294">
        <v>4979.8807500000003</v>
      </c>
      <c r="AL11" s="294">
        <v>10638.88075</v>
      </c>
      <c r="AM11" s="294">
        <v>26837.88075</v>
      </c>
      <c r="AN11" s="294">
        <v>5429.0000000000018</v>
      </c>
      <c r="AO11" s="294">
        <v>4537</v>
      </c>
      <c r="AP11" s="294">
        <v>4037</v>
      </c>
      <c r="AQ11" s="294">
        <v>14003.000000000002</v>
      </c>
      <c r="AR11" s="294">
        <v>3196</v>
      </c>
      <c r="AS11" s="294">
        <v>360</v>
      </c>
      <c r="AU11" s="294">
        <v>3556</v>
      </c>
      <c r="AV11" s="294">
        <v>17559</v>
      </c>
      <c r="AW11" s="294">
        <v>0</v>
      </c>
      <c r="AX11" s="294">
        <v>0</v>
      </c>
      <c r="AY11" s="294">
        <v>0</v>
      </c>
      <c r="AZ11" s="294">
        <v>0</v>
      </c>
      <c r="BA11" s="294">
        <v>17559</v>
      </c>
      <c r="BB11" s="294">
        <v>2994</v>
      </c>
      <c r="BC11" s="294">
        <v>3724</v>
      </c>
      <c r="BD11" s="294">
        <v>5022</v>
      </c>
      <c r="BE11" s="294">
        <v>11740</v>
      </c>
      <c r="BF11" s="294">
        <v>29299</v>
      </c>
      <c r="BG11" s="294">
        <v>2461.1192499999997</v>
      </c>
      <c r="BH11" s="616">
        <v>9.1703188971059113E-2</v>
      </c>
      <c r="BI11" s="294">
        <v>5572</v>
      </c>
      <c r="BJ11" s="294">
        <v>4472</v>
      </c>
      <c r="BK11" s="294">
        <v>3957</v>
      </c>
      <c r="BL11" s="294">
        <v>14001</v>
      </c>
      <c r="BM11" s="294">
        <v>2390</v>
      </c>
      <c r="BN11" s="294">
        <v>0</v>
      </c>
      <c r="BO11" s="294">
        <v>0</v>
      </c>
      <c r="BP11" s="294">
        <v>2390</v>
      </c>
      <c r="BQ11" s="294">
        <v>16391</v>
      </c>
      <c r="BR11" s="294">
        <v>-1168</v>
      </c>
      <c r="BS11" s="616">
        <v>-6.6518594452987079E-2</v>
      </c>
      <c r="BT11" s="294">
        <v>0</v>
      </c>
      <c r="BU11" s="294">
        <v>0</v>
      </c>
      <c r="BV11" s="616" t="e">
        <v>#DIV/0!</v>
      </c>
      <c r="BW11" s="294">
        <v>0</v>
      </c>
      <c r="BX11" s="982">
        <v>0</v>
      </c>
      <c r="BY11" s="983" t="e">
        <v>#DIV/0!</v>
      </c>
      <c r="BZ11" s="294">
        <v>0</v>
      </c>
      <c r="CA11" s="695">
        <f t="shared" si="0"/>
        <v>0</v>
      </c>
      <c r="CB11" s="714" t="e">
        <f t="shared" si="1"/>
        <v>#DIV/0!</v>
      </c>
      <c r="CC11" s="294">
        <v>0</v>
      </c>
      <c r="CD11" s="695">
        <f t="shared" si="2"/>
        <v>0</v>
      </c>
      <c r="CE11" s="714" t="e">
        <f t="shared" si="3"/>
        <v>#DIV/0!</v>
      </c>
      <c r="CF11" s="294">
        <v>16391</v>
      </c>
      <c r="CG11" s="695">
        <f t="shared" si="4"/>
        <v>-1168</v>
      </c>
      <c r="CH11" s="714">
        <f t="shared" si="5"/>
        <v>-6.6518594452987079E-2</v>
      </c>
    </row>
    <row r="12" spans="1:86" x14ac:dyDescent="0.25">
      <c r="A12" s="82" t="s">
        <v>11</v>
      </c>
      <c r="B12" s="294">
        <v>47089.999999999993</v>
      </c>
      <c r="C12" s="294">
        <v>39094.999999999985</v>
      </c>
      <c r="D12" s="294">
        <v>34099.000000000007</v>
      </c>
      <c r="E12" s="294">
        <v>120283.99999999997</v>
      </c>
      <c r="F12" s="294">
        <v>25580</v>
      </c>
      <c r="G12" s="294">
        <v>11521</v>
      </c>
      <c r="H12" s="294">
        <v>9188</v>
      </c>
      <c r="I12" s="294">
        <v>46289</v>
      </c>
      <c r="J12" s="294">
        <v>166572.99999999997</v>
      </c>
      <c r="K12" s="294">
        <v>9497</v>
      </c>
      <c r="L12" s="294">
        <v>8387</v>
      </c>
      <c r="M12" s="294">
        <v>8937.0000000000036</v>
      </c>
      <c r="N12" s="294">
        <v>26821.000000000004</v>
      </c>
      <c r="O12" s="294">
        <v>193393.99999999997</v>
      </c>
      <c r="P12" s="294">
        <v>24130</v>
      </c>
      <c r="Q12" s="294">
        <v>33430</v>
      </c>
      <c r="R12" s="294">
        <v>47011</v>
      </c>
      <c r="S12" s="294">
        <v>104571</v>
      </c>
      <c r="T12" s="294">
        <v>297965</v>
      </c>
      <c r="U12" s="294">
        <v>51443.999999999985</v>
      </c>
      <c r="V12" s="294">
        <v>42670.999999999993</v>
      </c>
      <c r="W12" s="294">
        <v>36024.000000000007</v>
      </c>
      <c r="X12" s="294">
        <v>130138.99999999997</v>
      </c>
      <c r="Y12" s="294">
        <v>24692</v>
      </c>
      <c r="Z12" s="294">
        <v>9995</v>
      </c>
      <c r="AA12" s="294">
        <v>8122</v>
      </c>
      <c r="AB12" s="294">
        <v>42809</v>
      </c>
      <c r="AC12" s="294">
        <v>172947.99999999997</v>
      </c>
      <c r="AD12" s="294">
        <v>8249</v>
      </c>
      <c r="AE12" s="294">
        <v>8680</v>
      </c>
      <c r="AF12" s="294">
        <v>7521.0000000000036</v>
      </c>
      <c r="AG12" s="294">
        <v>24450.000000000004</v>
      </c>
      <c r="AH12" s="294">
        <v>197397.99999999997</v>
      </c>
      <c r="AI12" s="294">
        <v>22800</v>
      </c>
      <c r="AJ12" s="294">
        <v>33894</v>
      </c>
      <c r="AK12" s="294">
        <v>47890.67530000001</v>
      </c>
      <c r="AL12" s="294">
        <v>104584.6753</v>
      </c>
      <c r="AM12" s="294">
        <v>301982.6753</v>
      </c>
      <c r="AN12" s="294">
        <v>50676.999999999993</v>
      </c>
      <c r="AO12" s="294">
        <v>41982.000000000007</v>
      </c>
      <c r="AP12" s="294">
        <v>35591</v>
      </c>
      <c r="AQ12" s="294">
        <v>128250</v>
      </c>
      <c r="AR12" s="294">
        <v>26110</v>
      </c>
      <c r="AS12" s="294">
        <v>11993</v>
      </c>
      <c r="AT12" s="294">
        <v>10511</v>
      </c>
      <c r="AU12" s="294">
        <v>48614</v>
      </c>
      <c r="AV12" s="294">
        <v>176864</v>
      </c>
      <c r="AW12" s="294">
        <v>9280</v>
      </c>
      <c r="AX12" s="294">
        <v>9321</v>
      </c>
      <c r="AY12" s="294">
        <v>10089</v>
      </c>
      <c r="AZ12" s="294">
        <v>28690</v>
      </c>
      <c r="BA12" s="294">
        <v>205554</v>
      </c>
      <c r="BB12" s="294">
        <v>25563</v>
      </c>
      <c r="BC12" s="294">
        <v>31506</v>
      </c>
      <c r="BD12" s="294">
        <v>42501</v>
      </c>
      <c r="BE12" s="294">
        <v>99570</v>
      </c>
      <c r="BF12" s="294">
        <v>305124</v>
      </c>
      <c r="BG12" s="294">
        <v>3141.3246999999974</v>
      </c>
      <c r="BH12" s="616">
        <v>1.0402334163306826E-2</v>
      </c>
      <c r="BI12" s="294">
        <v>52150</v>
      </c>
      <c r="BJ12" s="294">
        <v>42462</v>
      </c>
      <c r="BK12" s="294">
        <v>34069</v>
      </c>
      <c r="BL12" s="294">
        <v>128681</v>
      </c>
      <c r="BM12" s="294">
        <v>23379</v>
      </c>
      <c r="BN12" s="294">
        <v>10739</v>
      </c>
      <c r="BO12" s="294">
        <v>9090</v>
      </c>
      <c r="BP12" s="294">
        <v>43208</v>
      </c>
      <c r="BQ12" s="294">
        <v>171889</v>
      </c>
      <c r="BR12" s="294">
        <v>-4975</v>
      </c>
      <c r="BS12" s="616">
        <v>-2.8128957843314636E-2</v>
      </c>
      <c r="BT12" s="294">
        <v>8674</v>
      </c>
      <c r="BU12" s="294">
        <v>-606</v>
      </c>
      <c r="BV12" s="616">
        <v>-6.5301724137931033E-2</v>
      </c>
      <c r="BW12" s="294">
        <v>8524</v>
      </c>
      <c r="BX12" s="982">
        <v>-797</v>
      </c>
      <c r="BY12" s="983">
        <v>-8.550584701212316E-2</v>
      </c>
      <c r="BZ12" s="294">
        <v>8835</v>
      </c>
      <c r="CA12" s="695">
        <f t="shared" si="0"/>
        <v>-1254</v>
      </c>
      <c r="CB12" s="714">
        <f t="shared" si="1"/>
        <v>-0.12429378531073447</v>
      </c>
      <c r="CC12" s="294">
        <v>26033</v>
      </c>
      <c r="CD12" s="695">
        <f t="shared" si="2"/>
        <v>-2657</v>
      </c>
      <c r="CE12" s="714">
        <f t="shared" si="3"/>
        <v>-9.2610665737190664E-2</v>
      </c>
      <c r="CF12" s="294">
        <v>197922</v>
      </c>
      <c r="CG12" s="695">
        <f t="shared" si="4"/>
        <v>-7632</v>
      </c>
      <c r="CH12" s="714">
        <f t="shared" si="5"/>
        <v>-3.7128929624332292E-2</v>
      </c>
    </row>
    <row r="13" spans="1:86" x14ac:dyDescent="0.25">
      <c r="A13" s="81" t="s">
        <v>28</v>
      </c>
      <c r="B13" s="294">
        <v>297861</v>
      </c>
      <c r="C13" s="294">
        <v>237438</v>
      </c>
      <c r="D13" s="294">
        <v>215400.99999999997</v>
      </c>
      <c r="E13" s="294">
        <v>750700</v>
      </c>
      <c r="F13" s="294">
        <v>155072</v>
      </c>
      <c r="G13" s="294">
        <v>79262</v>
      </c>
      <c r="H13" s="294">
        <v>44473</v>
      </c>
      <c r="I13" s="294">
        <v>278807</v>
      </c>
      <c r="J13" s="294">
        <v>1029507</v>
      </c>
      <c r="K13" s="294">
        <v>39599</v>
      </c>
      <c r="L13" s="294">
        <v>35139</v>
      </c>
      <c r="M13" s="294">
        <v>46974</v>
      </c>
      <c r="N13" s="294">
        <v>121712</v>
      </c>
      <c r="O13" s="294">
        <v>1151219</v>
      </c>
      <c r="P13" s="294">
        <v>138179</v>
      </c>
      <c r="Q13" s="294">
        <v>204849</v>
      </c>
      <c r="R13" s="294">
        <v>286745.91000000003</v>
      </c>
      <c r="S13" s="294">
        <v>629773.90999999992</v>
      </c>
      <c r="T13" s="294">
        <v>1780992.91</v>
      </c>
      <c r="U13" s="294">
        <v>306037</v>
      </c>
      <c r="V13" s="294">
        <v>269558</v>
      </c>
      <c r="W13" s="294">
        <v>218209</v>
      </c>
      <c r="X13" s="294">
        <v>793804</v>
      </c>
      <c r="Y13" s="294">
        <v>155378.99999999997</v>
      </c>
      <c r="Z13" s="294">
        <v>56852</v>
      </c>
      <c r="AA13" s="294">
        <v>40782</v>
      </c>
      <c r="AB13" s="294">
        <v>253012.99999999997</v>
      </c>
      <c r="AC13" s="294">
        <v>1046817</v>
      </c>
      <c r="AD13" s="294">
        <v>39384.999999999993</v>
      </c>
      <c r="AE13" s="294">
        <v>38962.999999999993</v>
      </c>
      <c r="AF13" s="294">
        <v>44391</v>
      </c>
      <c r="AG13" s="294">
        <v>122738.99999999999</v>
      </c>
      <c r="AH13" s="294">
        <v>1169556</v>
      </c>
      <c r="AI13" s="294">
        <v>136870</v>
      </c>
      <c r="AJ13" s="294">
        <v>204364</v>
      </c>
      <c r="AK13" s="294">
        <v>295672.03323999996</v>
      </c>
      <c r="AL13" s="294">
        <v>636906.03324000002</v>
      </c>
      <c r="AM13" s="294">
        <v>1806462.0332400003</v>
      </c>
      <c r="AN13" s="294">
        <v>308722.57669999998</v>
      </c>
      <c r="AO13" s="294">
        <v>244503</v>
      </c>
      <c r="AP13" s="294">
        <v>217662</v>
      </c>
      <c r="AQ13" s="294">
        <v>770887.57669999998</v>
      </c>
      <c r="AR13" s="294">
        <v>157186</v>
      </c>
      <c r="AS13" s="294">
        <v>76788</v>
      </c>
      <c r="AT13" s="294">
        <v>41750</v>
      </c>
      <c r="AU13" s="294">
        <v>275724</v>
      </c>
      <c r="AV13" s="294">
        <v>1046611.5767</v>
      </c>
      <c r="AW13" s="294">
        <v>38383</v>
      </c>
      <c r="AX13" s="294">
        <v>39220</v>
      </c>
      <c r="AY13" s="294">
        <v>40729</v>
      </c>
      <c r="AZ13" s="294">
        <v>118332</v>
      </c>
      <c r="BA13" s="294">
        <v>1164943.5767000001</v>
      </c>
      <c r="BB13" s="294">
        <v>136747</v>
      </c>
      <c r="BC13" s="294">
        <v>188258</v>
      </c>
      <c r="BD13" s="294">
        <v>269091</v>
      </c>
      <c r="BE13" s="294">
        <v>594096</v>
      </c>
      <c r="BF13" s="294">
        <v>1759039.5767000001</v>
      </c>
      <c r="BG13" s="294">
        <v>-47422.456540000159</v>
      </c>
      <c r="BH13" s="616">
        <v>-2.6251565583664704E-2</v>
      </c>
      <c r="BI13" s="294">
        <v>303793</v>
      </c>
      <c r="BJ13" s="294">
        <v>249104</v>
      </c>
      <c r="BK13" s="294">
        <v>207333</v>
      </c>
      <c r="BL13" s="294">
        <v>760230</v>
      </c>
      <c r="BM13" s="294">
        <v>133646</v>
      </c>
      <c r="BN13" s="294">
        <v>60997</v>
      </c>
      <c r="BO13" s="294">
        <v>51411</v>
      </c>
      <c r="BP13" s="294">
        <v>246054</v>
      </c>
      <c r="BQ13" s="294">
        <v>1006284</v>
      </c>
      <c r="BR13" s="294">
        <v>-40327.576699999976</v>
      </c>
      <c r="BS13" s="616">
        <v>-3.8531559938553443E-2</v>
      </c>
      <c r="BT13" s="294">
        <v>44878</v>
      </c>
      <c r="BU13" s="294">
        <v>6495</v>
      </c>
      <c r="BV13" s="616">
        <v>0.16921553812885912</v>
      </c>
      <c r="BW13" s="294">
        <v>38695</v>
      </c>
      <c r="BX13" s="982">
        <v>-525</v>
      </c>
      <c r="BY13" s="983">
        <v>-1.3386027536970933E-2</v>
      </c>
      <c r="BZ13" s="294">
        <v>46847</v>
      </c>
      <c r="CA13" s="695">
        <f t="shared" si="0"/>
        <v>6118</v>
      </c>
      <c r="CB13" s="714">
        <f t="shared" si="1"/>
        <v>0.1502123793856957</v>
      </c>
      <c r="CC13" s="294">
        <v>130420</v>
      </c>
      <c r="CD13" s="695">
        <f t="shared" si="2"/>
        <v>12088</v>
      </c>
      <c r="CE13" s="714">
        <f t="shared" si="3"/>
        <v>0.1021532636987459</v>
      </c>
      <c r="CF13" s="294">
        <v>1136704</v>
      </c>
      <c r="CG13" s="695">
        <f t="shared" si="4"/>
        <v>-28239.576700000092</v>
      </c>
      <c r="CH13" s="714">
        <f t="shared" si="5"/>
        <v>-2.4241154047989086E-2</v>
      </c>
    </row>
    <row r="14" spans="1:86" x14ac:dyDescent="0.25">
      <c r="A14" s="82" t="s">
        <v>13</v>
      </c>
      <c r="B14" s="294">
        <v>68309</v>
      </c>
      <c r="C14" s="294">
        <v>55640</v>
      </c>
      <c r="D14" s="294">
        <v>53740.999999999993</v>
      </c>
      <c r="E14" s="294">
        <v>177690</v>
      </c>
      <c r="F14" s="294">
        <v>40929</v>
      </c>
      <c r="G14" s="294">
        <v>24405</v>
      </c>
      <c r="H14" s="294">
        <v>16073.000000000004</v>
      </c>
      <c r="I14" s="294">
        <v>81407</v>
      </c>
      <c r="J14" s="294">
        <v>259097</v>
      </c>
      <c r="K14" s="294">
        <v>13025</v>
      </c>
      <c r="L14" s="294">
        <v>9394</v>
      </c>
      <c r="M14" s="294">
        <v>14148</v>
      </c>
      <c r="N14" s="294">
        <v>36567</v>
      </c>
      <c r="O14" s="294">
        <v>295664</v>
      </c>
      <c r="P14" s="294">
        <v>34277</v>
      </c>
      <c r="Q14" s="294">
        <v>49242</v>
      </c>
      <c r="R14" s="294">
        <v>66780</v>
      </c>
      <c r="S14" s="294">
        <v>150299</v>
      </c>
      <c r="T14" s="294">
        <v>445963</v>
      </c>
      <c r="U14" s="294">
        <v>69356.000000000015</v>
      </c>
      <c r="V14" s="294">
        <v>61250.000000000015</v>
      </c>
      <c r="W14" s="294">
        <v>51991</v>
      </c>
      <c r="X14" s="294">
        <v>182597.00000000003</v>
      </c>
      <c r="Y14" s="294">
        <v>39122.999999999993</v>
      </c>
      <c r="Z14" s="294">
        <v>15277.999999999996</v>
      </c>
      <c r="AA14" s="294">
        <v>13233</v>
      </c>
      <c r="AB14" s="294">
        <v>67633.999999999985</v>
      </c>
      <c r="AC14" s="294">
        <v>250231</v>
      </c>
      <c r="AD14" s="294">
        <v>11702.999999999996</v>
      </c>
      <c r="AE14" s="294">
        <v>9247</v>
      </c>
      <c r="AF14" s="294">
        <v>13033</v>
      </c>
      <c r="AG14" s="294">
        <v>33983</v>
      </c>
      <c r="AH14" s="294">
        <v>284214</v>
      </c>
      <c r="AI14" s="294">
        <v>36706</v>
      </c>
      <c r="AJ14" s="294">
        <v>50185</v>
      </c>
      <c r="AK14" s="294">
        <v>68606.456520000007</v>
      </c>
      <c r="AL14" s="294">
        <v>155497.45652000001</v>
      </c>
      <c r="AM14" s="294">
        <v>439711.45652000001</v>
      </c>
      <c r="AN14" s="294">
        <v>69954</v>
      </c>
      <c r="AO14" s="294">
        <v>54534.999999999993</v>
      </c>
      <c r="AP14" s="294">
        <v>51391</v>
      </c>
      <c r="AQ14" s="294">
        <v>175880</v>
      </c>
      <c r="AR14" s="294">
        <v>39049</v>
      </c>
      <c r="AS14" s="294">
        <v>20604</v>
      </c>
      <c r="AT14" s="294">
        <v>15506</v>
      </c>
      <c r="AU14" s="294">
        <v>75159</v>
      </c>
      <c r="AV14" s="294">
        <v>251039</v>
      </c>
      <c r="AW14" s="294">
        <v>12711</v>
      </c>
      <c r="AX14" s="294">
        <v>14555</v>
      </c>
      <c r="AY14" s="294">
        <v>9981</v>
      </c>
      <c r="AZ14" s="294">
        <v>37247</v>
      </c>
      <c r="BA14" s="294">
        <v>288286</v>
      </c>
      <c r="BB14" s="294">
        <v>35124</v>
      </c>
      <c r="BC14" s="294">
        <v>46615</v>
      </c>
      <c r="BD14" s="294">
        <v>62745</v>
      </c>
      <c r="BE14" s="294">
        <v>144484</v>
      </c>
      <c r="BF14" s="294">
        <v>432770</v>
      </c>
      <c r="BG14" s="294">
        <v>-6941.456520000007</v>
      </c>
      <c r="BH14" s="616">
        <v>-1.5786389954304703E-2</v>
      </c>
      <c r="BI14" s="294">
        <v>68439</v>
      </c>
      <c r="BJ14" s="294">
        <v>59923</v>
      </c>
      <c r="BK14" s="294">
        <v>48653</v>
      </c>
      <c r="BL14" s="294">
        <v>177015</v>
      </c>
      <c r="BM14" s="294">
        <v>33841</v>
      </c>
      <c r="BN14" s="294">
        <v>21682</v>
      </c>
      <c r="BO14" s="294">
        <v>20208</v>
      </c>
      <c r="BP14" s="294">
        <v>75731</v>
      </c>
      <c r="BQ14" s="294">
        <v>252746</v>
      </c>
      <c r="BR14" s="294">
        <v>1707</v>
      </c>
      <c r="BS14" s="616">
        <v>6.7997402793988186E-3</v>
      </c>
      <c r="BT14" s="294">
        <v>16891</v>
      </c>
      <c r="BU14" s="294">
        <v>4180</v>
      </c>
      <c r="BV14" s="616">
        <v>0.32884902840059793</v>
      </c>
      <c r="BW14" s="294">
        <v>10485</v>
      </c>
      <c r="BX14" s="982">
        <v>-4070</v>
      </c>
      <c r="BY14" s="983">
        <v>-0.27962899347303333</v>
      </c>
      <c r="BZ14" s="294">
        <v>16549</v>
      </c>
      <c r="CA14" s="695">
        <f t="shared" si="0"/>
        <v>6568</v>
      </c>
      <c r="CB14" s="714">
        <f t="shared" si="1"/>
        <v>0.65805029556156702</v>
      </c>
      <c r="CC14" s="294">
        <v>43925</v>
      </c>
      <c r="CD14" s="695">
        <f t="shared" si="2"/>
        <v>6678</v>
      </c>
      <c r="CE14" s="714">
        <f t="shared" si="3"/>
        <v>0.1792896072166886</v>
      </c>
      <c r="CF14" s="294">
        <v>296671</v>
      </c>
      <c r="CG14" s="695">
        <f t="shared" si="4"/>
        <v>8385</v>
      </c>
      <c r="CH14" s="714">
        <f t="shared" si="5"/>
        <v>2.9085699617740716E-2</v>
      </c>
    </row>
    <row r="15" spans="1:86" x14ac:dyDescent="0.25">
      <c r="A15" s="82" t="s">
        <v>14</v>
      </c>
      <c r="B15" s="294">
        <v>68243</v>
      </c>
      <c r="C15" s="294">
        <v>51658</v>
      </c>
      <c r="D15" s="294">
        <v>48473.999999999993</v>
      </c>
      <c r="E15" s="294">
        <v>168375</v>
      </c>
      <c r="F15" s="294">
        <v>37512</v>
      </c>
      <c r="G15" s="294">
        <v>17523</v>
      </c>
      <c r="H15" s="294">
        <v>9685</v>
      </c>
      <c r="I15" s="294">
        <v>64720</v>
      </c>
      <c r="J15" s="294">
        <v>233095</v>
      </c>
      <c r="K15" s="294">
        <v>11569</v>
      </c>
      <c r="L15" s="294">
        <v>11757</v>
      </c>
      <c r="M15" s="294">
        <v>12763</v>
      </c>
      <c r="N15" s="294">
        <v>36089</v>
      </c>
      <c r="O15" s="294">
        <v>269184</v>
      </c>
      <c r="P15" s="294">
        <v>34059.999999999993</v>
      </c>
      <c r="Q15" s="294">
        <v>47266</v>
      </c>
      <c r="R15" s="294">
        <v>63622.000000000015</v>
      </c>
      <c r="S15" s="294">
        <v>144948</v>
      </c>
      <c r="T15" s="294">
        <v>414132</v>
      </c>
      <c r="U15" s="294">
        <v>68295.000000000015</v>
      </c>
      <c r="V15" s="294">
        <v>57922</v>
      </c>
      <c r="W15" s="294">
        <v>50022.999999999985</v>
      </c>
      <c r="X15" s="294">
        <v>176240</v>
      </c>
      <c r="Y15" s="294">
        <v>36953.999999999993</v>
      </c>
      <c r="Z15" s="294">
        <v>15139</v>
      </c>
      <c r="AA15" s="294">
        <v>10358</v>
      </c>
      <c r="AB15" s="294">
        <v>62450.999999999993</v>
      </c>
      <c r="AC15" s="294">
        <v>238691</v>
      </c>
      <c r="AD15" s="294">
        <v>11976.999999999996</v>
      </c>
      <c r="AE15" s="294">
        <v>14675.999999999993</v>
      </c>
      <c r="AF15" s="294">
        <v>12657</v>
      </c>
      <c r="AG15" s="294">
        <v>39309.999999999985</v>
      </c>
      <c r="AH15" s="294">
        <v>278001</v>
      </c>
      <c r="AI15" s="294">
        <v>32472</v>
      </c>
      <c r="AJ15" s="294">
        <v>45680.999999999985</v>
      </c>
      <c r="AK15" s="294">
        <v>64776.908429999996</v>
      </c>
      <c r="AL15" s="294">
        <v>142929.90842999998</v>
      </c>
      <c r="AM15" s="294">
        <v>420930.90842999995</v>
      </c>
      <c r="AN15" s="294">
        <v>68222.999999999985</v>
      </c>
      <c r="AO15" s="294">
        <v>54551.000000000015</v>
      </c>
      <c r="AP15" s="294">
        <v>49834</v>
      </c>
      <c r="AQ15" s="294">
        <v>172608</v>
      </c>
      <c r="AR15" s="294">
        <v>38411</v>
      </c>
      <c r="AS15" s="294">
        <v>19044</v>
      </c>
      <c r="AT15" s="294">
        <v>8426</v>
      </c>
      <c r="AU15" s="294">
        <v>65881</v>
      </c>
      <c r="AV15" s="294">
        <v>238489</v>
      </c>
      <c r="AW15" s="294">
        <v>9784</v>
      </c>
      <c r="AX15" s="294">
        <v>10080</v>
      </c>
      <c r="AY15" s="294">
        <v>12195</v>
      </c>
      <c r="AZ15" s="294">
        <v>32059</v>
      </c>
      <c r="BA15" s="294">
        <v>270548</v>
      </c>
      <c r="BB15" s="294">
        <v>33429</v>
      </c>
      <c r="BC15" s="294">
        <v>44127</v>
      </c>
      <c r="BD15" s="294">
        <v>58831</v>
      </c>
      <c r="BE15" s="294">
        <v>136387</v>
      </c>
      <c r="BF15" s="294">
        <v>406935</v>
      </c>
      <c r="BG15" s="294">
        <v>-13995.908429999952</v>
      </c>
      <c r="BH15" s="616">
        <v>-3.324989481576035E-2</v>
      </c>
      <c r="BI15" s="294">
        <v>66589</v>
      </c>
      <c r="BJ15" s="294">
        <v>55299</v>
      </c>
      <c r="BK15" s="294">
        <v>48421</v>
      </c>
      <c r="BL15" s="294">
        <v>170309</v>
      </c>
      <c r="BM15" s="294">
        <v>33198</v>
      </c>
      <c r="BN15" s="294">
        <v>14242</v>
      </c>
      <c r="BO15" s="294">
        <v>13853</v>
      </c>
      <c r="BP15" s="294">
        <v>61293</v>
      </c>
      <c r="BQ15" s="294">
        <v>231602</v>
      </c>
      <c r="BR15" s="294">
        <v>-6887</v>
      </c>
      <c r="BS15" s="616">
        <v>-2.8877642155403394E-2</v>
      </c>
      <c r="BT15" s="294">
        <v>12489</v>
      </c>
      <c r="BU15" s="294">
        <v>2705</v>
      </c>
      <c r="BV15" s="616">
        <v>0.27647179067865901</v>
      </c>
      <c r="BW15" s="294">
        <v>14076</v>
      </c>
      <c r="BX15" s="982">
        <v>3996</v>
      </c>
      <c r="BY15" s="983">
        <v>0.39642857142857141</v>
      </c>
      <c r="BZ15" s="294">
        <v>12785</v>
      </c>
      <c r="CA15" s="695">
        <f t="shared" si="0"/>
        <v>590</v>
      </c>
      <c r="CB15" s="714">
        <f t="shared" si="1"/>
        <v>4.8380483804838045E-2</v>
      </c>
      <c r="CC15" s="294">
        <v>39350</v>
      </c>
      <c r="CD15" s="695">
        <f t="shared" si="2"/>
        <v>7291</v>
      </c>
      <c r="CE15" s="714">
        <f t="shared" si="3"/>
        <v>0.22742443619576405</v>
      </c>
      <c r="CF15" s="294">
        <v>270952</v>
      </c>
      <c r="CG15" s="695">
        <f t="shared" si="4"/>
        <v>404</v>
      </c>
      <c r="CH15" s="714">
        <f t="shared" si="5"/>
        <v>1.4932655203512869E-3</v>
      </c>
    </row>
    <row r="16" spans="1:86" x14ac:dyDescent="0.25">
      <c r="A16" s="82" t="s">
        <v>15</v>
      </c>
      <c r="B16" s="294">
        <v>41688</v>
      </c>
      <c r="C16" s="294">
        <v>34243</v>
      </c>
      <c r="D16" s="294">
        <v>29668.999999999996</v>
      </c>
      <c r="E16" s="294">
        <v>105600</v>
      </c>
      <c r="F16" s="294">
        <v>19413</v>
      </c>
      <c r="G16" s="294">
        <v>11066</v>
      </c>
      <c r="H16" s="294">
        <v>5654</v>
      </c>
      <c r="I16" s="294">
        <v>36133</v>
      </c>
      <c r="J16" s="294">
        <v>141733</v>
      </c>
      <c r="K16" s="294">
        <v>3361</v>
      </c>
      <c r="L16" s="294">
        <v>5437</v>
      </c>
      <c r="M16" s="294">
        <v>6638</v>
      </c>
      <c r="N16" s="294">
        <v>15436</v>
      </c>
      <c r="O16" s="294">
        <v>157169</v>
      </c>
      <c r="P16" s="294">
        <v>18310</v>
      </c>
      <c r="Q16" s="294">
        <v>27732.000000000004</v>
      </c>
      <c r="R16" s="294">
        <v>40165.000000000007</v>
      </c>
      <c r="S16" s="294">
        <v>86207</v>
      </c>
      <c r="T16" s="294">
        <v>243376</v>
      </c>
      <c r="U16" s="294">
        <v>43497.000000000007</v>
      </c>
      <c r="V16" s="294">
        <v>38733</v>
      </c>
      <c r="W16" s="294">
        <v>29664.000000000011</v>
      </c>
      <c r="X16" s="294">
        <v>111894.00000000001</v>
      </c>
      <c r="Y16" s="294">
        <v>21361</v>
      </c>
      <c r="Z16" s="294">
        <v>7774</v>
      </c>
      <c r="AA16" s="294">
        <v>4731</v>
      </c>
      <c r="AB16" s="294">
        <v>33866</v>
      </c>
      <c r="AC16" s="294">
        <v>145760</v>
      </c>
      <c r="AD16" s="294">
        <v>2855.0000000000005</v>
      </c>
      <c r="AE16" s="294">
        <v>5964</v>
      </c>
      <c r="AF16" s="294">
        <v>6169.0000000000036</v>
      </c>
      <c r="AG16" s="294">
        <v>14988.000000000004</v>
      </c>
      <c r="AH16" s="294">
        <v>160748</v>
      </c>
      <c r="AI16" s="294">
        <v>18008</v>
      </c>
      <c r="AJ16" s="294">
        <v>28111</v>
      </c>
      <c r="AK16" s="294">
        <v>42734.320199999995</v>
      </c>
      <c r="AL16" s="294">
        <v>88853.320199999987</v>
      </c>
      <c r="AM16" s="294">
        <v>249601.32019999999</v>
      </c>
      <c r="AN16" s="88">
        <v>45445</v>
      </c>
      <c r="AO16" s="294">
        <v>34671</v>
      </c>
      <c r="AP16" s="294">
        <v>29634</v>
      </c>
      <c r="AQ16" s="294">
        <v>109750</v>
      </c>
      <c r="AR16" s="294">
        <v>21249</v>
      </c>
      <c r="AS16" s="294">
        <v>10651</v>
      </c>
      <c r="AT16" s="294">
        <v>3206</v>
      </c>
      <c r="AU16" s="294">
        <v>35106</v>
      </c>
      <c r="AV16" s="294">
        <v>144856</v>
      </c>
      <c r="AW16" s="294">
        <v>4965</v>
      </c>
      <c r="AX16" s="294">
        <v>5828</v>
      </c>
      <c r="AY16" s="294">
        <v>6824</v>
      </c>
      <c r="AZ16" s="294">
        <v>17617</v>
      </c>
      <c r="BA16" s="294">
        <v>162473</v>
      </c>
      <c r="BB16" s="294">
        <v>18247</v>
      </c>
      <c r="BC16" s="294">
        <v>25187</v>
      </c>
      <c r="BD16" s="294">
        <v>38595</v>
      </c>
      <c r="BE16" s="294">
        <v>82029</v>
      </c>
      <c r="BF16" s="294">
        <v>244502</v>
      </c>
      <c r="BG16" s="294">
        <v>-5099.3201999999874</v>
      </c>
      <c r="BH16" s="616">
        <v>-2.0429860691097423E-2</v>
      </c>
      <c r="BI16" s="294">
        <v>45149</v>
      </c>
      <c r="BJ16" s="294">
        <v>35613</v>
      </c>
      <c r="BK16" s="294">
        <v>28919</v>
      </c>
      <c r="BL16" s="294">
        <v>109681</v>
      </c>
      <c r="BM16" s="294">
        <v>18002</v>
      </c>
      <c r="BN16" s="294">
        <v>7074</v>
      </c>
      <c r="BO16" s="294">
        <v>6204</v>
      </c>
      <c r="BP16" s="294">
        <v>31280</v>
      </c>
      <c r="BQ16" s="294">
        <v>140961</v>
      </c>
      <c r="BR16" s="294">
        <v>-3895</v>
      </c>
      <c r="BS16" s="616">
        <v>-2.6888772298006295E-2</v>
      </c>
      <c r="BT16" s="294">
        <v>3999</v>
      </c>
      <c r="BU16" s="294">
        <v>-966</v>
      </c>
      <c r="BV16" s="616">
        <v>-0.19456193353474321</v>
      </c>
      <c r="BW16" s="294">
        <v>6297</v>
      </c>
      <c r="BX16" s="982">
        <v>469</v>
      </c>
      <c r="BY16" s="983">
        <v>8.0473575840768696E-2</v>
      </c>
      <c r="BZ16" s="294">
        <v>6117</v>
      </c>
      <c r="CA16" s="695">
        <f t="shared" si="0"/>
        <v>-707</v>
      </c>
      <c r="CB16" s="714">
        <f t="shared" si="1"/>
        <v>-0.10360492379835873</v>
      </c>
      <c r="CC16" s="294">
        <v>16413</v>
      </c>
      <c r="CD16" s="695">
        <f t="shared" si="2"/>
        <v>-1204</v>
      </c>
      <c r="CE16" s="714">
        <f t="shared" si="3"/>
        <v>-6.8343077709031044E-2</v>
      </c>
      <c r="CF16" s="294">
        <v>157374</v>
      </c>
      <c r="CG16" s="695">
        <f t="shared" si="4"/>
        <v>-5099</v>
      </c>
      <c r="CH16" s="714">
        <f t="shared" si="5"/>
        <v>-3.1383676056944844E-2</v>
      </c>
    </row>
    <row r="17" spans="1:86" x14ac:dyDescent="0.25">
      <c r="A17" s="82" t="s">
        <v>16</v>
      </c>
      <c r="B17" s="294">
        <v>35037</v>
      </c>
      <c r="C17" s="294">
        <v>29171.999999999993</v>
      </c>
      <c r="D17" s="294">
        <v>26660.999999999996</v>
      </c>
      <c r="E17" s="294">
        <v>90869.999999999985</v>
      </c>
      <c r="F17" s="294">
        <v>16652</v>
      </c>
      <c r="G17" s="294">
        <v>7596</v>
      </c>
      <c r="H17" s="294">
        <v>5890</v>
      </c>
      <c r="I17" s="294">
        <v>30138</v>
      </c>
      <c r="J17" s="294">
        <v>121007.99999999999</v>
      </c>
      <c r="K17" s="294">
        <v>5646</v>
      </c>
      <c r="L17" s="294">
        <v>2533</v>
      </c>
      <c r="M17" s="294">
        <v>5484</v>
      </c>
      <c r="N17" s="294">
        <v>13663</v>
      </c>
      <c r="O17" s="294">
        <v>134671</v>
      </c>
      <c r="P17" s="294">
        <v>15282.999999999996</v>
      </c>
      <c r="Q17" s="294">
        <v>23432.000000000007</v>
      </c>
      <c r="R17" s="294">
        <v>31710</v>
      </c>
      <c r="S17" s="294">
        <v>70425</v>
      </c>
      <c r="T17" s="294">
        <v>205096</v>
      </c>
      <c r="U17" s="294">
        <v>32257.000000000004</v>
      </c>
      <c r="V17" s="294">
        <v>28291</v>
      </c>
      <c r="W17" s="294">
        <v>23872</v>
      </c>
      <c r="X17" s="294">
        <v>84420</v>
      </c>
      <c r="Y17" s="294">
        <v>17227</v>
      </c>
      <c r="Z17" s="294">
        <v>6160</v>
      </c>
      <c r="AA17" s="294">
        <v>5799</v>
      </c>
      <c r="AB17" s="294">
        <v>29186</v>
      </c>
      <c r="AC17" s="294">
        <v>113606</v>
      </c>
      <c r="AD17" s="294">
        <v>5366</v>
      </c>
      <c r="AE17" s="294">
        <v>2481</v>
      </c>
      <c r="AF17" s="294">
        <v>4887</v>
      </c>
      <c r="AG17" s="294">
        <v>12734</v>
      </c>
      <c r="AH17" s="294">
        <v>126340</v>
      </c>
      <c r="AI17" s="294">
        <v>13572</v>
      </c>
      <c r="AJ17" s="294">
        <v>22971</v>
      </c>
      <c r="AK17" s="294">
        <v>33926.249200000006</v>
      </c>
      <c r="AL17" s="294">
        <v>70469.249200000006</v>
      </c>
      <c r="AM17" s="294">
        <v>196809.24920000002</v>
      </c>
      <c r="AN17" s="88">
        <v>35270</v>
      </c>
      <c r="AO17" s="294">
        <v>28148.000000000004</v>
      </c>
      <c r="AP17" s="294">
        <v>23929</v>
      </c>
      <c r="AQ17" s="294">
        <v>87347</v>
      </c>
      <c r="AR17" s="294">
        <v>17372</v>
      </c>
      <c r="AS17" s="294">
        <v>8751</v>
      </c>
      <c r="AT17" s="294">
        <v>5721</v>
      </c>
      <c r="AU17" s="294">
        <v>31844</v>
      </c>
      <c r="AV17" s="294">
        <v>119191</v>
      </c>
      <c r="AW17" s="294">
        <v>3426</v>
      </c>
      <c r="AX17" s="294">
        <v>2727</v>
      </c>
      <c r="AY17" s="294">
        <v>4739</v>
      </c>
      <c r="AZ17" s="294">
        <v>10892</v>
      </c>
      <c r="BA17" s="294">
        <v>130083</v>
      </c>
      <c r="BB17" s="294">
        <v>14258</v>
      </c>
      <c r="BC17" s="294">
        <v>21559</v>
      </c>
      <c r="BD17" s="294">
        <v>29990</v>
      </c>
      <c r="BE17" s="294">
        <v>65807</v>
      </c>
      <c r="BF17" s="294">
        <v>195890</v>
      </c>
      <c r="BG17" s="294">
        <v>-919.24920000002021</v>
      </c>
      <c r="BH17" s="616">
        <v>-4.6707621909876096E-3</v>
      </c>
      <c r="BI17" s="294">
        <v>33391</v>
      </c>
      <c r="BJ17" s="294">
        <v>26840</v>
      </c>
      <c r="BK17" s="294">
        <v>24872</v>
      </c>
      <c r="BL17" s="294">
        <v>85103</v>
      </c>
      <c r="BM17" s="294">
        <v>14623</v>
      </c>
      <c r="BN17" s="294">
        <v>6759</v>
      </c>
      <c r="BO17" s="294">
        <v>4023</v>
      </c>
      <c r="BP17" s="294">
        <v>25405</v>
      </c>
      <c r="BQ17" s="294">
        <v>110508</v>
      </c>
      <c r="BR17" s="294">
        <v>-8683</v>
      </c>
      <c r="BS17" s="616">
        <v>-7.2849460110243222E-2</v>
      </c>
      <c r="BT17" s="294">
        <v>2848</v>
      </c>
      <c r="BU17" s="294">
        <v>-578</v>
      </c>
      <c r="BV17" s="616">
        <v>-0.1687098657326328</v>
      </c>
      <c r="BW17" s="294">
        <v>2015</v>
      </c>
      <c r="BX17" s="982">
        <v>-712</v>
      </c>
      <c r="BY17" s="983">
        <v>-0.26109277594426111</v>
      </c>
      <c r="BZ17" s="294">
        <v>4494</v>
      </c>
      <c r="CA17" s="695">
        <f t="shared" si="0"/>
        <v>-245</v>
      </c>
      <c r="CB17" s="714">
        <f t="shared" si="1"/>
        <v>-5.1698670605612999E-2</v>
      </c>
      <c r="CC17" s="294">
        <v>9357</v>
      </c>
      <c r="CD17" s="695">
        <f t="shared" si="2"/>
        <v>-1535</v>
      </c>
      <c r="CE17" s="714">
        <f t="shared" si="3"/>
        <v>-0.14092912229159016</v>
      </c>
      <c r="CF17" s="294">
        <v>119865</v>
      </c>
      <c r="CG17" s="695">
        <f t="shared" si="4"/>
        <v>-10218</v>
      </c>
      <c r="CH17" s="714">
        <f t="shared" si="5"/>
        <v>-7.8549848942598186E-2</v>
      </c>
    </row>
    <row r="18" spans="1:86" x14ac:dyDescent="0.25">
      <c r="A18" s="82" t="s">
        <v>91</v>
      </c>
      <c r="B18" s="294">
        <v>6288.9999999999991</v>
      </c>
      <c r="C18" s="294">
        <v>3975</v>
      </c>
      <c r="D18" s="294">
        <v>1968.0000000000002</v>
      </c>
      <c r="E18" s="294">
        <v>12232</v>
      </c>
      <c r="F18" s="294">
        <v>517</v>
      </c>
      <c r="G18" s="294">
        <v>1038</v>
      </c>
      <c r="H18" s="294">
        <v>0</v>
      </c>
      <c r="I18" s="294">
        <v>1555</v>
      </c>
      <c r="J18" s="294">
        <v>13787</v>
      </c>
      <c r="K18" s="294">
        <v>0</v>
      </c>
      <c r="L18" s="294">
        <v>535</v>
      </c>
      <c r="M18" s="294">
        <v>118.00000000000001</v>
      </c>
      <c r="N18" s="294">
        <v>653</v>
      </c>
      <c r="O18" s="294">
        <v>14440</v>
      </c>
      <c r="P18" s="294">
        <v>1226</v>
      </c>
      <c r="Q18" s="294">
        <v>3201</v>
      </c>
      <c r="R18" s="294">
        <v>7993.91</v>
      </c>
      <c r="S18" s="294">
        <v>12420.91</v>
      </c>
      <c r="T18" s="294">
        <v>26860.91</v>
      </c>
      <c r="U18" s="294">
        <v>10970.999999999998</v>
      </c>
      <c r="V18" s="294">
        <v>10839</v>
      </c>
      <c r="W18" s="294">
        <v>4127</v>
      </c>
      <c r="X18" s="294">
        <v>25937</v>
      </c>
      <c r="Y18" s="294">
        <v>329</v>
      </c>
      <c r="Z18" s="294">
        <v>532</v>
      </c>
      <c r="AA18" s="294">
        <v>0</v>
      </c>
      <c r="AB18" s="294">
        <v>861</v>
      </c>
      <c r="AC18" s="294">
        <v>26798</v>
      </c>
      <c r="AD18" s="294">
        <v>1193</v>
      </c>
      <c r="AE18" s="294">
        <v>471.00000000000006</v>
      </c>
      <c r="AF18" s="83">
        <v>117</v>
      </c>
      <c r="AG18" s="294">
        <v>1781</v>
      </c>
      <c r="AH18" s="294">
        <v>28579</v>
      </c>
      <c r="AI18" s="294">
        <v>2143</v>
      </c>
      <c r="AJ18" s="294">
        <v>3997</v>
      </c>
      <c r="AK18" s="294">
        <v>8169.8970000000008</v>
      </c>
      <c r="AL18" s="294">
        <v>14309.897000000001</v>
      </c>
      <c r="AM18" s="294">
        <v>42888.896999999997</v>
      </c>
      <c r="AN18" s="294">
        <v>8316</v>
      </c>
      <c r="AO18" s="294">
        <v>5459.0000000000009</v>
      </c>
      <c r="AP18" s="294">
        <v>3605</v>
      </c>
      <c r="AQ18" s="294">
        <v>17380</v>
      </c>
      <c r="AR18" s="294">
        <v>326</v>
      </c>
      <c r="AS18" s="294">
        <v>264</v>
      </c>
      <c r="AT18" s="294">
        <v>2039</v>
      </c>
      <c r="AU18" s="294">
        <v>2629</v>
      </c>
      <c r="AV18" s="294">
        <v>20009</v>
      </c>
      <c r="AW18" s="294">
        <v>337</v>
      </c>
      <c r="AX18" s="294">
        <v>370</v>
      </c>
      <c r="AY18" s="83">
        <v>0</v>
      </c>
      <c r="AZ18" s="294">
        <v>707</v>
      </c>
      <c r="BA18" s="294">
        <v>20716</v>
      </c>
      <c r="BB18" s="294">
        <v>1312</v>
      </c>
      <c r="BC18" s="294">
        <v>1281</v>
      </c>
      <c r="BD18" s="294">
        <v>7006</v>
      </c>
      <c r="BE18" s="294">
        <v>9599</v>
      </c>
      <c r="BF18" s="294">
        <v>30315</v>
      </c>
      <c r="BG18" s="294">
        <v>-12573.896999999997</v>
      </c>
      <c r="BH18" s="616">
        <v>-0.2931737088039359</v>
      </c>
      <c r="BI18" s="294">
        <v>9643</v>
      </c>
      <c r="BJ18" s="294">
        <v>5694</v>
      </c>
      <c r="BK18" s="294">
        <v>2866</v>
      </c>
      <c r="BL18" s="294">
        <v>18203</v>
      </c>
      <c r="BM18" s="294">
        <v>267</v>
      </c>
      <c r="BN18" s="294">
        <v>70</v>
      </c>
      <c r="BO18" s="294">
        <v>226</v>
      </c>
      <c r="BP18" s="294">
        <v>563</v>
      </c>
      <c r="BQ18" s="294">
        <v>18766</v>
      </c>
      <c r="BR18" s="294">
        <v>-1243</v>
      </c>
      <c r="BS18" s="616">
        <v>-6.2122045079714132E-2</v>
      </c>
      <c r="BT18" s="294">
        <v>2155</v>
      </c>
      <c r="BU18" s="294">
        <v>1818</v>
      </c>
      <c r="BV18" s="616">
        <v>5.3946587537091988</v>
      </c>
      <c r="BW18" s="294">
        <v>240</v>
      </c>
      <c r="BX18" s="982">
        <v>-130</v>
      </c>
      <c r="BY18" s="983">
        <v>-0.35135135135135137</v>
      </c>
      <c r="BZ18" s="294">
        <v>28</v>
      </c>
      <c r="CA18" s="695">
        <f t="shared" si="0"/>
        <v>28</v>
      </c>
      <c r="CB18" s="714" t="e">
        <f t="shared" si="1"/>
        <v>#DIV/0!</v>
      </c>
      <c r="CC18" s="294">
        <v>2423</v>
      </c>
      <c r="CD18" s="695">
        <f t="shared" si="2"/>
        <v>1716</v>
      </c>
      <c r="CE18" s="714">
        <f t="shared" si="3"/>
        <v>2.427157001414427</v>
      </c>
      <c r="CF18" s="294">
        <v>21189</v>
      </c>
      <c r="CG18" s="695">
        <f t="shared" si="4"/>
        <v>473</v>
      </c>
      <c r="CH18" s="714">
        <f t="shared" si="5"/>
        <v>2.283259316470361E-2</v>
      </c>
    </row>
    <row r="19" spans="1:86" x14ac:dyDescent="0.25">
      <c r="A19" s="82" t="s">
        <v>17</v>
      </c>
      <c r="B19" s="294">
        <v>17813.999999999996</v>
      </c>
      <c r="C19" s="294">
        <v>14915</v>
      </c>
      <c r="D19" s="294">
        <v>12603.999999999998</v>
      </c>
      <c r="E19" s="294">
        <v>45332.999999999993</v>
      </c>
      <c r="F19" s="294">
        <v>8626.0000000000018</v>
      </c>
      <c r="G19" s="294">
        <v>3279</v>
      </c>
      <c r="H19" s="294">
        <v>1298</v>
      </c>
      <c r="I19" s="294">
        <v>13203.000000000002</v>
      </c>
      <c r="J19" s="294">
        <v>58535.999999999993</v>
      </c>
      <c r="K19" s="294">
        <v>1155</v>
      </c>
      <c r="L19" s="294">
        <v>1350</v>
      </c>
      <c r="M19" s="294">
        <v>2087</v>
      </c>
      <c r="N19" s="294">
        <v>4592</v>
      </c>
      <c r="O19" s="294">
        <v>63127.999999999993</v>
      </c>
      <c r="P19" s="294">
        <v>8031.9999999999982</v>
      </c>
      <c r="Q19" s="294">
        <v>12680</v>
      </c>
      <c r="R19" s="294">
        <v>17939</v>
      </c>
      <c r="S19" s="294">
        <v>38651</v>
      </c>
      <c r="T19" s="294">
        <v>101779</v>
      </c>
      <c r="U19" s="294">
        <v>18932</v>
      </c>
      <c r="V19" s="294">
        <v>17362</v>
      </c>
      <c r="W19" s="294">
        <v>13522.999999999996</v>
      </c>
      <c r="X19" s="294">
        <v>49817</v>
      </c>
      <c r="Y19" s="294">
        <v>9164.9999999999982</v>
      </c>
      <c r="Z19" s="294">
        <v>2293.9999999999982</v>
      </c>
      <c r="AA19" s="294">
        <v>1717.0000000000018</v>
      </c>
      <c r="AB19" s="294">
        <v>13175.999999999998</v>
      </c>
      <c r="AC19" s="294">
        <v>62993</v>
      </c>
      <c r="AD19" s="294">
        <v>1665</v>
      </c>
      <c r="AE19" s="294">
        <v>1688</v>
      </c>
      <c r="AF19" s="294">
        <v>2177</v>
      </c>
      <c r="AG19" s="294">
        <v>5530</v>
      </c>
      <c r="AH19" s="294">
        <v>68523</v>
      </c>
      <c r="AI19" s="294">
        <v>7414</v>
      </c>
      <c r="AJ19" s="294">
        <v>12012.000000000002</v>
      </c>
      <c r="AK19" s="294">
        <v>17466.496590000006</v>
      </c>
      <c r="AL19" s="294">
        <v>36892.49659000001</v>
      </c>
      <c r="AM19" s="294">
        <v>105415.49659000001</v>
      </c>
      <c r="AN19" s="294">
        <v>18035.999999999996</v>
      </c>
      <c r="AO19" s="294">
        <v>15437</v>
      </c>
      <c r="AP19" s="294">
        <v>13432</v>
      </c>
      <c r="AQ19" s="294">
        <v>46905</v>
      </c>
      <c r="AR19" s="294">
        <v>8674</v>
      </c>
      <c r="AS19" s="294">
        <v>3919</v>
      </c>
      <c r="AT19" s="294">
        <v>1819</v>
      </c>
      <c r="AU19" s="294">
        <v>14412</v>
      </c>
      <c r="AV19" s="294">
        <v>61317</v>
      </c>
      <c r="AW19" s="294">
        <v>1437</v>
      </c>
      <c r="AX19" s="294">
        <v>1435</v>
      </c>
      <c r="AY19" s="294">
        <v>1691</v>
      </c>
      <c r="AZ19" s="294">
        <v>4563</v>
      </c>
      <c r="BA19" s="294">
        <v>65880</v>
      </c>
      <c r="BB19" s="294">
        <v>7297</v>
      </c>
      <c r="BC19" s="294">
        <v>11202</v>
      </c>
      <c r="BD19" s="294">
        <v>16486</v>
      </c>
      <c r="BE19" s="294">
        <v>34985</v>
      </c>
      <c r="BF19" s="294">
        <v>100865</v>
      </c>
      <c r="BG19" s="294">
        <v>-4550.4965900000097</v>
      </c>
      <c r="BH19" s="616">
        <v>-4.3167245207776039E-2</v>
      </c>
      <c r="BI19" s="294">
        <v>18264</v>
      </c>
      <c r="BJ19" s="294">
        <v>14649</v>
      </c>
      <c r="BK19" s="294">
        <v>12157</v>
      </c>
      <c r="BL19" s="294">
        <v>45070</v>
      </c>
      <c r="BM19" s="294">
        <v>6871</v>
      </c>
      <c r="BN19" s="294">
        <v>2276</v>
      </c>
      <c r="BO19" s="294">
        <v>2129</v>
      </c>
      <c r="BP19" s="294">
        <v>11276</v>
      </c>
      <c r="BQ19" s="294">
        <v>56346</v>
      </c>
      <c r="BR19" s="294">
        <v>-4971</v>
      </c>
      <c r="BS19" s="616">
        <v>-8.1070502470766678E-2</v>
      </c>
      <c r="BT19" s="294">
        <v>1703</v>
      </c>
      <c r="BU19" s="294">
        <v>266</v>
      </c>
      <c r="BV19" s="616">
        <v>0.18510786360473208</v>
      </c>
      <c r="BW19" s="294">
        <v>1597</v>
      </c>
      <c r="BX19" s="982">
        <v>162</v>
      </c>
      <c r="BY19" s="983">
        <v>0.11289198606271778</v>
      </c>
      <c r="BZ19" s="294">
        <v>2227</v>
      </c>
      <c r="CA19" s="695">
        <f t="shared" si="0"/>
        <v>536</v>
      </c>
      <c r="CB19" s="714">
        <f t="shared" si="1"/>
        <v>0.31697220579538732</v>
      </c>
      <c r="CC19" s="294">
        <v>5527</v>
      </c>
      <c r="CD19" s="695">
        <f t="shared" si="2"/>
        <v>964</v>
      </c>
      <c r="CE19" s="714">
        <f t="shared" si="3"/>
        <v>0.21126451895682666</v>
      </c>
      <c r="CF19" s="294">
        <v>61873</v>
      </c>
      <c r="CG19" s="695">
        <f t="shared" si="4"/>
        <v>-4007</v>
      </c>
      <c r="CH19" s="714">
        <f t="shared" si="5"/>
        <v>-6.0822707953855498E-2</v>
      </c>
    </row>
    <row r="20" spans="1:86" x14ac:dyDescent="0.25">
      <c r="A20" s="82" t="s">
        <v>18</v>
      </c>
      <c r="B20" s="294">
        <v>1477</v>
      </c>
      <c r="C20" s="294">
        <v>1199</v>
      </c>
      <c r="D20" s="294">
        <v>1152</v>
      </c>
      <c r="E20" s="294">
        <v>3828</v>
      </c>
      <c r="F20" s="294">
        <v>1004.9999999999991</v>
      </c>
      <c r="G20" s="294">
        <v>1000.9999999999991</v>
      </c>
      <c r="H20" s="294">
        <v>548</v>
      </c>
      <c r="I20" s="294">
        <v>2553.9999999999982</v>
      </c>
      <c r="J20" s="294">
        <v>6381.9999999999982</v>
      </c>
      <c r="K20" s="294">
        <v>0</v>
      </c>
      <c r="L20" s="294">
        <v>0</v>
      </c>
      <c r="M20" s="294">
        <v>0</v>
      </c>
      <c r="N20" s="294">
        <v>0</v>
      </c>
      <c r="O20" s="294">
        <v>6381.9999999999982</v>
      </c>
      <c r="P20" s="294">
        <v>863</v>
      </c>
      <c r="Q20" s="294">
        <v>1202</v>
      </c>
      <c r="R20" s="294">
        <v>1491</v>
      </c>
      <c r="S20" s="294">
        <v>3556</v>
      </c>
      <c r="T20" s="294">
        <v>9937.9999999999982</v>
      </c>
      <c r="U20" s="294">
        <v>1598</v>
      </c>
      <c r="V20" s="294">
        <v>1492</v>
      </c>
      <c r="W20" s="294">
        <v>1301</v>
      </c>
      <c r="X20" s="294">
        <v>4391</v>
      </c>
      <c r="Y20" s="294">
        <v>1067</v>
      </c>
      <c r="Z20" s="294">
        <v>1091</v>
      </c>
      <c r="AA20" s="294">
        <v>507</v>
      </c>
      <c r="AB20" s="294">
        <v>2665</v>
      </c>
      <c r="AC20" s="294">
        <v>7056</v>
      </c>
      <c r="AD20" s="294">
        <v>0</v>
      </c>
      <c r="AE20" s="294">
        <v>0</v>
      </c>
      <c r="AF20" s="294">
        <v>0</v>
      </c>
      <c r="AG20" s="294">
        <v>0</v>
      </c>
      <c r="AH20" s="294">
        <v>7056</v>
      </c>
      <c r="AI20" s="294">
        <v>751</v>
      </c>
      <c r="AJ20" s="294">
        <v>1105</v>
      </c>
      <c r="AK20" s="294">
        <v>1436.9797500000004</v>
      </c>
      <c r="AL20" s="294">
        <v>3292.9797500000004</v>
      </c>
      <c r="AM20" s="294">
        <v>10348.97975</v>
      </c>
      <c r="AN20" s="294">
        <v>1449</v>
      </c>
      <c r="AO20" s="294">
        <v>1244</v>
      </c>
      <c r="AP20" s="294">
        <v>1188</v>
      </c>
      <c r="AQ20" s="294">
        <v>3881</v>
      </c>
      <c r="AR20" s="294">
        <v>1000</v>
      </c>
      <c r="AS20" s="294">
        <v>978</v>
      </c>
      <c r="AT20" s="294">
        <v>104</v>
      </c>
      <c r="AU20" s="294">
        <v>2082</v>
      </c>
      <c r="AV20" s="294">
        <v>5963</v>
      </c>
      <c r="AW20" s="294">
        <v>0</v>
      </c>
      <c r="AX20" s="294">
        <v>0</v>
      </c>
      <c r="AY20" s="294">
        <v>0</v>
      </c>
      <c r="AZ20" s="294">
        <v>0</v>
      </c>
      <c r="BA20" s="294">
        <v>5963</v>
      </c>
      <c r="BB20" s="294">
        <v>905</v>
      </c>
      <c r="BC20" s="294">
        <v>1202</v>
      </c>
      <c r="BD20" s="294">
        <v>1434</v>
      </c>
      <c r="BE20" s="294">
        <v>3541</v>
      </c>
      <c r="BF20" s="294">
        <v>9504</v>
      </c>
      <c r="BG20" s="294">
        <v>-844.97975000000042</v>
      </c>
      <c r="BH20" s="616">
        <v>-8.1648604056839602E-2</v>
      </c>
      <c r="BI20" s="294">
        <v>1738</v>
      </c>
      <c r="BJ20" s="294">
        <v>1413</v>
      </c>
      <c r="BK20" s="294">
        <v>1319</v>
      </c>
      <c r="BL20" s="294">
        <v>4470</v>
      </c>
      <c r="BM20" s="294">
        <v>980</v>
      </c>
      <c r="BN20" s="294">
        <v>952</v>
      </c>
      <c r="BO20" s="294">
        <v>220</v>
      </c>
      <c r="BP20" s="294">
        <v>2152</v>
      </c>
      <c r="BQ20" s="294">
        <v>6622</v>
      </c>
      <c r="BR20" s="294">
        <v>659</v>
      </c>
      <c r="BS20" s="616">
        <v>0.11051484152272346</v>
      </c>
      <c r="BT20" s="294">
        <v>0</v>
      </c>
      <c r="BU20" s="294">
        <v>0</v>
      </c>
      <c r="BV20" s="616" t="e">
        <v>#DIV/0!</v>
      </c>
      <c r="BW20" s="294">
        <v>0</v>
      </c>
      <c r="BX20" s="982">
        <v>0</v>
      </c>
      <c r="BY20" s="983" t="e">
        <v>#DIV/0!</v>
      </c>
      <c r="BZ20" s="294">
        <v>0</v>
      </c>
      <c r="CA20" s="695">
        <f t="shared" si="0"/>
        <v>0</v>
      </c>
      <c r="CB20" s="714" t="e">
        <f t="shared" si="1"/>
        <v>#DIV/0!</v>
      </c>
      <c r="CC20" s="294">
        <v>0</v>
      </c>
      <c r="CD20" s="695">
        <f t="shared" si="2"/>
        <v>0</v>
      </c>
      <c r="CE20" s="714" t="e">
        <f t="shared" si="3"/>
        <v>#DIV/0!</v>
      </c>
      <c r="CF20" s="294">
        <v>6622</v>
      </c>
      <c r="CG20" s="695">
        <f t="shared" si="4"/>
        <v>659</v>
      </c>
      <c r="CH20" s="714">
        <f t="shared" si="5"/>
        <v>0.11051484152272346</v>
      </c>
    </row>
    <row r="21" spans="1:86" x14ac:dyDescent="0.25">
      <c r="A21" s="82" t="s">
        <v>19</v>
      </c>
      <c r="B21" s="294">
        <v>7828.9999999999982</v>
      </c>
      <c r="C21" s="294">
        <v>6758</v>
      </c>
      <c r="D21" s="294">
        <v>6367</v>
      </c>
      <c r="E21" s="294">
        <v>20954</v>
      </c>
      <c r="F21" s="294">
        <v>4937</v>
      </c>
      <c r="G21" s="294">
        <v>4535</v>
      </c>
      <c r="H21" s="294">
        <v>1515</v>
      </c>
      <c r="I21" s="294">
        <v>10987</v>
      </c>
      <c r="J21" s="294">
        <v>31941</v>
      </c>
      <c r="K21" s="294">
        <v>1299</v>
      </c>
      <c r="L21" s="294">
        <v>1179</v>
      </c>
      <c r="M21" s="294">
        <v>2350</v>
      </c>
      <c r="N21" s="294">
        <v>4828</v>
      </c>
      <c r="O21" s="294">
        <v>36769</v>
      </c>
      <c r="P21" s="294">
        <v>4614</v>
      </c>
      <c r="Q21" s="294">
        <v>5765</v>
      </c>
      <c r="R21" s="294">
        <v>7964</v>
      </c>
      <c r="S21" s="294">
        <v>18343</v>
      </c>
      <c r="T21" s="294">
        <v>55112</v>
      </c>
      <c r="U21" s="294">
        <v>8008.9999999999982</v>
      </c>
      <c r="V21" s="294">
        <v>7858</v>
      </c>
      <c r="W21" s="294">
        <v>6826</v>
      </c>
      <c r="X21" s="294">
        <v>22693</v>
      </c>
      <c r="Y21" s="294">
        <v>4985</v>
      </c>
      <c r="Z21" s="294">
        <v>3106</v>
      </c>
      <c r="AA21" s="294">
        <v>1210</v>
      </c>
      <c r="AB21" s="294">
        <v>9301</v>
      </c>
      <c r="AC21" s="294">
        <v>31994</v>
      </c>
      <c r="AD21" s="294">
        <v>1129</v>
      </c>
      <c r="AE21" s="294">
        <v>1390</v>
      </c>
      <c r="AF21" s="294">
        <v>1581</v>
      </c>
      <c r="AG21" s="294">
        <v>4100</v>
      </c>
      <c r="AH21" s="294">
        <v>36094</v>
      </c>
      <c r="AI21" s="294">
        <v>4631</v>
      </c>
      <c r="AJ21" s="294">
        <v>5896</v>
      </c>
      <c r="AK21" s="294">
        <v>8932.8359899999978</v>
      </c>
      <c r="AL21" s="294">
        <v>19459.83599</v>
      </c>
      <c r="AM21" s="294">
        <v>55553.83599</v>
      </c>
      <c r="AN21" s="294">
        <v>8740</v>
      </c>
      <c r="AO21" s="294">
        <v>7171</v>
      </c>
      <c r="AP21" s="294">
        <v>6863</v>
      </c>
      <c r="AQ21" s="294">
        <v>22774</v>
      </c>
      <c r="AR21" s="294">
        <v>4752</v>
      </c>
      <c r="AS21" s="294">
        <v>4635</v>
      </c>
      <c r="AT21" s="294">
        <v>1541</v>
      </c>
      <c r="AU21" s="294">
        <v>10928</v>
      </c>
      <c r="AV21" s="294">
        <v>33702</v>
      </c>
      <c r="AW21" s="294">
        <v>1709</v>
      </c>
      <c r="AX21" s="294">
        <v>1088</v>
      </c>
      <c r="AY21" s="294">
        <v>1501</v>
      </c>
      <c r="AZ21" s="294">
        <v>4298</v>
      </c>
      <c r="BA21" s="294">
        <v>38000</v>
      </c>
      <c r="BB21" s="294">
        <v>4315</v>
      </c>
      <c r="BC21" s="294">
        <v>5691</v>
      </c>
      <c r="BD21" s="294">
        <v>6932</v>
      </c>
      <c r="BE21" s="294">
        <v>16938</v>
      </c>
      <c r="BF21" s="294">
        <v>54938</v>
      </c>
      <c r="BG21" s="294">
        <v>-615.83598999999958</v>
      </c>
      <c r="BH21" s="616">
        <v>-1.108539093701566E-2</v>
      </c>
      <c r="BI21" s="294">
        <v>8373</v>
      </c>
      <c r="BJ21" s="294">
        <v>6784</v>
      </c>
      <c r="BK21" s="294">
        <v>5964</v>
      </c>
      <c r="BL21" s="294">
        <v>21121</v>
      </c>
      <c r="BM21" s="294">
        <v>4879</v>
      </c>
      <c r="BN21" s="294">
        <v>4000</v>
      </c>
      <c r="BO21" s="294">
        <v>863</v>
      </c>
      <c r="BP21" s="294">
        <v>9742</v>
      </c>
      <c r="BQ21" s="294">
        <v>30863</v>
      </c>
      <c r="BR21" s="294">
        <v>-2839</v>
      </c>
      <c r="BS21" s="616">
        <v>-8.423832413506617E-2</v>
      </c>
      <c r="BT21" s="294">
        <v>1138</v>
      </c>
      <c r="BU21" s="294">
        <v>-571</v>
      </c>
      <c r="BV21" s="616">
        <v>-0.33411351667641898</v>
      </c>
      <c r="BW21" s="294">
        <v>1106</v>
      </c>
      <c r="BX21" s="982">
        <v>18</v>
      </c>
      <c r="BY21" s="983">
        <v>1.6544117647058824E-2</v>
      </c>
      <c r="BZ21" s="294">
        <v>1180</v>
      </c>
      <c r="CA21" s="695">
        <f t="shared" si="0"/>
        <v>-321</v>
      </c>
      <c r="CB21" s="714">
        <f t="shared" si="1"/>
        <v>-0.21385742838107927</v>
      </c>
      <c r="CC21" s="294">
        <v>3424</v>
      </c>
      <c r="CD21" s="695">
        <f t="shared" si="2"/>
        <v>-874</v>
      </c>
      <c r="CE21" s="714">
        <f t="shared" si="3"/>
        <v>-0.20335039553280596</v>
      </c>
      <c r="CF21" s="294">
        <v>34287</v>
      </c>
      <c r="CG21" s="695">
        <f t="shared" si="4"/>
        <v>-3713</v>
      </c>
      <c r="CH21" s="714">
        <f t="shared" si="5"/>
        <v>-9.771052631578947E-2</v>
      </c>
    </row>
    <row r="22" spans="1:86" x14ac:dyDescent="0.25">
      <c r="A22" s="82" t="s">
        <v>57</v>
      </c>
      <c r="B22" s="294">
        <v>51175</v>
      </c>
      <c r="C22" s="294">
        <v>39877.999999999993</v>
      </c>
      <c r="D22" s="294">
        <v>34765</v>
      </c>
      <c r="E22" s="294">
        <v>125818</v>
      </c>
      <c r="F22" s="294">
        <v>25481</v>
      </c>
      <c r="G22" s="294">
        <v>8819</v>
      </c>
      <c r="H22" s="294">
        <v>3810.0000000000005</v>
      </c>
      <c r="I22" s="294">
        <v>38110</v>
      </c>
      <c r="J22" s="294">
        <v>163928</v>
      </c>
      <c r="K22" s="294">
        <v>3544.0000000000005</v>
      </c>
      <c r="L22" s="294">
        <v>2954</v>
      </c>
      <c r="M22" s="294">
        <v>3385.9999999999995</v>
      </c>
      <c r="N22" s="294">
        <v>9884</v>
      </c>
      <c r="O22" s="294">
        <v>173812</v>
      </c>
      <c r="P22" s="294">
        <v>21514.000000000004</v>
      </c>
      <c r="Q22" s="294">
        <v>34329</v>
      </c>
      <c r="R22" s="294">
        <v>49081.000000000007</v>
      </c>
      <c r="S22" s="294">
        <v>104924</v>
      </c>
      <c r="T22" s="294">
        <v>278736</v>
      </c>
      <c r="U22" s="294">
        <v>53122</v>
      </c>
      <c r="V22" s="294">
        <v>45811.000000000007</v>
      </c>
      <c r="W22" s="294">
        <v>36882</v>
      </c>
      <c r="X22" s="294">
        <v>135815</v>
      </c>
      <c r="Y22" s="294">
        <v>25167.999999999996</v>
      </c>
      <c r="Z22" s="294">
        <v>5478</v>
      </c>
      <c r="AA22" s="294">
        <v>3227</v>
      </c>
      <c r="AB22" s="294">
        <v>33873</v>
      </c>
      <c r="AC22" s="294">
        <v>169688</v>
      </c>
      <c r="AD22" s="294">
        <v>3497.0000000000005</v>
      </c>
      <c r="AE22" s="294">
        <v>3046</v>
      </c>
      <c r="AF22" s="294">
        <v>3769.9999999999995</v>
      </c>
      <c r="AG22" s="294">
        <v>10313</v>
      </c>
      <c r="AH22" s="294">
        <v>180001</v>
      </c>
      <c r="AI22" s="294">
        <v>21173</v>
      </c>
      <c r="AJ22" s="294">
        <v>34406.000000000007</v>
      </c>
      <c r="AK22" s="294">
        <v>49621.889559999996</v>
      </c>
      <c r="AL22" s="294">
        <v>105200.88956000001</v>
      </c>
      <c r="AM22" s="294">
        <v>285201.88956000004</v>
      </c>
      <c r="AN22" s="294">
        <v>53289.576700000005</v>
      </c>
      <c r="AO22" s="294">
        <v>43287</v>
      </c>
      <c r="AP22" s="294">
        <v>37786</v>
      </c>
      <c r="AQ22" s="294">
        <v>134362.57670000001</v>
      </c>
      <c r="AR22" s="294">
        <v>26353</v>
      </c>
      <c r="AS22" s="294">
        <v>7942</v>
      </c>
      <c r="AT22" s="294">
        <v>3388</v>
      </c>
      <c r="AU22" s="294">
        <v>37683</v>
      </c>
      <c r="AV22" s="294">
        <v>172045.57670000001</v>
      </c>
      <c r="AW22" s="294">
        <v>4014</v>
      </c>
      <c r="AX22" s="294">
        <v>3137</v>
      </c>
      <c r="AY22" s="294">
        <v>3798</v>
      </c>
      <c r="AZ22" s="294">
        <v>10949</v>
      </c>
      <c r="BA22" s="294">
        <v>182994.57670000001</v>
      </c>
      <c r="BB22" s="294">
        <v>21860</v>
      </c>
      <c r="BC22" s="294">
        <v>31394</v>
      </c>
      <c r="BD22" s="294">
        <v>47072</v>
      </c>
      <c r="BE22" s="294">
        <v>100326</v>
      </c>
      <c r="BF22" s="294">
        <v>283320.57669999998</v>
      </c>
      <c r="BG22" s="294">
        <v>-1881.3128600000637</v>
      </c>
      <c r="BH22" s="616">
        <v>-6.5964249497171279E-3</v>
      </c>
      <c r="BI22" s="294">
        <v>52207</v>
      </c>
      <c r="BJ22" s="294">
        <v>42889</v>
      </c>
      <c r="BK22" s="294">
        <v>34162</v>
      </c>
      <c r="BL22" s="294">
        <v>129258</v>
      </c>
      <c r="BM22" s="294">
        <v>20985</v>
      </c>
      <c r="BN22" s="294">
        <v>3942</v>
      </c>
      <c r="BO22" s="294">
        <v>3685</v>
      </c>
      <c r="BP22" s="294">
        <v>28612</v>
      </c>
      <c r="BQ22" s="294">
        <v>157870</v>
      </c>
      <c r="BR22" s="294">
        <v>-14175.576700000005</v>
      </c>
      <c r="BS22" s="616">
        <v>-8.2394310693138587E-2</v>
      </c>
      <c r="BT22" s="294">
        <v>3655</v>
      </c>
      <c r="BU22" s="294">
        <v>-359</v>
      </c>
      <c r="BV22" s="616">
        <v>-8.9436970602889881E-2</v>
      </c>
      <c r="BW22" s="294">
        <v>2879</v>
      </c>
      <c r="BX22" s="982">
        <v>-258</v>
      </c>
      <c r="BY22" s="983">
        <v>-8.2244182339815106E-2</v>
      </c>
      <c r="BZ22" s="294">
        <v>3467</v>
      </c>
      <c r="CA22" s="695">
        <f t="shared" si="0"/>
        <v>-331</v>
      </c>
      <c r="CB22" s="714">
        <f t="shared" si="1"/>
        <v>-8.7151132174828852E-2</v>
      </c>
      <c r="CC22" s="294">
        <v>10001</v>
      </c>
      <c r="CD22" s="695">
        <f t="shared" si="2"/>
        <v>-948</v>
      </c>
      <c r="CE22" s="714">
        <f t="shared" si="3"/>
        <v>-8.6583249611836693E-2</v>
      </c>
      <c r="CF22" s="294">
        <v>167871</v>
      </c>
      <c r="CG22" s="695">
        <f t="shared" si="4"/>
        <v>-15123.576700000005</v>
      </c>
      <c r="CH22" s="714">
        <f t="shared" si="5"/>
        <v>-8.2644944854259189E-2</v>
      </c>
    </row>
    <row r="23" spans="1:86" x14ac:dyDescent="0.25">
      <c r="A23" s="82" t="s">
        <v>58</v>
      </c>
      <c r="T23" s="294">
        <v>0</v>
      </c>
      <c r="AM23" s="294">
        <v>0</v>
      </c>
      <c r="BF23" s="294">
        <v>0</v>
      </c>
      <c r="BG23" s="294">
        <v>0</v>
      </c>
      <c r="BH23" s="616"/>
      <c r="BR23" s="294">
        <v>0</v>
      </c>
      <c r="BS23" s="616" t="e">
        <v>#DIV/0!</v>
      </c>
      <c r="BU23" s="294">
        <v>0</v>
      </c>
      <c r="BV23" s="616" t="e">
        <v>#DIV/0!</v>
      </c>
      <c r="BX23" s="982">
        <v>0</v>
      </c>
      <c r="BY23" s="983" t="e">
        <v>#DIV/0!</v>
      </c>
      <c r="CA23" s="695">
        <f t="shared" si="0"/>
        <v>0</v>
      </c>
      <c r="CB23" s="714" t="e">
        <f t="shared" si="1"/>
        <v>#DIV/0!</v>
      </c>
      <c r="CD23" s="695">
        <f t="shared" si="2"/>
        <v>0</v>
      </c>
      <c r="CE23" s="714" t="e">
        <f t="shared" si="3"/>
        <v>#DIV/0!</v>
      </c>
      <c r="CG23" s="695">
        <f t="shared" si="4"/>
        <v>0</v>
      </c>
      <c r="CH23" s="714" t="e">
        <f t="shared" si="5"/>
        <v>#DIV/0!</v>
      </c>
    </row>
    <row r="24" spans="1:86" x14ac:dyDescent="0.25">
      <c r="A24" s="82" t="s">
        <v>59</v>
      </c>
      <c r="T24" s="294">
        <v>0</v>
      </c>
      <c r="AM24" s="294">
        <v>0</v>
      </c>
      <c r="BF24" s="294">
        <v>0</v>
      </c>
      <c r="BG24" s="294">
        <v>0</v>
      </c>
      <c r="BH24" s="616"/>
      <c r="BR24" s="294">
        <v>0</v>
      </c>
      <c r="BS24" s="616" t="e">
        <v>#DIV/0!</v>
      </c>
      <c r="BU24" s="294">
        <v>0</v>
      </c>
      <c r="BV24" s="616" t="e">
        <v>#DIV/0!</v>
      </c>
      <c r="BX24" s="982">
        <v>0</v>
      </c>
      <c r="BY24" s="983" t="e">
        <v>#DIV/0!</v>
      </c>
      <c r="CA24" s="695">
        <f t="shared" si="0"/>
        <v>0</v>
      </c>
      <c r="CB24" s="714" t="e">
        <f t="shared" si="1"/>
        <v>#DIV/0!</v>
      </c>
      <c r="CD24" s="695">
        <f t="shared" si="2"/>
        <v>0</v>
      </c>
      <c r="CE24" s="714" t="e">
        <f t="shared" si="3"/>
        <v>#DIV/0!</v>
      </c>
      <c r="CG24" s="695">
        <f t="shared" si="4"/>
        <v>0</v>
      </c>
      <c r="CH24" s="714" t="e">
        <f t="shared" si="5"/>
        <v>#DIV/0!</v>
      </c>
    </row>
    <row r="25" spans="1:86" x14ac:dyDescent="0.25">
      <c r="A25" s="82" t="s">
        <v>60</v>
      </c>
      <c r="T25" s="294">
        <v>0</v>
      </c>
      <c r="AM25" s="294">
        <v>0</v>
      </c>
      <c r="BF25" s="294">
        <v>0</v>
      </c>
      <c r="BG25" s="294">
        <v>0</v>
      </c>
      <c r="BH25" s="616"/>
      <c r="BR25" s="294">
        <v>0</v>
      </c>
      <c r="BS25" s="616" t="e">
        <v>#DIV/0!</v>
      </c>
      <c r="BU25" s="294">
        <v>0</v>
      </c>
      <c r="BV25" s="616" t="e">
        <v>#DIV/0!</v>
      </c>
      <c r="BX25" s="982">
        <v>0</v>
      </c>
      <c r="BY25" s="983" t="e">
        <v>#DIV/0!</v>
      </c>
      <c r="CA25" s="695">
        <f t="shared" si="0"/>
        <v>0</v>
      </c>
      <c r="CB25" s="714" t="e">
        <f t="shared" si="1"/>
        <v>#DIV/0!</v>
      </c>
      <c r="CD25" s="695">
        <f t="shared" si="2"/>
        <v>0</v>
      </c>
      <c r="CE25" s="714" t="e">
        <f t="shared" si="3"/>
        <v>#DIV/0!</v>
      </c>
      <c r="CG25" s="695">
        <f t="shared" si="4"/>
        <v>0</v>
      </c>
      <c r="CH25" s="714" t="e">
        <f t="shared" si="5"/>
        <v>#DIV/0!</v>
      </c>
    </row>
    <row r="26" spans="1:86" x14ac:dyDescent="0.25">
      <c r="A26" s="81" t="s">
        <v>29</v>
      </c>
      <c r="B26" s="294">
        <v>168336</v>
      </c>
      <c r="C26" s="294">
        <v>126735</v>
      </c>
      <c r="D26" s="294">
        <v>120045</v>
      </c>
      <c r="E26" s="294">
        <v>415116</v>
      </c>
      <c r="F26" s="294">
        <v>96945.749667781696</v>
      </c>
      <c r="G26" s="294">
        <v>51133</v>
      </c>
      <c r="H26" s="294">
        <v>27795.999999999993</v>
      </c>
      <c r="I26" s="294">
        <v>175874.7496677817</v>
      </c>
      <c r="J26" s="294">
        <v>590990.74966778164</v>
      </c>
      <c r="K26" s="294">
        <v>25180</v>
      </c>
      <c r="L26" s="294">
        <v>20073</v>
      </c>
      <c r="M26" s="294">
        <v>20648</v>
      </c>
      <c r="N26" s="294">
        <v>65901</v>
      </c>
      <c r="O26" s="294">
        <v>656891.74966778164</v>
      </c>
      <c r="P26" s="294">
        <v>41839.000000000007</v>
      </c>
      <c r="Q26" s="294">
        <v>107070</v>
      </c>
      <c r="R26" s="294">
        <v>152213.63438999999</v>
      </c>
      <c r="S26" s="294">
        <v>301122.63439000002</v>
      </c>
      <c r="T26" s="294">
        <v>958014.38405778166</v>
      </c>
      <c r="U26" s="294">
        <v>168977</v>
      </c>
      <c r="V26" s="294">
        <v>135945</v>
      </c>
      <c r="W26" s="294">
        <v>113109</v>
      </c>
      <c r="X26" s="294">
        <v>418031</v>
      </c>
      <c r="Y26" s="294">
        <v>95005</v>
      </c>
      <c r="Z26" s="294">
        <v>32690</v>
      </c>
      <c r="AA26" s="294">
        <v>26456.000000000007</v>
      </c>
      <c r="AB26" s="294">
        <v>154151</v>
      </c>
      <c r="AC26" s="294">
        <v>572182</v>
      </c>
      <c r="AD26" s="294">
        <v>24824</v>
      </c>
      <c r="AE26" s="294">
        <v>24104.99784</v>
      </c>
      <c r="AF26" s="294">
        <v>22031</v>
      </c>
      <c r="AG26" s="294">
        <v>70959.997839999996</v>
      </c>
      <c r="AH26" s="294">
        <v>643141.99783999997</v>
      </c>
      <c r="AI26" s="294">
        <v>51425</v>
      </c>
      <c r="AJ26" s="294">
        <v>110683</v>
      </c>
      <c r="AK26" s="294">
        <v>160543.22662</v>
      </c>
      <c r="AL26" s="294">
        <v>322651.22661999997</v>
      </c>
      <c r="AM26" s="294">
        <v>965793.22445999994</v>
      </c>
      <c r="AN26" s="294">
        <v>162219</v>
      </c>
      <c r="AO26" s="294">
        <v>132052.99999999997</v>
      </c>
      <c r="AP26" s="294">
        <v>116543</v>
      </c>
      <c r="AQ26" s="294">
        <v>410815</v>
      </c>
      <c r="AR26" s="294">
        <v>93578</v>
      </c>
      <c r="AS26" s="294">
        <v>37843</v>
      </c>
      <c r="AT26" s="294">
        <v>24153</v>
      </c>
      <c r="AU26" s="294">
        <v>155574</v>
      </c>
      <c r="AV26" s="294">
        <v>566389</v>
      </c>
      <c r="AW26" s="294">
        <v>26205</v>
      </c>
      <c r="AX26" s="294">
        <v>19739</v>
      </c>
      <c r="AY26" s="294">
        <v>21728</v>
      </c>
      <c r="AZ26" s="294">
        <v>67672</v>
      </c>
      <c r="BA26" s="294">
        <v>634061</v>
      </c>
      <c r="BB26" s="294">
        <v>49948</v>
      </c>
      <c r="BC26" s="294">
        <v>100323</v>
      </c>
      <c r="BD26" s="294">
        <v>137022</v>
      </c>
      <c r="BE26" s="294">
        <v>287293</v>
      </c>
      <c r="BF26" s="294">
        <v>921354</v>
      </c>
      <c r="BG26" s="294">
        <v>-44439.224459999939</v>
      </c>
      <c r="BH26" s="616">
        <v>-4.601318722736647E-2</v>
      </c>
      <c r="BI26" s="294">
        <v>152502</v>
      </c>
      <c r="BJ26" s="294">
        <v>132725</v>
      </c>
      <c r="BK26" s="294">
        <v>112240</v>
      </c>
      <c r="BL26" s="294">
        <v>397467</v>
      </c>
      <c r="BM26" s="294">
        <v>82988</v>
      </c>
      <c r="BN26" s="294">
        <v>23935</v>
      </c>
      <c r="BO26" s="294">
        <v>22285</v>
      </c>
      <c r="BP26" s="294">
        <v>129208</v>
      </c>
      <c r="BQ26" s="294">
        <v>526675</v>
      </c>
      <c r="BR26" s="294">
        <v>-39714</v>
      </c>
      <c r="BS26" s="616">
        <v>-7.0117887176481181E-2</v>
      </c>
      <c r="BT26" s="294">
        <v>22969</v>
      </c>
      <c r="BU26" s="294">
        <v>-3236</v>
      </c>
      <c r="BV26" s="616">
        <v>-0.12348788399160465</v>
      </c>
      <c r="BW26" s="294">
        <v>17412</v>
      </c>
      <c r="BX26" s="982">
        <v>-2327</v>
      </c>
      <c r="BY26" s="983">
        <v>-0.11788844419676782</v>
      </c>
      <c r="BZ26" s="294">
        <v>22751</v>
      </c>
      <c r="CA26" s="695">
        <f t="shared" si="0"/>
        <v>1023</v>
      </c>
      <c r="CB26" s="714">
        <f t="shared" si="1"/>
        <v>4.7082106038291605E-2</v>
      </c>
      <c r="CC26" s="294">
        <v>63132</v>
      </c>
      <c r="CD26" s="695">
        <f t="shared" si="2"/>
        <v>-4540</v>
      </c>
      <c r="CE26" s="714">
        <f t="shared" si="3"/>
        <v>-6.7088308310675027E-2</v>
      </c>
      <c r="CF26" s="294">
        <v>589807</v>
      </c>
      <c r="CG26" s="695">
        <f t="shared" si="4"/>
        <v>-44254</v>
      </c>
      <c r="CH26" s="714">
        <f t="shared" si="5"/>
        <v>-6.9794546581480335E-2</v>
      </c>
    </row>
    <row r="27" spans="1:86" x14ac:dyDescent="0.25">
      <c r="A27" s="82" t="s">
        <v>20</v>
      </c>
      <c r="B27" s="294">
        <v>8526</v>
      </c>
      <c r="C27" s="294">
        <v>6045</v>
      </c>
      <c r="D27" s="294">
        <v>5809</v>
      </c>
      <c r="E27" s="294">
        <v>20380</v>
      </c>
      <c r="F27" s="294">
        <v>4090.7496677816962</v>
      </c>
      <c r="G27" s="294">
        <v>1899</v>
      </c>
      <c r="H27" s="294">
        <v>694</v>
      </c>
      <c r="I27" s="294">
        <v>6683.7496677816962</v>
      </c>
      <c r="J27" s="294">
        <v>27063.749667781696</v>
      </c>
      <c r="K27" s="294">
        <v>637</v>
      </c>
      <c r="L27" s="294">
        <v>619</v>
      </c>
      <c r="M27" s="294">
        <v>509</v>
      </c>
      <c r="N27" s="294">
        <v>1765</v>
      </c>
      <c r="O27" s="294">
        <v>28828.749667781696</v>
      </c>
      <c r="P27" s="294">
        <v>2061</v>
      </c>
      <c r="Q27" s="294">
        <v>5823</v>
      </c>
      <c r="R27" s="294">
        <v>8971.9043700000038</v>
      </c>
      <c r="S27" s="294">
        <v>16855.904370000004</v>
      </c>
      <c r="T27" s="294">
        <v>45684.6540377817</v>
      </c>
      <c r="U27" s="294">
        <v>9518</v>
      </c>
      <c r="V27" s="294">
        <v>7985</v>
      </c>
      <c r="W27" s="294">
        <v>6181</v>
      </c>
      <c r="X27" s="294">
        <v>23684</v>
      </c>
      <c r="Y27" s="294">
        <v>4298</v>
      </c>
      <c r="Z27" s="294">
        <v>1646</v>
      </c>
      <c r="AA27" s="294">
        <v>878</v>
      </c>
      <c r="AB27" s="294">
        <v>6822</v>
      </c>
      <c r="AC27" s="294">
        <v>30506</v>
      </c>
      <c r="AD27" s="294">
        <v>934</v>
      </c>
      <c r="AE27" s="294">
        <v>948</v>
      </c>
      <c r="AF27" s="294">
        <v>748</v>
      </c>
      <c r="AG27" s="294">
        <v>2630</v>
      </c>
      <c r="AH27" s="294">
        <v>33136</v>
      </c>
      <c r="AI27" s="294">
        <v>3131</v>
      </c>
      <c r="AJ27" s="294">
        <v>5787</v>
      </c>
      <c r="AK27" s="294">
        <v>9036.1790700000129</v>
      </c>
      <c r="AL27" s="294">
        <v>17954.179070000013</v>
      </c>
      <c r="AM27" s="294">
        <v>51090.179070000013</v>
      </c>
      <c r="AN27" s="294">
        <v>8890</v>
      </c>
      <c r="AO27" s="294">
        <v>6793</v>
      </c>
      <c r="AP27" s="294">
        <v>5930</v>
      </c>
      <c r="AQ27" s="294">
        <v>21613</v>
      </c>
      <c r="AR27" s="294">
        <v>4375</v>
      </c>
      <c r="AS27" s="294">
        <v>1692</v>
      </c>
      <c r="AT27" s="294">
        <v>844</v>
      </c>
      <c r="AU27" s="294">
        <v>6911</v>
      </c>
      <c r="AV27" s="294">
        <v>28524</v>
      </c>
      <c r="AW27" s="294">
        <v>854</v>
      </c>
      <c r="AX27" s="294">
        <v>702</v>
      </c>
      <c r="AY27" s="294">
        <v>950</v>
      </c>
      <c r="AZ27" s="294">
        <v>2506</v>
      </c>
      <c r="BA27" s="294">
        <v>31030</v>
      </c>
      <c r="BB27" s="294">
        <v>3714</v>
      </c>
      <c r="BC27" s="294">
        <v>5632</v>
      </c>
      <c r="BD27" s="294">
        <v>8134</v>
      </c>
      <c r="BE27" s="294">
        <v>17480</v>
      </c>
      <c r="BF27" s="294">
        <v>48510</v>
      </c>
      <c r="BG27" s="294">
        <v>-2580.1790700000129</v>
      </c>
      <c r="BH27" s="616">
        <v>-5.0502447181968946E-2</v>
      </c>
      <c r="BI27" s="294">
        <v>9462</v>
      </c>
      <c r="BJ27" s="294">
        <v>7695</v>
      </c>
      <c r="BK27" s="294">
        <v>6481</v>
      </c>
      <c r="BL27" s="294">
        <v>23638</v>
      </c>
      <c r="BM27" s="294">
        <v>4233</v>
      </c>
      <c r="BN27" s="294">
        <v>1041</v>
      </c>
      <c r="BO27" s="294">
        <v>814</v>
      </c>
      <c r="BP27" s="294">
        <v>6088</v>
      </c>
      <c r="BQ27" s="294">
        <v>29726</v>
      </c>
      <c r="BR27" s="294">
        <v>1202</v>
      </c>
      <c r="BS27" s="616">
        <v>4.2139952320852617E-2</v>
      </c>
      <c r="BT27" s="294">
        <v>862</v>
      </c>
      <c r="BU27" s="294">
        <v>8</v>
      </c>
      <c r="BV27" s="616">
        <v>9.3676814988290398E-3</v>
      </c>
      <c r="BW27" s="294">
        <v>740</v>
      </c>
      <c r="BX27" s="982">
        <v>38</v>
      </c>
      <c r="BY27" s="983">
        <v>5.4131054131054131E-2</v>
      </c>
      <c r="BZ27" s="294">
        <v>1064</v>
      </c>
      <c r="CA27" s="695">
        <f t="shared" si="0"/>
        <v>114</v>
      </c>
      <c r="CB27" s="714">
        <f t="shared" si="1"/>
        <v>0.12</v>
      </c>
      <c r="CC27" s="294">
        <v>2666</v>
      </c>
      <c r="CD27" s="695">
        <f t="shared" si="2"/>
        <v>160</v>
      </c>
      <c r="CE27" s="714">
        <f t="shared" si="3"/>
        <v>6.3846767757382281E-2</v>
      </c>
      <c r="CF27" s="294">
        <v>32392</v>
      </c>
      <c r="CG27" s="695">
        <f t="shared" si="4"/>
        <v>1362</v>
      </c>
      <c r="CH27" s="714">
        <f t="shared" si="5"/>
        <v>4.3893006767644217E-2</v>
      </c>
    </row>
    <row r="28" spans="1:86" x14ac:dyDescent="0.25">
      <c r="A28" s="82" t="s">
        <v>23</v>
      </c>
      <c r="B28" s="294">
        <v>8361</v>
      </c>
      <c r="C28" s="294">
        <v>5757</v>
      </c>
      <c r="D28" s="294">
        <v>5306</v>
      </c>
      <c r="E28" s="294">
        <v>19424</v>
      </c>
      <c r="F28" s="294">
        <v>3815.0000000000036</v>
      </c>
      <c r="G28" s="294">
        <v>1479</v>
      </c>
      <c r="H28" s="294">
        <v>356</v>
      </c>
      <c r="I28" s="294">
        <v>5650.0000000000036</v>
      </c>
      <c r="J28" s="294">
        <v>25074.000000000004</v>
      </c>
      <c r="K28" s="294">
        <v>0</v>
      </c>
      <c r="L28" s="294">
        <v>0</v>
      </c>
      <c r="M28" s="294">
        <v>113</v>
      </c>
      <c r="N28" s="294">
        <v>113</v>
      </c>
      <c r="O28" s="294">
        <v>25187.000000000004</v>
      </c>
      <c r="P28" s="294">
        <v>2827</v>
      </c>
      <c r="Q28" s="294">
        <v>5510</v>
      </c>
      <c r="R28" s="294">
        <v>8440.1314199999979</v>
      </c>
      <c r="S28" s="294">
        <v>16777.131419999998</v>
      </c>
      <c r="T28" s="294">
        <v>41964.131420000005</v>
      </c>
      <c r="U28" s="294">
        <v>9232</v>
      </c>
      <c r="V28" s="294">
        <v>7593</v>
      </c>
      <c r="W28" s="294">
        <v>5505</v>
      </c>
      <c r="X28" s="294">
        <v>22330</v>
      </c>
      <c r="Y28" s="294">
        <v>4246</v>
      </c>
      <c r="Z28" s="294">
        <v>1245</v>
      </c>
      <c r="AA28" s="294">
        <v>553</v>
      </c>
      <c r="AB28" s="294">
        <v>6044</v>
      </c>
      <c r="AC28" s="294">
        <v>28374</v>
      </c>
      <c r="AD28" s="294">
        <v>0</v>
      </c>
      <c r="AE28" s="294">
        <v>0</v>
      </c>
      <c r="AF28" s="83">
        <v>195</v>
      </c>
      <c r="AG28" s="294">
        <v>195</v>
      </c>
      <c r="AH28" s="294">
        <v>28569</v>
      </c>
      <c r="AI28" s="294">
        <v>3002</v>
      </c>
      <c r="AJ28" s="294">
        <v>5496.0000000000036</v>
      </c>
      <c r="AK28" s="294">
        <v>9079.9551799999972</v>
      </c>
      <c r="AL28" s="294">
        <v>17577.955180000001</v>
      </c>
      <c r="AM28" s="294">
        <v>46146.955180000004</v>
      </c>
      <c r="AN28" s="294">
        <v>8937</v>
      </c>
      <c r="AO28" s="294">
        <v>7108</v>
      </c>
      <c r="AP28" s="294">
        <v>5855</v>
      </c>
      <c r="AQ28" s="294">
        <v>21900</v>
      </c>
      <c r="AR28" s="294">
        <v>4334</v>
      </c>
      <c r="AS28" s="294">
        <v>1985</v>
      </c>
      <c r="AT28" s="294">
        <v>417</v>
      </c>
      <c r="AU28" s="294">
        <v>6736</v>
      </c>
      <c r="AV28" s="294">
        <v>28636</v>
      </c>
      <c r="AW28" s="294">
        <v>0</v>
      </c>
      <c r="AX28" s="294">
        <v>0</v>
      </c>
      <c r="AY28" s="83">
        <v>565</v>
      </c>
      <c r="AZ28" s="294">
        <v>565</v>
      </c>
      <c r="BA28" s="294">
        <v>29201</v>
      </c>
      <c r="BB28" s="294">
        <v>2415</v>
      </c>
      <c r="BC28" s="294">
        <v>5297</v>
      </c>
      <c r="BD28" s="294">
        <v>7410</v>
      </c>
      <c r="BE28" s="294">
        <v>15122</v>
      </c>
      <c r="BF28" s="294">
        <v>44323</v>
      </c>
      <c r="BG28" s="294">
        <v>-1823.9551800000045</v>
      </c>
      <c r="BH28" s="616">
        <v>-3.9524930147298298E-2</v>
      </c>
      <c r="BI28" s="294">
        <v>8515</v>
      </c>
      <c r="BJ28" s="294">
        <v>7152</v>
      </c>
      <c r="BK28" s="294">
        <v>5450</v>
      </c>
      <c r="BL28" s="294">
        <v>21117</v>
      </c>
      <c r="BM28" s="294">
        <v>3446</v>
      </c>
      <c r="BN28" s="294">
        <v>1158</v>
      </c>
      <c r="BO28" s="294">
        <v>179</v>
      </c>
      <c r="BP28" s="294">
        <v>4783</v>
      </c>
      <c r="BQ28" s="294">
        <v>25900</v>
      </c>
      <c r="BR28" s="294">
        <v>-2736</v>
      </c>
      <c r="BS28" s="616">
        <v>-9.554407040089398E-2</v>
      </c>
      <c r="BT28" s="294">
        <v>0</v>
      </c>
      <c r="BU28" s="294">
        <v>0</v>
      </c>
      <c r="BV28" s="616" t="e">
        <v>#DIV/0!</v>
      </c>
      <c r="BX28" s="982">
        <v>0</v>
      </c>
      <c r="BY28" s="983" t="e">
        <v>#DIV/0!</v>
      </c>
      <c r="BZ28" s="294">
        <v>631</v>
      </c>
      <c r="CA28" s="695">
        <f t="shared" si="0"/>
        <v>66</v>
      </c>
      <c r="CB28" s="714">
        <f t="shared" si="1"/>
        <v>0.1168141592920354</v>
      </c>
      <c r="CC28" s="294">
        <v>631</v>
      </c>
      <c r="CD28" s="695">
        <f t="shared" si="2"/>
        <v>66</v>
      </c>
      <c r="CE28" s="714">
        <f t="shared" si="3"/>
        <v>0.1168141592920354</v>
      </c>
      <c r="CF28" s="294">
        <v>26531</v>
      </c>
      <c r="CG28" s="695">
        <f t="shared" si="4"/>
        <v>-2670</v>
      </c>
      <c r="CH28" s="714">
        <f t="shared" si="5"/>
        <v>-9.1435224821067765E-2</v>
      </c>
    </row>
    <row r="29" spans="1:86" x14ac:dyDescent="0.25">
      <c r="A29" s="82" t="s">
        <v>21</v>
      </c>
      <c r="B29" s="294">
        <v>81094</v>
      </c>
      <c r="C29" s="294">
        <v>63512.000000000007</v>
      </c>
      <c r="D29" s="294">
        <v>61114.000000000007</v>
      </c>
      <c r="E29" s="294">
        <v>205720</v>
      </c>
      <c r="F29" s="294">
        <v>50912</v>
      </c>
      <c r="G29" s="294">
        <v>33866</v>
      </c>
      <c r="H29" s="294">
        <v>25996.999999999993</v>
      </c>
      <c r="I29" s="294">
        <v>110775</v>
      </c>
      <c r="J29" s="294">
        <v>316495</v>
      </c>
      <c r="K29" s="294">
        <v>23884</v>
      </c>
      <c r="L29" s="294">
        <v>18874</v>
      </c>
      <c r="M29" s="294">
        <v>18109</v>
      </c>
      <c r="N29" s="294">
        <v>60867</v>
      </c>
      <c r="O29" s="294">
        <v>377362</v>
      </c>
      <c r="P29" s="294">
        <v>27317.000000000007</v>
      </c>
      <c r="Q29" s="294">
        <v>52779</v>
      </c>
      <c r="R29" s="294">
        <v>71759.160399999993</v>
      </c>
      <c r="S29" s="294">
        <v>151855.16039999999</v>
      </c>
      <c r="T29" s="294">
        <v>529217.16039999994</v>
      </c>
      <c r="U29" s="294">
        <v>77217</v>
      </c>
      <c r="V29" s="294">
        <v>64019.000000000015</v>
      </c>
      <c r="W29" s="294">
        <v>56170</v>
      </c>
      <c r="X29" s="294">
        <v>197406</v>
      </c>
      <c r="Y29" s="294">
        <v>48282.000000000007</v>
      </c>
      <c r="Z29" s="294">
        <v>22538</v>
      </c>
      <c r="AA29" s="294">
        <v>23459.000000000007</v>
      </c>
      <c r="AB29" s="294">
        <v>94279</v>
      </c>
      <c r="AC29" s="294">
        <v>291685</v>
      </c>
      <c r="AD29" s="294">
        <v>23294</v>
      </c>
      <c r="AE29" s="294">
        <v>22149</v>
      </c>
      <c r="AF29" s="83">
        <v>17518</v>
      </c>
      <c r="AG29" s="294">
        <v>62961</v>
      </c>
      <c r="AH29" s="294">
        <v>354646</v>
      </c>
      <c r="AI29" s="294">
        <v>29106</v>
      </c>
      <c r="AJ29" s="294">
        <v>56016.999999999993</v>
      </c>
      <c r="AK29" s="294">
        <v>75038.237770000007</v>
      </c>
      <c r="AL29" s="294">
        <v>160161.23777000001</v>
      </c>
      <c r="AM29" s="294">
        <v>514807.23777000001</v>
      </c>
      <c r="AN29" s="294">
        <v>75118</v>
      </c>
      <c r="AO29" s="294">
        <v>61639.999999999985</v>
      </c>
      <c r="AP29" s="294">
        <v>57798</v>
      </c>
      <c r="AQ29" s="294">
        <v>194556</v>
      </c>
      <c r="AR29" s="294">
        <v>47632</v>
      </c>
      <c r="AS29" s="294">
        <v>23138</v>
      </c>
      <c r="AT29" s="294">
        <v>16636</v>
      </c>
      <c r="AU29" s="294">
        <v>87406</v>
      </c>
      <c r="AV29" s="294">
        <v>281962</v>
      </c>
      <c r="AW29" s="294">
        <v>20715</v>
      </c>
      <c r="AX29" s="294">
        <v>16355</v>
      </c>
      <c r="AY29" s="83">
        <v>13666</v>
      </c>
      <c r="AZ29" s="294">
        <v>50736</v>
      </c>
      <c r="BA29" s="294">
        <v>332698</v>
      </c>
      <c r="BB29" s="294">
        <v>27902</v>
      </c>
      <c r="BC29" s="294">
        <v>48639</v>
      </c>
      <c r="BD29" s="294">
        <v>60995</v>
      </c>
      <c r="BE29" s="294">
        <v>137536</v>
      </c>
      <c r="BF29" s="294">
        <v>470234</v>
      </c>
      <c r="BG29" s="294">
        <v>-44573.237770000007</v>
      </c>
      <c r="BH29" s="616">
        <v>-8.6582383656994999E-2</v>
      </c>
      <c r="BI29" s="294">
        <v>67776</v>
      </c>
      <c r="BJ29" s="294">
        <v>59746</v>
      </c>
      <c r="BK29" s="294">
        <v>53131</v>
      </c>
      <c r="BL29" s="294">
        <v>180653</v>
      </c>
      <c r="BM29" s="294">
        <v>40708</v>
      </c>
      <c r="BN29" s="294">
        <v>13652</v>
      </c>
      <c r="BO29" s="294">
        <v>15430</v>
      </c>
      <c r="BP29" s="294">
        <v>69790</v>
      </c>
      <c r="BQ29" s="294">
        <v>250443</v>
      </c>
      <c r="BR29" s="294">
        <v>-31519</v>
      </c>
      <c r="BS29" s="616">
        <v>-0.11178456671466368</v>
      </c>
      <c r="BT29" s="294">
        <v>17251</v>
      </c>
      <c r="BU29" s="294">
        <v>-3464</v>
      </c>
      <c r="BV29" s="616">
        <v>-0.16722181993724355</v>
      </c>
      <c r="BW29" s="294">
        <v>13429</v>
      </c>
      <c r="BX29" s="982">
        <v>-2926</v>
      </c>
      <c r="BY29" s="983">
        <v>-0.17890553347600122</v>
      </c>
      <c r="BZ29" s="294">
        <v>13872</v>
      </c>
      <c r="CA29" s="695">
        <f t="shared" si="0"/>
        <v>206</v>
      </c>
      <c r="CB29" s="714">
        <f t="shared" si="1"/>
        <v>1.5073906044197278E-2</v>
      </c>
      <c r="CC29" s="294">
        <v>44552</v>
      </c>
      <c r="CD29" s="695">
        <f t="shared" si="2"/>
        <v>-6184</v>
      </c>
      <c r="CE29" s="714">
        <f t="shared" si="3"/>
        <v>-0.12188584042888678</v>
      </c>
      <c r="CF29" s="294">
        <v>294995</v>
      </c>
      <c r="CG29" s="695">
        <f t="shared" si="4"/>
        <v>-37703</v>
      </c>
      <c r="CH29" s="714">
        <f t="shared" si="5"/>
        <v>-0.11332499744513042</v>
      </c>
    </row>
    <row r="30" spans="1:86" x14ac:dyDescent="0.25">
      <c r="A30" s="82" t="s">
        <v>22</v>
      </c>
      <c r="B30" s="294">
        <v>25829</v>
      </c>
      <c r="C30" s="294">
        <v>18773</v>
      </c>
      <c r="D30" s="294">
        <v>17137</v>
      </c>
      <c r="E30" s="294">
        <v>61739</v>
      </c>
      <c r="F30" s="294">
        <v>12646</v>
      </c>
      <c r="G30" s="294">
        <v>3347</v>
      </c>
      <c r="H30" s="294">
        <v>749</v>
      </c>
      <c r="I30" s="294">
        <v>16742</v>
      </c>
      <c r="J30" s="294">
        <v>78481</v>
      </c>
      <c r="K30" s="294">
        <v>659</v>
      </c>
      <c r="L30" s="294">
        <v>580</v>
      </c>
      <c r="M30" s="294">
        <v>1917</v>
      </c>
      <c r="N30" s="294">
        <v>3156</v>
      </c>
      <c r="O30" s="294">
        <v>81637</v>
      </c>
      <c r="P30" s="294">
        <v>7153</v>
      </c>
      <c r="Q30" s="294">
        <v>15710</v>
      </c>
      <c r="R30" s="294">
        <v>23944.180000000008</v>
      </c>
      <c r="S30" s="294">
        <v>46807.180000000008</v>
      </c>
      <c r="T30" s="294">
        <v>128444.18000000001</v>
      </c>
      <c r="U30" s="294">
        <v>26163</v>
      </c>
      <c r="V30" s="294">
        <v>22503</v>
      </c>
      <c r="W30" s="294">
        <v>17188</v>
      </c>
      <c r="X30" s="294">
        <v>65854</v>
      </c>
      <c r="Y30" s="294">
        <v>11745</v>
      </c>
      <c r="Z30" s="294">
        <v>2542</v>
      </c>
      <c r="AA30" s="294">
        <v>686</v>
      </c>
      <c r="AB30" s="294">
        <v>14973</v>
      </c>
      <c r="AC30" s="294">
        <v>80827</v>
      </c>
      <c r="AD30" s="294">
        <v>596</v>
      </c>
      <c r="AE30" s="294">
        <v>660</v>
      </c>
      <c r="AF30" s="83">
        <v>1720</v>
      </c>
      <c r="AG30" s="294">
        <v>2976</v>
      </c>
      <c r="AH30" s="294">
        <v>83803</v>
      </c>
      <c r="AI30" s="294">
        <v>8566</v>
      </c>
      <c r="AJ30" s="294">
        <v>16224</v>
      </c>
      <c r="AK30" s="294">
        <v>25503.592000000004</v>
      </c>
      <c r="AL30" s="294">
        <v>50293.592000000004</v>
      </c>
      <c r="AM30" s="294">
        <v>134096.592</v>
      </c>
      <c r="AN30" s="294">
        <v>25209</v>
      </c>
      <c r="AO30" s="294">
        <v>21634.999999999993</v>
      </c>
      <c r="AP30" s="294">
        <v>17591</v>
      </c>
      <c r="AQ30" s="294">
        <v>64434.999999999993</v>
      </c>
      <c r="AR30" s="294">
        <v>13220</v>
      </c>
      <c r="AS30" s="294">
        <v>3873</v>
      </c>
      <c r="AT30" s="294">
        <v>694</v>
      </c>
      <c r="AU30" s="294">
        <v>17787</v>
      </c>
      <c r="AV30" s="294">
        <v>82222</v>
      </c>
      <c r="AW30" s="294">
        <v>776</v>
      </c>
      <c r="AX30" s="294">
        <v>532</v>
      </c>
      <c r="AY30" s="83">
        <v>1733</v>
      </c>
      <c r="AZ30" s="294">
        <v>3041</v>
      </c>
      <c r="BA30" s="294">
        <v>85263</v>
      </c>
      <c r="BB30" s="294">
        <v>6483</v>
      </c>
      <c r="BC30" s="294">
        <v>15425</v>
      </c>
      <c r="BD30" s="294">
        <v>24024</v>
      </c>
      <c r="BE30" s="294">
        <v>45932</v>
      </c>
      <c r="BF30" s="294">
        <v>131195</v>
      </c>
      <c r="BG30" s="294">
        <v>-2901.5920000000042</v>
      </c>
      <c r="BH30" s="616">
        <v>-2.163807414285368E-2</v>
      </c>
      <c r="BI30" s="294">
        <v>26182</v>
      </c>
      <c r="BJ30" s="294">
        <v>22722</v>
      </c>
      <c r="BK30" s="294">
        <v>17794</v>
      </c>
      <c r="BL30" s="294">
        <v>66698</v>
      </c>
      <c r="BM30" s="294">
        <v>11745</v>
      </c>
      <c r="BN30" s="294">
        <v>3513</v>
      </c>
      <c r="BO30" s="294">
        <v>653</v>
      </c>
      <c r="BP30" s="294">
        <v>15911</v>
      </c>
      <c r="BQ30" s="294">
        <v>82609</v>
      </c>
      <c r="BR30" s="294">
        <v>387</v>
      </c>
      <c r="BS30" s="616">
        <v>4.7067694777553452E-3</v>
      </c>
      <c r="BT30" s="294">
        <v>707</v>
      </c>
      <c r="BU30" s="294">
        <v>-69</v>
      </c>
      <c r="BV30" s="616">
        <v>-8.891752577319588E-2</v>
      </c>
      <c r="BW30" s="294">
        <v>688</v>
      </c>
      <c r="BX30" s="982">
        <v>156</v>
      </c>
      <c r="BY30" s="983">
        <v>0.2932330827067669</v>
      </c>
      <c r="BZ30" s="294">
        <v>2229</v>
      </c>
      <c r="CA30" s="695">
        <f t="shared" si="0"/>
        <v>496</v>
      </c>
      <c r="CB30" s="714">
        <f t="shared" si="1"/>
        <v>0.28620888632429314</v>
      </c>
      <c r="CC30" s="294">
        <v>3624</v>
      </c>
      <c r="CD30" s="695">
        <f t="shared" si="2"/>
        <v>583</v>
      </c>
      <c r="CE30" s="714">
        <f t="shared" si="3"/>
        <v>0.19171325221966459</v>
      </c>
      <c r="CF30" s="294">
        <v>86233</v>
      </c>
      <c r="CG30" s="695">
        <f t="shared" si="4"/>
        <v>970</v>
      </c>
      <c r="CH30" s="714">
        <f t="shared" si="5"/>
        <v>1.1376564277588168E-2</v>
      </c>
    </row>
    <row r="31" spans="1:86" x14ac:dyDescent="0.25">
      <c r="A31" s="82" t="s">
        <v>92</v>
      </c>
      <c r="B31" s="294">
        <v>0</v>
      </c>
      <c r="C31" s="294">
        <v>0</v>
      </c>
      <c r="D31" s="294">
        <v>0</v>
      </c>
      <c r="E31" s="294">
        <v>0</v>
      </c>
      <c r="F31" s="294">
        <v>0</v>
      </c>
      <c r="G31" s="294">
        <v>0</v>
      </c>
      <c r="H31" s="294">
        <v>0</v>
      </c>
      <c r="I31" s="294">
        <v>0</v>
      </c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294">
        <v>0</v>
      </c>
      <c r="P31" s="294">
        <v>0</v>
      </c>
      <c r="Q31" s="294">
        <v>0</v>
      </c>
      <c r="R31" s="294">
        <v>0</v>
      </c>
      <c r="S31" s="294">
        <v>0</v>
      </c>
      <c r="T31" s="294">
        <v>0</v>
      </c>
      <c r="U31" s="294">
        <v>0</v>
      </c>
      <c r="V31" s="294">
        <v>0</v>
      </c>
      <c r="W31" s="294">
        <v>0</v>
      </c>
      <c r="X31" s="294">
        <v>0</v>
      </c>
      <c r="Y31" s="294">
        <v>0</v>
      </c>
      <c r="Z31" s="294">
        <v>0</v>
      </c>
      <c r="AA31" s="294">
        <v>0</v>
      </c>
      <c r="AB31" s="294">
        <v>0</v>
      </c>
      <c r="AC31" s="294">
        <v>0</v>
      </c>
      <c r="AD31" s="294">
        <v>0</v>
      </c>
      <c r="AE31" s="294">
        <v>0</v>
      </c>
      <c r="AF31" s="294">
        <v>0</v>
      </c>
      <c r="AG31" s="294">
        <v>0</v>
      </c>
      <c r="AH31" s="294">
        <v>0</v>
      </c>
      <c r="AI31" s="294">
        <v>0</v>
      </c>
      <c r="AJ31" s="294">
        <v>0</v>
      </c>
      <c r="AK31" s="294">
        <v>0</v>
      </c>
      <c r="AL31" s="294">
        <v>0</v>
      </c>
      <c r="AM31" s="294">
        <v>0</v>
      </c>
      <c r="AN31" s="294">
        <v>0</v>
      </c>
      <c r="AO31" s="294">
        <v>0</v>
      </c>
      <c r="AQ31" s="294">
        <v>0</v>
      </c>
      <c r="AR31" s="294">
        <v>0</v>
      </c>
      <c r="AS31" s="294">
        <v>0</v>
      </c>
      <c r="AU31" s="294">
        <v>0</v>
      </c>
      <c r="AV31" s="294">
        <v>0</v>
      </c>
      <c r="AX31" s="294">
        <v>0</v>
      </c>
      <c r="AY31" s="294">
        <v>0</v>
      </c>
      <c r="AZ31" s="294">
        <v>0</v>
      </c>
      <c r="BA31" s="294">
        <v>0</v>
      </c>
      <c r="BB31" s="294">
        <v>0</v>
      </c>
      <c r="BC31" s="294">
        <v>0</v>
      </c>
      <c r="BD31" s="294">
        <v>0</v>
      </c>
      <c r="BE31" s="294">
        <v>0</v>
      </c>
      <c r="BF31" s="294">
        <v>0</v>
      </c>
      <c r="BG31" s="294">
        <v>0</v>
      </c>
      <c r="BH31" s="616"/>
      <c r="BL31" s="294">
        <v>0</v>
      </c>
      <c r="BP31" s="294">
        <v>0</v>
      </c>
      <c r="BQ31" s="294">
        <v>0</v>
      </c>
      <c r="BR31" s="294">
        <v>0</v>
      </c>
      <c r="BS31" s="616" t="e">
        <v>#DIV/0!</v>
      </c>
      <c r="BT31" s="294">
        <v>0</v>
      </c>
      <c r="BU31" s="294">
        <v>0</v>
      </c>
      <c r="BV31" s="616" t="e">
        <v>#DIV/0!</v>
      </c>
      <c r="BX31" s="982">
        <v>0</v>
      </c>
      <c r="BY31" s="983" t="e">
        <v>#DIV/0!</v>
      </c>
      <c r="CA31" s="695">
        <f t="shared" si="0"/>
        <v>0</v>
      </c>
      <c r="CB31" s="714" t="e">
        <f t="shared" si="1"/>
        <v>#DIV/0!</v>
      </c>
      <c r="CC31" s="294">
        <v>0</v>
      </c>
      <c r="CD31" s="695">
        <f t="shared" si="2"/>
        <v>0</v>
      </c>
      <c r="CE31" s="714" t="e">
        <f t="shared" si="3"/>
        <v>#DIV/0!</v>
      </c>
      <c r="CF31" s="294">
        <v>0</v>
      </c>
      <c r="CG31" s="695">
        <f t="shared" si="4"/>
        <v>0</v>
      </c>
      <c r="CH31" s="714" t="e">
        <f t="shared" si="5"/>
        <v>#DIV/0!</v>
      </c>
    </row>
    <row r="32" spans="1:86" x14ac:dyDescent="0.25">
      <c r="A32" s="82" t="s">
        <v>61</v>
      </c>
      <c r="B32" s="294">
        <v>44526</v>
      </c>
      <c r="C32" s="294">
        <v>32648</v>
      </c>
      <c r="D32" s="294">
        <v>30678.999999999996</v>
      </c>
      <c r="E32" s="294">
        <v>107853</v>
      </c>
      <c r="F32" s="294">
        <v>25481.999999999996</v>
      </c>
      <c r="G32" s="294">
        <v>10541.999999999998</v>
      </c>
      <c r="H32" s="294">
        <v>0</v>
      </c>
      <c r="I32" s="294">
        <v>36023.999999999993</v>
      </c>
      <c r="J32" s="294">
        <v>143877</v>
      </c>
      <c r="K32" s="294">
        <v>0</v>
      </c>
      <c r="L32" s="294">
        <v>0</v>
      </c>
      <c r="M32" s="294">
        <v>0</v>
      </c>
      <c r="N32" s="294">
        <v>0</v>
      </c>
      <c r="O32" s="294">
        <v>143877</v>
      </c>
      <c r="P32" s="294">
        <v>2481</v>
      </c>
      <c r="Q32" s="294">
        <v>27248</v>
      </c>
      <c r="R32" s="294">
        <v>39098.258199999997</v>
      </c>
      <c r="S32" s="294">
        <v>68827.258199999997</v>
      </c>
      <c r="T32" s="294">
        <v>212704.25819999998</v>
      </c>
      <c r="U32" s="294">
        <v>46847.000000000007</v>
      </c>
      <c r="V32" s="294">
        <v>33844.999999999993</v>
      </c>
      <c r="W32" s="294">
        <v>28065</v>
      </c>
      <c r="X32" s="294">
        <v>108757</v>
      </c>
      <c r="Y32" s="294">
        <v>26434</v>
      </c>
      <c r="Z32" s="294">
        <v>4719</v>
      </c>
      <c r="AA32" s="294">
        <v>880</v>
      </c>
      <c r="AB32" s="294">
        <v>32033</v>
      </c>
      <c r="AC32" s="294">
        <v>140790</v>
      </c>
      <c r="AD32" s="294">
        <v>0</v>
      </c>
      <c r="AE32" s="294">
        <v>347.99784</v>
      </c>
      <c r="AF32" s="294">
        <v>1850</v>
      </c>
      <c r="AG32" s="294">
        <v>2197.99784</v>
      </c>
      <c r="AH32" s="294">
        <v>142987.99784</v>
      </c>
      <c r="AI32" s="294">
        <v>7620</v>
      </c>
      <c r="AJ32" s="294">
        <v>27158.999999999996</v>
      </c>
      <c r="AK32" s="294">
        <v>41885.262599999995</v>
      </c>
      <c r="AL32" s="294">
        <v>76664.262599999987</v>
      </c>
      <c r="AM32" s="294">
        <v>219652.26043999998</v>
      </c>
      <c r="AN32" s="88">
        <v>44065</v>
      </c>
      <c r="AO32" s="294">
        <v>34877</v>
      </c>
      <c r="AP32" s="294">
        <v>29369</v>
      </c>
      <c r="AQ32" s="294">
        <v>108311</v>
      </c>
      <c r="AR32" s="294">
        <v>24017</v>
      </c>
      <c r="AS32" s="294">
        <v>7155</v>
      </c>
      <c r="AT32" s="294">
        <v>5562</v>
      </c>
      <c r="AU32" s="294">
        <v>36734</v>
      </c>
      <c r="AV32" s="294">
        <v>145045</v>
      </c>
      <c r="AW32" s="294">
        <v>3860</v>
      </c>
      <c r="AX32" s="294">
        <v>2150</v>
      </c>
      <c r="AY32" s="294">
        <v>4814</v>
      </c>
      <c r="AZ32" s="294">
        <v>10824</v>
      </c>
      <c r="BA32" s="294">
        <v>155869</v>
      </c>
      <c r="BB32" s="294">
        <v>9434</v>
      </c>
      <c r="BC32" s="294">
        <v>25330</v>
      </c>
      <c r="BD32" s="294">
        <v>36459</v>
      </c>
      <c r="BE32" s="294">
        <v>71223</v>
      </c>
      <c r="BF32" s="294">
        <v>227092</v>
      </c>
      <c r="BG32" s="294">
        <v>7439.7395600000164</v>
      </c>
      <c r="BH32" s="616">
        <v>3.3870534931427443E-2</v>
      </c>
      <c r="BI32" s="294">
        <v>40567</v>
      </c>
      <c r="BJ32" s="294">
        <v>35410</v>
      </c>
      <c r="BK32" s="294">
        <v>29384</v>
      </c>
      <c r="BL32" s="294">
        <v>105361</v>
      </c>
      <c r="BM32" s="294">
        <v>22856</v>
      </c>
      <c r="BN32" s="294">
        <v>4571</v>
      </c>
      <c r="BO32" s="294">
        <v>5209</v>
      </c>
      <c r="BP32" s="294">
        <v>32636</v>
      </c>
      <c r="BQ32" s="294">
        <v>137997</v>
      </c>
      <c r="BR32" s="294">
        <v>-7048</v>
      </c>
      <c r="BS32" s="616">
        <v>-4.8591816332862213E-2</v>
      </c>
      <c r="BT32" s="294">
        <v>4149</v>
      </c>
      <c r="BU32" s="294">
        <v>289</v>
      </c>
      <c r="BV32" s="616">
        <v>7.4870466321243528E-2</v>
      </c>
      <c r="BW32" s="294">
        <v>2555</v>
      </c>
      <c r="BX32" s="982">
        <v>405</v>
      </c>
      <c r="BY32" s="983">
        <v>0.1883720930232558</v>
      </c>
      <c r="BZ32" s="294">
        <v>4955</v>
      </c>
      <c r="CA32" s="695">
        <f t="shared" si="0"/>
        <v>141</v>
      </c>
      <c r="CB32" s="714">
        <f t="shared" si="1"/>
        <v>2.9289572081429165E-2</v>
      </c>
      <c r="CC32" s="294">
        <v>11659</v>
      </c>
      <c r="CD32" s="695">
        <f t="shared" si="2"/>
        <v>835</v>
      </c>
      <c r="CE32" s="714">
        <f t="shared" si="3"/>
        <v>7.7143385070214343E-2</v>
      </c>
      <c r="CF32" s="294">
        <v>149656</v>
      </c>
      <c r="CG32" s="695">
        <f t="shared" si="4"/>
        <v>-6213</v>
      </c>
      <c r="CH32" s="714">
        <f t="shared" si="5"/>
        <v>-3.9860395588603249E-2</v>
      </c>
    </row>
    <row r="33" spans="1:86" x14ac:dyDescent="0.25">
      <c r="A33" s="82" t="s">
        <v>71</v>
      </c>
      <c r="E33" s="294">
        <v>0</v>
      </c>
      <c r="I33" s="294">
        <v>0</v>
      </c>
      <c r="J33" s="294">
        <v>0</v>
      </c>
      <c r="N33" s="294">
        <v>0</v>
      </c>
      <c r="O33" s="294">
        <v>0</v>
      </c>
      <c r="S33" s="294">
        <v>0</v>
      </c>
      <c r="T33" s="294">
        <v>0</v>
      </c>
      <c r="X33" s="294">
        <v>0</v>
      </c>
      <c r="AB33" s="294">
        <v>0</v>
      </c>
      <c r="AC33" s="294">
        <v>0</v>
      </c>
      <c r="AG33" s="294">
        <v>0</v>
      </c>
      <c r="AH33" s="294">
        <v>0</v>
      </c>
      <c r="AL33" s="294">
        <v>0</v>
      </c>
      <c r="AM33" s="294">
        <v>0</v>
      </c>
      <c r="AQ33" s="294">
        <v>0</v>
      </c>
      <c r="AU33" s="294">
        <v>0</v>
      </c>
      <c r="AV33" s="294">
        <v>0</v>
      </c>
      <c r="AZ33" s="294">
        <v>0</v>
      </c>
      <c r="BA33" s="294">
        <v>0</v>
      </c>
      <c r="BE33" s="294">
        <v>0</v>
      </c>
      <c r="BF33" s="294">
        <v>0</v>
      </c>
      <c r="BG33" s="294">
        <v>0</v>
      </c>
      <c r="BH33" s="616"/>
      <c r="BL33" s="294">
        <v>0</v>
      </c>
      <c r="BP33" s="294">
        <v>0</v>
      </c>
      <c r="BQ33" s="294">
        <v>0</v>
      </c>
      <c r="BR33" s="294">
        <v>0</v>
      </c>
      <c r="BS33" s="616" t="e">
        <v>#DIV/0!</v>
      </c>
      <c r="BU33" s="294">
        <v>0</v>
      </c>
      <c r="BV33" s="616" t="e">
        <v>#DIV/0!</v>
      </c>
      <c r="BX33" s="982">
        <v>0</v>
      </c>
      <c r="BY33" s="983" t="e">
        <v>#DIV/0!</v>
      </c>
      <c r="CA33" s="695">
        <f t="shared" si="0"/>
        <v>0</v>
      </c>
      <c r="CB33" s="714" t="e">
        <f t="shared" si="1"/>
        <v>#DIV/0!</v>
      </c>
      <c r="CC33" s="294">
        <v>0</v>
      </c>
      <c r="CD33" s="695">
        <f t="shared" si="2"/>
        <v>0</v>
      </c>
      <c r="CE33" s="714" t="e">
        <f t="shared" si="3"/>
        <v>#DIV/0!</v>
      </c>
      <c r="CF33" s="294">
        <v>0</v>
      </c>
      <c r="CG33" s="695">
        <f t="shared" si="4"/>
        <v>0</v>
      </c>
      <c r="CH33" s="714" t="e">
        <f t="shared" si="5"/>
        <v>#DIV/0!</v>
      </c>
    </row>
    <row r="34" spans="1:86" x14ac:dyDescent="0.25">
      <c r="A34" s="82" t="s">
        <v>72</v>
      </c>
      <c r="E34" s="294">
        <v>0</v>
      </c>
      <c r="I34" s="294">
        <v>0</v>
      </c>
      <c r="J34" s="294">
        <v>0</v>
      </c>
      <c r="N34" s="294">
        <v>0</v>
      </c>
      <c r="O34" s="294">
        <v>0</v>
      </c>
      <c r="S34" s="294">
        <v>0</v>
      </c>
      <c r="T34" s="294">
        <v>0</v>
      </c>
      <c r="X34" s="294">
        <v>0</v>
      </c>
      <c r="AB34" s="294">
        <v>0</v>
      </c>
      <c r="AC34" s="294">
        <v>0</v>
      </c>
      <c r="AG34" s="294">
        <v>0</v>
      </c>
      <c r="AH34" s="294">
        <v>0</v>
      </c>
      <c r="AL34" s="294">
        <v>0</v>
      </c>
      <c r="AM34" s="294">
        <v>0</v>
      </c>
      <c r="AQ34" s="294">
        <v>0</v>
      </c>
      <c r="AU34" s="294">
        <v>0</v>
      </c>
      <c r="AV34" s="294">
        <v>0</v>
      </c>
      <c r="AZ34" s="294">
        <v>0</v>
      </c>
      <c r="BA34" s="294">
        <v>0</v>
      </c>
      <c r="BE34" s="294">
        <v>0</v>
      </c>
      <c r="BF34" s="294">
        <v>0</v>
      </c>
      <c r="BG34" s="294">
        <v>0</v>
      </c>
      <c r="BH34" s="616"/>
      <c r="BL34" s="294">
        <v>0</v>
      </c>
      <c r="BP34" s="294">
        <v>0</v>
      </c>
      <c r="BQ34" s="294">
        <v>0</v>
      </c>
      <c r="BR34" s="294">
        <v>0</v>
      </c>
      <c r="BS34" s="616" t="e">
        <v>#DIV/0!</v>
      </c>
      <c r="BU34" s="294">
        <v>0</v>
      </c>
      <c r="BV34" s="616" t="e">
        <v>#DIV/0!</v>
      </c>
      <c r="BX34" s="982">
        <v>0</v>
      </c>
      <c r="BY34" s="983" t="e">
        <v>#DIV/0!</v>
      </c>
      <c r="CA34" s="695">
        <f t="shared" si="0"/>
        <v>0</v>
      </c>
      <c r="CB34" s="714" t="e">
        <f t="shared" si="1"/>
        <v>#DIV/0!</v>
      </c>
      <c r="CC34" s="294">
        <v>0</v>
      </c>
      <c r="CD34" s="695">
        <f t="shared" si="2"/>
        <v>0</v>
      </c>
      <c r="CE34" s="714" t="e">
        <f t="shared" si="3"/>
        <v>#DIV/0!</v>
      </c>
      <c r="CF34" s="294">
        <v>0</v>
      </c>
      <c r="CG34" s="695">
        <f t="shared" si="4"/>
        <v>0</v>
      </c>
      <c r="CH34" s="714" t="e">
        <f t="shared" si="5"/>
        <v>#DIV/0!</v>
      </c>
    </row>
    <row r="35" spans="1:86" x14ac:dyDescent="0.25">
      <c r="A35" s="82" t="s">
        <v>89</v>
      </c>
      <c r="E35" s="294">
        <v>0</v>
      </c>
      <c r="I35" s="294">
        <v>0</v>
      </c>
      <c r="J35" s="294">
        <v>0</v>
      </c>
      <c r="N35" s="294">
        <v>0</v>
      </c>
      <c r="O35" s="294">
        <v>0</v>
      </c>
      <c r="S35" s="294">
        <v>0</v>
      </c>
      <c r="T35" s="294">
        <v>0</v>
      </c>
      <c r="X35" s="294">
        <v>0</v>
      </c>
      <c r="AB35" s="294">
        <v>0</v>
      </c>
      <c r="AC35" s="294">
        <v>0</v>
      </c>
      <c r="AG35" s="294">
        <v>0</v>
      </c>
      <c r="AH35" s="294">
        <v>0</v>
      </c>
      <c r="AL35" s="294">
        <v>0</v>
      </c>
      <c r="AM35" s="294">
        <v>0</v>
      </c>
      <c r="AQ35" s="294">
        <v>0</v>
      </c>
      <c r="AU35" s="294">
        <v>0</v>
      </c>
      <c r="AV35" s="294">
        <v>0</v>
      </c>
      <c r="AZ35" s="294">
        <v>0</v>
      </c>
      <c r="BA35" s="294">
        <v>0</v>
      </c>
      <c r="BE35" s="294">
        <v>0</v>
      </c>
      <c r="BF35" s="294">
        <v>0</v>
      </c>
      <c r="BG35" s="294">
        <v>0</v>
      </c>
      <c r="BH35" s="616"/>
      <c r="BL35" s="294">
        <v>0</v>
      </c>
      <c r="BP35" s="294">
        <v>0</v>
      </c>
      <c r="BQ35" s="294">
        <v>0</v>
      </c>
      <c r="BR35" s="294">
        <v>0</v>
      </c>
      <c r="BS35" s="616" t="e">
        <v>#DIV/0!</v>
      </c>
      <c r="BU35" s="294">
        <v>0</v>
      </c>
      <c r="BV35" s="616" t="e">
        <v>#DIV/0!</v>
      </c>
      <c r="BX35" s="982">
        <v>0</v>
      </c>
      <c r="BY35" s="983" t="e">
        <v>#DIV/0!</v>
      </c>
      <c r="CA35" s="695">
        <f t="shared" si="0"/>
        <v>0</v>
      </c>
      <c r="CB35" s="714" t="e">
        <f t="shared" si="1"/>
        <v>#DIV/0!</v>
      </c>
      <c r="CC35" s="294">
        <v>0</v>
      </c>
      <c r="CD35" s="695">
        <f t="shared" si="2"/>
        <v>0</v>
      </c>
      <c r="CE35" s="714" t="e">
        <f t="shared" si="3"/>
        <v>#DIV/0!</v>
      </c>
      <c r="CF35" s="294">
        <v>0</v>
      </c>
      <c r="CG35" s="695">
        <f t="shared" si="4"/>
        <v>0</v>
      </c>
      <c r="CH35" s="714" t="e">
        <f t="shared" si="5"/>
        <v>#DIV/0!</v>
      </c>
    </row>
    <row r="36" spans="1:86" x14ac:dyDescent="0.25">
      <c r="A36" s="82" t="s">
        <v>90</v>
      </c>
      <c r="E36" s="294">
        <v>0</v>
      </c>
      <c r="I36" s="294">
        <v>0</v>
      </c>
      <c r="J36" s="294">
        <v>0</v>
      </c>
      <c r="N36" s="294">
        <v>0</v>
      </c>
      <c r="O36" s="294">
        <v>0</v>
      </c>
      <c r="S36" s="294">
        <v>0</v>
      </c>
      <c r="T36" s="294">
        <v>0</v>
      </c>
      <c r="X36" s="294">
        <v>0</v>
      </c>
      <c r="AB36" s="294">
        <v>0</v>
      </c>
      <c r="AC36" s="294">
        <v>0</v>
      </c>
      <c r="AG36" s="294">
        <v>0</v>
      </c>
      <c r="AH36" s="294">
        <v>0</v>
      </c>
      <c r="AL36" s="294">
        <v>0</v>
      </c>
      <c r="AM36" s="294">
        <v>0</v>
      </c>
      <c r="AQ36" s="294">
        <v>0</v>
      </c>
      <c r="AU36" s="294">
        <v>0</v>
      </c>
      <c r="AV36" s="294">
        <v>0</v>
      </c>
      <c r="AZ36" s="294">
        <v>0</v>
      </c>
      <c r="BA36" s="294">
        <v>0</v>
      </c>
      <c r="BE36" s="294">
        <v>0</v>
      </c>
      <c r="BF36" s="294">
        <v>0</v>
      </c>
      <c r="BG36" s="294">
        <v>0</v>
      </c>
      <c r="BH36" s="616"/>
      <c r="BL36" s="294">
        <v>0</v>
      </c>
      <c r="BP36" s="294">
        <v>0</v>
      </c>
      <c r="BQ36" s="294">
        <v>0</v>
      </c>
      <c r="BR36" s="294">
        <v>0</v>
      </c>
      <c r="BS36" s="616" t="e">
        <v>#DIV/0!</v>
      </c>
      <c r="BU36" s="294">
        <v>0</v>
      </c>
      <c r="BV36" s="616" t="e">
        <v>#DIV/0!</v>
      </c>
      <c r="BX36" s="982">
        <v>0</v>
      </c>
      <c r="BY36" s="983" t="e">
        <v>#DIV/0!</v>
      </c>
      <c r="CA36" s="695">
        <f t="shared" si="0"/>
        <v>0</v>
      </c>
      <c r="CB36" s="714" t="e">
        <f t="shared" si="1"/>
        <v>#DIV/0!</v>
      </c>
      <c r="CC36" s="294">
        <v>0</v>
      </c>
      <c r="CD36" s="695">
        <f t="shared" si="2"/>
        <v>0</v>
      </c>
      <c r="CE36" s="714" t="e">
        <f t="shared" si="3"/>
        <v>#DIV/0!</v>
      </c>
      <c r="CF36" s="294">
        <v>0</v>
      </c>
      <c r="CG36" s="695">
        <f t="shared" si="4"/>
        <v>0</v>
      </c>
      <c r="CH36" s="714" t="e">
        <f t="shared" si="5"/>
        <v>#DIV/0!</v>
      </c>
    </row>
    <row r="37" spans="1:86" x14ac:dyDescent="0.25">
      <c r="A37" s="82" t="s">
        <v>73</v>
      </c>
      <c r="E37" s="294">
        <v>0</v>
      </c>
      <c r="I37" s="294">
        <v>0</v>
      </c>
      <c r="J37" s="294">
        <v>0</v>
      </c>
      <c r="N37" s="294">
        <v>0</v>
      </c>
      <c r="O37" s="294">
        <v>0</v>
      </c>
      <c r="S37" s="294">
        <v>0</v>
      </c>
      <c r="T37" s="294">
        <v>0</v>
      </c>
      <c r="X37" s="294">
        <v>0</v>
      </c>
      <c r="AB37" s="294">
        <v>0</v>
      </c>
      <c r="AC37" s="294">
        <v>0</v>
      </c>
      <c r="AG37" s="294">
        <v>0</v>
      </c>
      <c r="AH37" s="294">
        <v>0</v>
      </c>
      <c r="AL37" s="294">
        <v>0</v>
      </c>
      <c r="AM37" s="294">
        <v>0</v>
      </c>
      <c r="AQ37" s="294">
        <v>0</v>
      </c>
      <c r="AU37" s="294">
        <v>0</v>
      </c>
      <c r="AV37" s="294">
        <v>0</v>
      </c>
      <c r="AZ37" s="294">
        <v>0</v>
      </c>
      <c r="BA37" s="294">
        <v>0</v>
      </c>
      <c r="BE37" s="294">
        <v>0</v>
      </c>
      <c r="BF37" s="294">
        <v>0</v>
      </c>
      <c r="BG37" s="294">
        <v>0</v>
      </c>
      <c r="BH37" s="616"/>
      <c r="BL37" s="294">
        <v>0</v>
      </c>
      <c r="BP37" s="294">
        <v>0</v>
      </c>
      <c r="BQ37" s="294">
        <v>0</v>
      </c>
      <c r="BR37" s="294">
        <v>0</v>
      </c>
      <c r="BS37" s="616" t="e">
        <v>#DIV/0!</v>
      </c>
      <c r="BU37" s="294">
        <v>0</v>
      </c>
      <c r="BV37" s="616" t="e">
        <v>#DIV/0!</v>
      </c>
      <c r="BX37" s="982">
        <v>0</v>
      </c>
      <c r="BY37" s="983" t="e">
        <v>#DIV/0!</v>
      </c>
      <c r="CA37" s="695">
        <f t="shared" si="0"/>
        <v>0</v>
      </c>
      <c r="CB37" s="714" t="e">
        <f t="shared" si="1"/>
        <v>#DIV/0!</v>
      </c>
      <c r="CC37" s="294">
        <v>0</v>
      </c>
      <c r="CD37" s="695">
        <f t="shared" si="2"/>
        <v>0</v>
      </c>
      <c r="CE37" s="714" t="e">
        <f t="shared" si="3"/>
        <v>#DIV/0!</v>
      </c>
      <c r="CF37" s="294">
        <v>0</v>
      </c>
      <c r="CG37" s="695">
        <f t="shared" si="4"/>
        <v>0</v>
      </c>
      <c r="CH37" s="714" t="e">
        <f t="shared" si="5"/>
        <v>#DIV/0!</v>
      </c>
    </row>
    <row r="38" spans="1:86" x14ac:dyDescent="0.25">
      <c r="A38" s="79" t="s">
        <v>30</v>
      </c>
      <c r="B38" s="80">
        <v>180866.33729211503</v>
      </c>
      <c r="C38" s="80">
        <v>192485.69439026993</v>
      </c>
      <c r="D38" s="80">
        <v>170947.48137348267</v>
      </c>
      <c r="E38" s="80">
        <v>554262.3703809171</v>
      </c>
      <c r="F38" s="80">
        <v>134726.16615245075</v>
      </c>
      <c r="G38" s="80">
        <v>100219.09976938134</v>
      </c>
      <c r="H38" s="80">
        <v>44388.167998602788</v>
      </c>
      <c r="I38" s="80">
        <v>287369.18562043487</v>
      </c>
      <c r="J38" s="80">
        <v>841631.55600135191</v>
      </c>
      <c r="K38" s="80">
        <v>21454.678520000001</v>
      </c>
      <c r="L38" s="80">
        <v>18468.647217102789</v>
      </c>
      <c r="M38" s="80">
        <v>53715.545967702477</v>
      </c>
      <c r="N38" s="80">
        <v>95137.177104805276</v>
      </c>
      <c r="O38" s="80">
        <v>936768.73310615728</v>
      </c>
      <c r="P38" s="80">
        <v>138453.25699999998</v>
      </c>
      <c r="Q38" s="80">
        <v>197607.92568338459</v>
      </c>
      <c r="R38" s="80">
        <v>148393.8831398334</v>
      </c>
      <c r="S38" s="80">
        <v>499484.77562321804</v>
      </c>
      <c r="T38" s="80">
        <v>1436253.5087293754</v>
      </c>
      <c r="U38" s="80">
        <v>247456.59128516461</v>
      </c>
      <c r="V38" s="80">
        <v>225753.03587093551</v>
      </c>
      <c r="W38" s="80">
        <v>211899.83075059234</v>
      </c>
      <c r="X38" s="80">
        <v>706260.73370669247</v>
      </c>
      <c r="Y38" s="80">
        <v>149860.20409419094</v>
      </c>
      <c r="Z38" s="80">
        <v>103817.54879916989</v>
      </c>
      <c r="AA38" s="80">
        <v>34853.374659207439</v>
      </c>
      <c r="AB38" s="80">
        <v>295234.44785256824</v>
      </c>
      <c r="AC38" s="80">
        <v>1001495.1815592607</v>
      </c>
      <c r="AD38" s="80">
        <v>20667.343910000003</v>
      </c>
      <c r="AE38" s="80">
        <v>19833.420626110124</v>
      </c>
      <c r="AF38" s="80">
        <v>52055.394473999011</v>
      </c>
      <c r="AG38" s="80">
        <v>93773.073610109132</v>
      </c>
      <c r="AH38" s="80">
        <v>1095268.2551693697</v>
      </c>
      <c r="AI38" s="80">
        <v>134503.23700000002</v>
      </c>
      <c r="AJ38" s="80">
        <v>185805.03393376729</v>
      </c>
      <c r="AK38" s="80">
        <v>173804.91320000001</v>
      </c>
      <c r="AL38" s="80">
        <v>511598.2693337673</v>
      </c>
      <c r="AM38" s="80">
        <v>1606866.524503137</v>
      </c>
      <c r="AN38" s="80">
        <v>255718.02301659691</v>
      </c>
      <c r="AO38" s="80">
        <v>220975.37968914892</v>
      </c>
      <c r="AP38" s="80">
        <v>205833.93974500001</v>
      </c>
      <c r="AQ38" s="80">
        <v>682527.34245074587</v>
      </c>
      <c r="AR38" s="80">
        <v>146820.59150147831</v>
      </c>
      <c r="AS38" s="80">
        <v>105805.24081857791</v>
      </c>
      <c r="AT38" s="80">
        <v>39771.289370000006</v>
      </c>
      <c r="AU38" s="80">
        <v>292397.12169005623</v>
      </c>
      <c r="AV38" s="80">
        <v>974924.46414080216</v>
      </c>
      <c r="AW38" s="80">
        <v>19684.768043414282</v>
      </c>
      <c r="AX38" s="80">
        <v>20111.327383399999</v>
      </c>
      <c r="AY38" s="80">
        <v>55095.766749999995</v>
      </c>
      <c r="AZ38" s="80">
        <v>94891.862176814291</v>
      </c>
      <c r="BA38" s="80">
        <v>1069816.3263176163</v>
      </c>
      <c r="BB38" s="80">
        <v>129313.63859420139</v>
      </c>
      <c r="BC38" s="80">
        <v>179715.03778854059</v>
      </c>
      <c r="BD38" s="80">
        <v>210313.8</v>
      </c>
      <c r="BE38" s="80">
        <v>519342.476382742</v>
      </c>
      <c r="BF38" s="80">
        <v>1589158.8027003582</v>
      </c>
      <c r="BG38" s="80">
        <v>-17707.721802778775</v>
      </c>
      <c r="BH38" s="480">
        <v>-1.1020032798464197E-2</v>
      </c>
      <c r="BI38" s="80">
        <v>244848.2</v>
      </c>
      <c r="BJ38" s="80">
        <v>195985</v>
      </c>
      <c r="BK38" s="80">
        <v>182094.9</v>
      </c>
      <c r="BL38" s="80">
        <v>622928.10000000009</v>
      </c>
      <c r="BM38" s="80">
        <v>139930.127888121</v>
      </c>
      <c r="BN38" s="33">
        <v>102168</v>
      </c>
      <c r="BO38" s="33">
        <v>38468.699999999997</v>
      </c>
      <c r="BP38" s="33">
        <v>280566.82788812101</v>
      </c>
      <c r="BQ38" s="33">
        <v>903494.92788812099</v>
      </c>
      <c r="BR38" s="80">
        <v>-71429.536252681166</v>
      </c>
      <c r="BS38" s="480">
        <v>-7.3266738993601713E-2</v>
      </c>
      <c r="BT38" s="80">
        <v>20942</v>
      </c>
      <c r="BU38" s="80">
        <v>1257.2319565857179</v>
      </c>
      <c r="BV38" s="480">
        <v>6.3868263716032769E-2</v>
      </c>
      <c r="BW38" s="80">
        <v>19136.5</v>
      </c>
      <c r="BX38" s="695">
        <v>-974.82738339999923</v>
      </c>
      <c r="BY38" s="714">
        <v>-4.8471558580694539E-2</v>
      </c>
      <c r="BZ38" s="294">
        <v>51744.9</v>
      </c>
      <c r="CA38" s="695">
        <f t="shared" si="0"/>
        <v>-3350.8667499999938</v>
      </c>
      <c r="CB38" s="714">
        <f t="shared" si="1"/>
        <v>-6.081895121279883E-2</v>
      </c>
      <c r="CC38" s="294">
        <v>91823.4</v>
      </c>
      <c r="CD38" s="695">
        <f t="shared" si="2"/>
        <v>-3068.462176814297</v>
      </c>
      <c r="CE38" s="714">
        <f t="shared" si="3"/>
        <v>-3.2336410166519419E-2</v>
      </c>
      <c r="CF38" s="294">
        <v>995319.72788812104</v>
      </c>
      <c r="CG38" s="695">
        <f t="shared" si="4"/>
        <v>-74496.598429495236</v>
      </c>
      <c r="CH38" s="714">
        <f t="shared" si="5"/>
        <v>-6.9634942556838539E-2</v>
      </c>
    </row>
    <row r="39" spans="1:86" x14ac:dyDescent="0.25">
      <c r="A39" s="84" t="s">
        <v>76</v>
      </c>
      <c r="B39" s="85">
        <v>21430.317490000001</v>
      </c>
      <c r="C39" s="85">
        <v>49492.222979999999</v>
      </c>
      <c r="D39" s="85">
        <v>47629.1280405</v>
      </c>
      <c r="E39" s="85">
        <v>118551.66851050001</v>
      </c>
      <c r="F39" s="85">
        <v>41283.824959999998</v>
      </c>
      <c r="G39" s="85">
        <v>34383.508199999997</v>
      </c>
      <c r="H39" s="85">
        <v>16115.708000000001</v>
      </c>
      <c r="I39" s="85">
        <v>91783.041159999993</v>
      </c>
      <c r="J39" s="85">
        <v>210334.70967050001</v>
      </c>
      <c r="K39" s="85">
        <v>6685.5955199999999</v>
      </c>
      <c r="L39" s="85">
        <v>5573.8956171027894</v>
      </c>
      <c r="M39" s="85">
        <v>10406.625967702481</v>
      </c>
      <c r="N39" s="85">
        <v>22666.117104805271</v>
      </c>
      <c r="O39" s="85">
        <v>233000.82677530526</v>
      </c>
      <c r="P39" s="85">
        <v>33907.985000000001</v>
      </c>
      <c r="Q39" s="85">
        <v>47056.035683384602</v>
      </c>
      <c r="R39" s="85">
        <v>60030.557999999997</v>
      </c>
      <c r="S39" s="85">
        <v>140994.57868338461</v>
      </c>
      <c r="T39" s="85">
        <v>373995.4054586899</v>
      </c>
      <c r="U39" s="85">
        <v>58677.586880000003</v>
      </c>
      <c r="V39" s="85">
        <v>55643.723899999997</v>
      </c>
      <c r="W39" s="85">
        <v>55043.212351100003</v>
      </c>
      <c r="X39" s="85">
        <v>169364.5231311</v>
      </c>
      <c r="Y39" s="85">
        <v>41518.399980000002</v>
      </c>
      <c r="Z39" s="85">
        <v>31392.9054</v>
      </c>
      <c r="AA39" s="85">
        <v>11607.022199999999</v>
      </c>
      <c r="AB39" s="85">
        <v>84518.327579999997</v>
      </c>
      <c r="AC39" s="85">
        <v>253882.85071110001</v>
      </c>
      <c r="AD39" s="85">
        <v>7055.3762100000004</v>
      </c>
      <c r="AE39" s="85">
        <v>5251.4206261101244</v>
      </c>
      <c r="AF39" s="85">
        <v>10930.678473999014</v>
      </c>
      <c r="AG39" s="85">
        <v>23237.475310109137</v>
      </c>
      <c r="AH39" s="85">
        <v>277120.32602120913</v>
      </c>
      <c r="AI39" s="85">
        <v>32223.686000000002</v>
      </c>
      <c r="AJ39" s="85">
        <v>42066.033933767292</v>
      </c>
      <c r="AK39" s="85">
        <v>52445</v>
      </c>
      <c r="AL39" s="85">
        <v>126734.71993376729</v>
      </c>
      <c r="AM39" s="85">
        <v>403855.04595497641</v>
      </c>
      <c r="AN39" s="85">
        <v>56839.621795396903</v>
      </c>
      <c r="AO39" s="85">
        <v>50064.287009148939</v>
      </c>
      <c r="AP39" s="85">
        <v>50935.842805799999</v>
      </c>
      <c r="AQ39" s="85">
        <v>157839.75161034585</v>
      </c>
      <c r="AR39" s="85">
        <v>41136.216801478287</v>
      </c>
      <c r="AS39" s="85">
        <v>33485.466818577916</v>
      </c>
      <c r="AT39" s="85">
        <v>12759.2822</v>
      </c>
      <c r="AU39" s="85">
        <v>87380.965820056212</v>
      </c>
      <c r="AV39" s="85">
        <v>245220.71743040206</v>
      </c>
      <c r="AW39" s="85">
        <v>7156.8106257142854</v>
      </c>
      <c r="AX39" s="85">
        <v>5259.2</v>
      </c>
      <c r="AY39" s="85">
        <v>11704.5188</v>
      </c>
      <c r="AZ39" s="85">
        <v>24120.529425714285</v>
      </c>
      <c r="BA39" s="85">
        <v>269341.24685611634</v>
      </c>
      <c r="BB39" s="85">
        <v>33361.796494201371</v>
      </c>
      <c r="BC39" s="85">
        <v>40387.037788540598</v>
      </c>
      <c r="BD39" s="85">
        <v>48476.800000000003</v>
      </c>
      <c r="BE39" s="85">
        <v>122225.63428274197</v>
      </c>
      <c r="BF39" s="85">
        <v>391566.88113885833</v>
      </c>
      <c r="BG39" s="85">
        <v>-12288.164816118078</v>
      </c>
      <c r="BH39" s="536">
        <v>-3.0427166725281007E-2</v>
      </c>
      <c r="BI39" s="85">
        <v>55385.2</v>
      </c>
      <c r="BJ39" s="85">
        <v>46349</v>
      </c>
      <c r="BK39" s="85">
        <v>47562.5</v>
      </c>
      <c r="BL39" s="85">
        <v>149296.70000000001</v>
      </c>
      <c r="BM39" s="85">
        <v>36980.127888120987</v>
      </c>
      <c r="BN39" s="85">
        <v>31533.5</v>
      </c>
      <c r="BO39" s="85">
        <v>13123.7</v>
      </c>
      <c r="BP39" s="85">
        <v>81637.327888120984</v>
      </c>
      <c r="BQ39" s="85">
        <v>230934.027888121</v>
      </c>
      <c r="BR39" s="85">
        <v>-14286.689542281063</v>
      </c>
      <c r="BS39" s="536">
        <v>-5.8260532356267478E-2</v>
      </c>
      <c r="BT39" s="85">
        <v>7530</v>
      </c>
      <c r="BU39" s="85">
        <v>373.18937428571462</v>
      </c>
      <c r="BV39" s="536">
        <v>5.2144648475796224E-2</v>
      </c>
      <c r="BW39" s="85">
        <v>5744</v>
      </c>
      <c r="BX39" s="695">
        <v>484.80000000000018</v>
      </c>
      <c r="BY39" s="714">
        <v>9.2181320352905424E-2</v>
      </c>
      <c r="BZ39" s="294">
        <v>9912.7000000000007</v>
      </c>
      <c r="CA39" s="695">
        <f t="shared" si="0"/>
        <v>-1791.8187999999991</v>
      </c>
      <c r="CB39" s="714">
        <f t="shared" si="1"/>
        <v>-0.15308778008028823</v>
      </c>
      <c r="CC39" s="294">
        <v>23186.7</v>
      </c>
      <c r="CD39" s="695">
        <f t="shared" si="2"/>
        <v>-933.8294257142843</v>
      </c>
      <c r="CE39" s="714">
        <f t="shared" si="3"/>
        <v>-3.8715129723427728E-2</v>
      </c>
      <c r="CF39" s="294">
        <v>254120.72788812098</v>
      </c>
      <c r="CG39" s="695">
        <f t="shared" si="4"/>
        <v>-15220.518967995362</v>
      </c>
      <c r="CH39" s="714">
        <f t="shared" si="5"/>
        <v>-5.6510167475857312E-2</v>
      </c>
    </row>
    <row r="40" spans="1:86" x14ac:dyDescent="0.25">
      <c r="A40" s="86" t="s">
        <v>31</v>
      </c>
      <c r="B40" s="294">
        <v>20644</v>
      </c>
      <c r="C40" s="294">
        <v>48743</v>
      </c>
      <c r="D40" s="294">
        <v>47037</v>
      </c>
      <c r="E40" s="294">
        <v>116424</v>
      </c>
      <c r="F40" s="294">
        <v>40691</v>
      </c>
      <c r="G40" s="294">
        <v>34035</v>
      </c>
      <c r="H40" s="294">
        <v>15803</v>
      </c>
      <c r="I40" s="294">
        <v>90529</v>
      </c>
      <c r="J40" s="294">
        <v>206953</v>
      </c>
      <c r="K40" s="294">
        <v>6472</v>
      </c>
      <c r="L40" s="294">
        <v>5358</v>
      </c>
      <c r="M40" s="294">
        <v>9850</v>
      </c>
      <c r="N40" s="294">
        <v>21680</v>
      </c>
      <c r="O40" s="294">
        <v>228633</v>
      </c>
      <c r="P40" s="294">
        <v>32408</v>
      </c>
      <c r="Q40" s="294">
        <v>44814</v>
      </c>
      <c r="R40" s="294">
        <v>57193</v>
      </c>
      <c r="S40" s="294">
        <v>134415</v>
      </c>
      <c r="T40" s="294">
        <v>363048</v>
      </c>
      <c r="U40" s="294">
        <v>55695</v>
      </c>
      <c r="V40" s="294">
        <v>52731</v>
      </c>
      <c r="W40" s="294">
        <v>52427</v>
      </c>
      <c r="X40" s="294">
        <v>160853</v>
      </c>
      <c r="Y40" s="294">
        <v>39588</v>
      </c>
      <c r="Z40" s="294">
        <v>30584</v>
      </c>
      <c r="AA40" s="294">
        <v>11283</v>
      </c>
      <c r="AB40" s="294">
        <v>81455</v>
      </c>
      <c r="AC40" s="294">
        <v>242308</v>
      </c>
      <c r="AD40" s="294">
        <v>6945</v>
      </c>
      <c r="AE40" s="294">
        <v>5242</v>
      </c>
      <c r="AF40" s="294">
        <v>10341</v>
      </c>
      <c r="AG40" s="294">
        <v>22528</v>
      </c>
      <c r="AH40" s="294">
        <v>264836</v>
      </c>
      <c r="AI40" s="294">
        <v>30785</v>
      </c>
      <c r="AJ40" s="294">
        <v>40345</v>
      </c>
      <c r="AK40" s="294">
        <v>52445</v>
      </c>
      <c r="AL40" s="294">
        <v>123575</v>
      </c>
      <c r="AM40" s="294">
        <v>388411</v>
      </c>
      <c r="AN40" s="294">
        <v>54245</v>
      </c>
      <c r="AO40" s="294">
        <v>47649</v>
      </c>
      <c r="AP40" s="294">
        <v>48751</v>
      </c>
      <c r="AQ40" s="294">
        <v>150645</v>
      </c>
      <c r="AR40" s="294">
        <v>39643</v>
      </c>
      <c r="AS40" s="294">
        <v>32429</v>
      </c>
      <c r="AT40" s="294">
        <v>12448</v>
      </c>
      <c r="AU40" s="294">
        <v>84520</v>
      </c>
      <c r="AV40" s="294">
        <v>235165</v>
      </c>
      <c r="AW40" s="294">
        <v>7035</v>
      </c>
      <c r="AX40" s="294">
        <v>5255</v>
      </c>
      <c r="AY40" s="294">
        <v>10578</v>
      </c>
      <c r="AZ40" s="294">
        <v>22868</v>
      </c>
      <c r="BA40" s="294">
        <v>258033</v>
      </c>
      <c r="BB40" s="294">
        <v>31590</v>
      </c>
      <c r="BC40" s="294">
        <v>38413</v>
      </c>
      <c r="BD40" s="294">
        <v>46344</v>
      </c>
      <c r="BE40" s="294">
        <v>116347</v>
      </c>
      <c r="BF40" s="294">
        <v>374380</v>
      </c>
      <c r="BG40" s="294">
        <v>-14031</v>
      </c>
      <c r="BH40" s="616">
        <v>-3.6124105650972793E-2</v>
      </c>
      <c r="BI40" s="294">
        <v>52819</v>
      </c>
      <c r="BJ40" s="294">
        <v>44332</v>
      </c>
      <c r="BK40" s="294">
        <v>45159</v>
      </c>
      <c r="BL40" s="294">
        <v>142310</v>
      </c>
      <c r="BM40" s="294">
        <v>35315</v>
      </c>
      <c r="BN40" s="294">
        <v>30338</v>
      </c>
      <c r="BO40" s="294">
        <v>12678</v>
      </c>
      <c r="BP40" s="294">
        <v>78331</v>
      </c>
      <c r="BQ40" s="294">
        <v>220641</v>
      </c>
      <c r="BR40" s="294">
        <v>-14524</v>
      </c>
      <c r="BS40" s="616">
        <v>-6.1760891289094892E-2</v>
      </c>
      <c r="BT40" s="294">
        <v>7402</v>
      </c>
      <c r="BU40" s="294">
        <v>367</v>
      </c>
      <c r="BV40" s="616">
        <v>5.216773276474769E-2</v>
      </c>
      <c r="BW40" s="294">
        <v>5630</v>
      </c>
      <c r="BX40" s="695">
        <v>375</v>
      </c>
      <c r="BY40" s="714">
        <v>7.1360608943862994E-2</v>
      </c>
      <c r="BZ40" s="294">
        <v>9326</v>
      </c>
      <c r="CA40" s="695">
        <f t="shared" si="0"/>
        <v>-1252</v>
      </c>
      <c r="CB40" s="714">
        <f t="shared" si="1"/>
        <v>-0.11835885800718472</v>
      </c>
      <c r="CC40" s="294">
        <v>22358</v>
      </c>
      <c r="CD40" s="695">
        <f t="shared" si="2"/>
        <v>-510</v>
      </c>
      <c r="CE40" s="714">
        <f t="shared" si="3"/>
        <v>-2.2301906594367676E-2</v>
      </c>
      <c r="CF40" s="294">
        <v>242999</v>
      </c>
      <c r="CG40" s="695">
        <f t="shared" si="4"/>
        <v>-15034</v>
      </c>
      <c r="CH40" s="714">
        <f t="shared" si="5"/>
        <v>-5.8263865474571082E-2</v>
      </c>
    </row>
    <row r="41" spans="1:86" x14ac:dyDescent="0.25">
      <c r="A41" s="87" t="s">
        <v>32</v>
      </c>
      <c r="B41" s="294">
        <v>6100</v>
      </c>
      <c r="C41" s="294">
        <v>5508</v>
      </c>
      <c r="D41" s="294">
        <v>5239</v>
      </c>
      <c r="E41" s="294">
        <v>16847</v>
      </c>
      <c r="F41" s="294">
        <v>5039</v>
      </c>
      <c r="G41" s="294">
        <v>4410</v>
      </c>
      <c r="H41" s="294">
        <v>2265</v>
      </c>
      <c r="I41" s="294">
        <v>11714</v>
      </c>
      <c r="J41" s="294">
        <v>28561</v>
      </c>
      <c r="K41" s="294">
        <v>982</v>
      </c>
      <c r="L41" s="294">
        <v>1322</v>
      </c>
      <c r="M41" s="294">
        <v>1684</v>
      </c>
      <c r="N41" s="294">
        <v>3988</v>
      </c>
      <c r="O41" s="294">
        <v>32549</v>
      </c>
      <c r="P41" s="294">
        <v>4084</v>
      </c>
      <c r="Q41" s="294">
        <v>5248</v>
      </c>
      <c r="R41" s="294">
        <v>6462</v>
      </c>
      <c r="S41" s="294">
        <v>15794</v>
      </c>
      <c r="T41" s="294">
        <v>48343</v>
      </c>
      <c r="U41" s="294">
        <v>6608</v>
      </c>
      <c r="V41" s="294">
        <v>6253</v>
      </c>
      <c r="W41" s="294">
        <v>6253</v>
      </c>
      <c r="X41" s="294">
        <v>19114</v>
      </c>
      <c r="Y41" s="294">
        <v>5049</v>
      </c>
      <c r="Z41" s="294">
        <v>4284</v>
      </c>
      <c r="AA41" s="294">
        <v>1704</v>
      </c>
      <c r="AB41" s="294">
        <v>11037</v>
      </c>
      <c r="AC41" s="294">
        <v>30151</v>
      </c>
      <c r="AD41" s="294">
        <v>572</v>
      </c>
      <c r="AE41" s="294">
        <v>1732</v>
      </c>
      <c r="AF41" s="294">
        <v>1803</v>
      </c>
      <c r="AG41" s="294">
        <v>4107</v>
      </c>
      <c r="AH41" s="294">
        <v>34258</v>
      </c>
      <c r="AI41" s="294">
        <v>3789</v>
      </c>
      <c r="AJ41" s="294">
        <v>4669</v>
      </c>
      <c r="AK41" s="294">
        <v>6232</v>
      </c>
      <c r="AL41" s="294">
        <v>14690</v>
      </c>
      <c r="AM41" s="294">
        <v>48948</v>
      </c>
      <c r="AN41" s="294">
        <v>5869</v>
      </c>
      <c r="AO41" s="294">
        <v>5249</v>
      </c>
      <c r="AP41" s="294">
        <v>5916</v>
      </c>
      <c r="AQ41" s="294">
        <v>17034</v>
      </c>
      <c r="AR41" s="294">
        <v>4849</v>
      </c>
      <c r="AS41" s="294">
        <v>4389</v>
      </c>
      <c r="AT41" s="294">
        <v>2120</v>
      </c>
      <c r="AU41" s="294">
        <v>11358</v>
      </c>
      <c r="AV41" s="294">
        <v>28392</v>
      </c>
      <c r="AW41" s="294">
        <v>1012</v>
      </c>
      <c r="AX41" s="294">
        <v>1630</v>
      </c>
      <c r="AY41" s="294">
        <v>1880</v>
      </c>
      <c r="AZ41" s="294">
        <v>4522</v>
      </c>
      <c r="BA41" s="294">
        <v>32914</v>
      </c>
      <c r="BB41" s="294">
        <v>4423</v>
      </c>
      <c r="BC41" s="294">
        <v>4717</v>
      </c>
      <c r="BD41" s="294">
        <v>5554</v>
      </c>
      <c r="BE41" s="294">
        <v>14694</v>
      </c>
      <c r="BF41" s="294">
        <v>47608</v>
      </c>
      <c r="BG41" s="294">
        <v>-1340</v>
      </c>
      <c r="BH41" s="616">
        <v>-2.7375990847429921E-2</v>
      </c>
      <c r="BI41" s="294">
        <v>5981</v>
      </c>
      <c r="BJ41" s="294">
        <v>5244</v>
      </c>
      <c r="BK41" s="294">
        <v>5624</v>
      </c>
      <c r="BL41" s="294">
        <v>16849</v>
      </c>
      <c r="BM41" s="294">
        <v>4592</v>
      </c>
      <c r="BN41" s="294">
        <v>4260</v>
      </c>
      <c r="BO41" s="294">
        <v>1924</v>
      </c>
      <c r="BP41" s="294">
        <v>10776</v>
      </c>
      <c r="BQ41" s="294">
        <v>27625</v>
      </c>
      <c r="BR41" s="294">
        <v>-767</v>
      </c>
      <c r="BS41" s="616">
        <v>-2.7014652014652016E-2</v>
      </c>
      <c r="BT41" s="294">
        <v>1510</v>
      </c>
      <c r="BU41" s="294">
        <v>498</v>
      </c>
      <c r="BV41" s="616">
        <v>0.49209486166007904</v>
      </c>
      <c r="BW41" s="294">
        <v>1503</v>
      </c>
      <c r="BX41" s="695">
        <v>-127</v>
      </c>
      <c r="BY41" s="714">
        <v>-7.7914110429447847E-2</v>
      </c>
      <c r="BZ41" s="294">
        <v>1573</v>
      </c>
      <c r="CA41" s="695">
        <f t="shared" si="0"/>
        <v>-307</v>
      </c>
      <c r="CB41" s="714">
        <f t="shared" si="1"/>
        <v>-0.16329787234042553</v>
      </c>
      <c r="CC41" s="294">
        <v>4586</v>
      </c>
      <c r="CD41" s="695">
        <f t="shared" si="2"/>
        <v>64</v>
      </c>
      <c r="CE41" s="714">
        <f t="shared" si="3"/>
        <v>1.4153029632905795E-2</v>
      </c>
      <c r="CF41" s="294">
        <v>32211</v>
      </c>
      <c r="CG41" s="695">
        <f t="shared" si="4"/>
        <v>-703</v>
      </c>
      <c r="CH41" s="714">
        <f t="shared" si="5"/>
        <v>-2.135869234975998E-2</v>
      </c>
    </row>
    <row r="42" spans="1:86" x14ac:dyDescent="0.25">
      <c r="A42" s="87" t="s">
        <v>33</v>
      </c>
      <c r="B42" s="294">
        <v>14544</v>
      </c>
      <c r="C42" s="294">
        <v>13345</v>
      </c>
      <c r="D42" s="294">
        <v>12786</v>
      </c>
      <c r="E42" s="294">
        <v>40675</v>
      </c>
      <c r="F42" s="294">
        <v>11067</v>
      </c>
      <c r="G42" s="294">
        <v>8952</v>
      </c>
      <c r="H42" s="294">
        <v>5219</v>
      </c>
      <c r="I42" s="294">
        <v>25238</v>
      </c>
      <c r="J42" s="294">
        <v>65913</v>
      </c>
      <c r="K42" s="294">
        <v>2663</v>
      </c>
      <c r="L42" s="294">
        <v>1957</v>
      </c>
      <c r="M42" s="294">
        <v>3722</v>
      </c>
      <c r="N42" s="294">
        <v>8342</v>
      </c>
      <c r="O42" s="294">
        <v>74255</v>
      </c>
      <c r="P42" s="294">
        <v>9050</v>
      </c>
      <c r="Q42" s="294">
        <v>12092</v>
      </c>
      <c r="R42" s="294">
        <v>15685</v>
      </c>
      <c r="S42" s="294">
        <v>36827</v>
      </c>
      <c r="T42" s="294">
        <v>111082</v>
      </c>
      <c r="U42" s="294">
        <v>15670</v>
      </c>
      <c r="V42" s="294">
        <v>14813</v>
      </c>
      <c r="W42" s="294">
        <v>14051</v>
      </c>
      <c r="X42" s="294">
        <v>44534</v>
      </c>
      <c r="Y42" s="294">
        <v>10979</v>
      </c>
      <c r="Z42" s="294">
        <v>8992</v>
      </c>
      <c r="AA42" s="294">
        <v>4079</v>
      </c>
      <c r="AB42" s="294">
        <v>24050</v>
      </c>
      <c r="AC42" s="294">
        <v>68584</v>
      </c>
      <c r="AD42" s="294">
        <v>3383</v>
      </c>
      <c r="AE42" s="294">
        <v>1905</v>
      </c>
      <c r="AF42" s="294">
        <v>3953</v>
      </c>
      <c r="AG42" s="294">
        <v>9241</v>
      </c>
      <c r="AH42" s="294">
        <v>77825</v>
      </c>
      <c r="AI42" s="294">
        <v>8686</v>
      </c>
      <c r="AJ42" s="294">
        <v>11458</v>
      </c>
      <c r="AK42" s="294">
        <v>15088</v>
      </c>
      <c r="AL42" s="294">
        <v>35232</v>
      </c>
      <c r="AM42" s="294">
        <v>113057</v>
      </c>
      <c r="AN42" s="294">
        <v>14797</v>
      </c>
      <c r="AO42" s="294">
        <v>13327</v>
      </c>
      <c r="AP42" s="294">
        <v>13961</v>
      </c>
      <c r="AQ42" s="294">
        <v>42085</v>
      </c>
      <c r="AR42" s="294">
        <v>10889</v>
      </c>
      <c r="AS42" s="294">
        <v>9133</v>
      </c>
      <c r="AT42" s="294">
        <v>4560</v>
      </c>
      <c r="AU42" s="294">
        <v>24582</v>
      </c>
      <c r="AV42" s="294">
        <v>66667</v>
      </c>
      <c r="AW42" s="294">
        <v>3340</v>
      </c>
      <c r="AX42" s="294">
        <v>1839</v>
      </c>
      <c r="AY42" s="294">
        <v>3911</v>
      </c>
      <c r="AZ42" s="294">
        <v>9090</v>
      </c>
      <c r="BA42" s="294">
        <v>75757</v>
      </c>
      <c r="BB42" s="294">
        <v>9024</v>
      </c>
      <c r="BC42" s="294">
        <v>11292</v>
      </c>
      <c r="BD42" s="294">
        <v>13211</v>
      </c>
      <c r="BE42" s="294">
        <v>33527</v>
      </c>
      <c r="BF42" s="294">
        <v>109284</v>
      </c>
      <c r="BG42" s="294">
        <v>-3773</v>
      </c>
      <c r="BH42" s="616">
        <v>-3.3372546591542318E-2</v>
      </c>
      <c r="BI42" s="294">
        <v>15024</v>
      </c>
      <c r="BJ42" s="294">
        <v>12895</v>
      </c>
      <c r="BK42" s="294">
        <v>13138</v>
      </c>
      <c r="BL42" s="294">
        <v>41057</v>
      </c>
      <c r="BM42" s="294">
        <v>10032</v>
      </c>
      <c r="BN42" s="294">
        <v>9101</v>
      </c>
      <c r="BO42" s="294">
        <v>4752</v>
      </c>
      <c r="BP42" s="294">
        <v>23885</v>
      </c>
      <c r="BQ42" s="294">
        <v>64942</v>
      </c>
      <c r="BR42" s="294">
        <v>-1725</v>
      </c>
      <c r="BS42" s="616">
        <v>-2.5874870625646872E-2</v>
      </c>
      <c r="BT42" s="294">
        <v>3093</v>
      </c>
      <c r="BU42" s="294">
        <v>-247</v>
      </c>
      <c r="BV42" s="616">
        <v>-7.3952095808383231E-2</v>
      </c>
      <c r="BW42" s="294">
        <v>2290</v>
      </c>
      <c r="BX42" s="695">
        <v>451</v>
      </c>
      <c r="BY42" s="714">
        <v>0.24524197933659597</v>
      </c>
      <c r="BZ42" s="294">
        <v>3690</v>
      </c>
      <c r="CA42" s="695">
        <f t="shared" si="0"/>
        <v>-221</v>
      </c>
      <c r="CB42" s="714">
        <f t="shared" si="1"/>
        <v>-5.6507287138839173E-2</v>
      </c>
      <c r="CC42" s="294">
        <v>9073</v>
      </c>
      <c r="CD42" s="695">
        <f t="shared" si="2"/>
        <v>-17</v>
      </c>
      <c r="CE42" s="714">
        <f t="shared" si="3"/>
        <v>-1.8701870187018703E-3</v>
      </c>
      <c r="CF42" s="294">
        <v>74015</v>
      </c>
      <c r="CG42" s="695">
        <f t="shared" si="4"/>
        <v>-1742</v>
      </c>
      <c r="CH42" s="714">
        <f t="shared" si="5"/>
        <v>-2.2994574758768167E-2</v>
      </c>
    </row>
    <row r="43" spans="1:86" x14ac:dyDescent="0.25">
      <c r="A43" s="87" t="s">
        <v>34</v>
      </c>
      <c r="E43" s="294">
        <v>0</v>
      </c>
      <c r="I43" s="294">
        <v>0</v>
      </c>
      <c r="J43" s="294">
        <v>0</v>
      </c>
      <c r="N43" s="294">
        <v>0</v>
      </c>
      <c r="O43" s="294">
        <v>0</v>
      </c>
      <c r="S43" s="294">
        <v>0</v>
      </c>
      <c r="T43" s="294">
        <v>0</v>
      </c>
      <c r="X43" s="294">
        <v>0</v>
      </c>
      <c r="AB43" s="294">
        <v>0</v>
      </c>
      <c r="AC43" s="294">
        <v>0</v>
      </c>
      <c r="AH43" s="294">
        <v>0</v>
      </c>
      <c r="AL43" s="294">
        <v>0</v>
      </c>
      <c r="AM43" s="294">
        <v>0</v>
      </c>
      <c r="AU43" s="294">
        <v>0</v>
      </c>
      <c r="AV43" s="294">
        <v>0</v>
      </c>
      <c r="AZ43" s="294">
        <v>0</v>
      </c>
      <c r="BA43" s="294">
        <v>0</v>
      </c>
      <c r="BE43" s="294">
        <v>0</v>
      </c>
      <c r="BF43" s="294">
        <v>0</v>
      </c>
      <c r="BG43" s="294">
        <v>0</v>
      </c>
      <c r="BH43" s="616"/>
      <c r="BQ43" s="294">
        <v>0</v>
      </c>
      <c r="BR43" s="294">
        <v>0</v>
      </c>
      <c r="BS43" s="616" t="e">
        <v>#DIV/0!</v>
      </c>
      <c r="BT43" s="294">
        <v>0</v>
      </c>
      <c r="BU43" s="294">
        <v>0</v>
      </c>
      <c r="BV43" s="616" t="e">
        <v>#DIV/0!</v>
      </c>
      <c r="BX43" s="695">
        <v>0</v>
      </c>
      <c r="BY43" s="714" t="e">
        <v>#DIV/0!</v>
      </c>
      <c r="CA43" s="695">
        <f t="shared" si="0"/>
        <v>0</v>
      </c>
      <c r="CB43" s="714" t="e">
        <f t="shared" si="1"/>
        <v>#DIV/0!</v>
      </c>
      <c r="CD43" s="695">
        <f t="shared" si="2"/>
        <v>0</v>
      </c>
      <c r="CE43" s="714" t="e">
        <f t="shared" si="3"/>
        <v>#DIV/0!</v>
      </c>
      <c r="CF43" s="294">
        <v>0</v>
      </c>
      <c r="CG43" s="695">
        <f t="shared" si="4"/>
        <v>0</v>
      </c>
      <c r="CH43" s="714" t="e">
        <f t="shared" si="5"/>
        <v>#DIV/0!</v>
      </c>
    </row>
    <row r="44" spans="1:86" x14ac:dyDescent="0.25">
      <c r="A44" s="87" t="s">
        <v>62</v>
      </c>
      <c r="B44" s="294">
        <v>0</v>
      </c>
      <c r="C44" s="294">
        <v>29890</v>
      </c>
      <c r="D44" s="294">
        <v>29012</v>
      </c>
      <c r="E44" s="294">
        <v>58902</v>
      </c>
      <c r="F44" s="294">
        <v>24585</v>
      </c>
      <c r="G44" s="294">
        <v>20673</v>
      </c>
      <c r="H44" s="294">
        <v>8312</v>
      </c>
      <c r="I44" s="294">
        <v>53570</v>
      </c>
      <c r="J44" s="294">
        <v>112472</v>
      </c>
      <c r="K44" s="294">
        <v>2827</v>
      </c>
      <c r="L44" s="294">
        <v>2079</v>
      </c>
      <c r="M44" s="294">
        <v>4444</v>
      </c>
      <c r="N44" s="294">
        <v>9350</v>
      </c>
      <c r="O44" s="294">
        <v>121822</v>
      </c>
      <c r="P44" s="294">
        <v>19274</v>
      </c>
      <c r="Q44" s="294">
        <v>27474</v>
      </c>
      <c r="R44" s="294">
        <v>35046</v>
      </c>
      <c r="S44" s="294">
        <v>81794</v>
      </c>
      <c r="T44" s="294">
        <v>203616</v>
      </c>
      <c r="U44" s="294">
        <v>33417</v>
      </c>
      <c r="V44" s="294">
        <v>31665</v>
      </c>
      <c r="W44" s="294">
        <v>32123</v>
      </c>
      <c r="X44" s="294">
        <v>97205</v>
      </c>
      <c r="Y44" s="294">
        <v>23560</v>
      </c>
      <c r="Z44" s="294">
        <v>17308</v>
      </c>
      <c r="AA44" s="294">
        <v>5489</v>
      </c>
      <c r="AB44" s="294">
        <v>46357</v>
      </c>
      <c r="AC44" s="294">
        <v>143562</v>
      </c>
      <c r="AD44" s="294">
        <v>2990</v>
      </c>
      <c r="AE44" s="294">
        <v>1605</v>
      </c>
      <c r="AF44" s="294">
        <v>4585</v>
      </c>
      <c r="AG44" s="294">
        <v>9180</v>
      </c>
      <c r="AH44" s="294">
        <v>152742</v>
      </c>
      <c r="AI44" s="294">
        <v>18310</v>
      </c>
      <c r="AJ44" s="294">
        <v>24218</v>
      </c>
      <c r="AK44" s="294">
        <v>31125</v>
      </c>
      <c r="AL44" s="294">
        <v>73653</v>
      </c>
      <c r="AM44" s="294">
        <v>226395</v>
      </c>
      <c r="AN44" s="294">
        <v>33579</v>
      </c>
      <c r="AO44" s="294">
        <v>29073</v>
      </c>
      <c r="AP44" s="294">
        <v>28874</v>
      </c>
      <c r="AQ44" s="294">
        <v>91526</v>
      </c>
      <c r="AR44" s="294">
        <v>23905</v>
      </c>
      <c r="AS44" s="294">
        <v>18907</v>
      </c>
      <c r="AT44" s="294">
        <v>5768</v>
      </c>
      <c r="AU44" s="294">
        <v>48580</v>
      </c>
      <c r="AV44" s="294">
        <v>140106</v>
      </c>
      <c r="AW44" s="294">
        <v>2683</v>
      </c>
      <c r="AX44" s="294">
        <v>1786</v>
      </c>
      <c r="AY44" s="294">
        <v>4787</v>
      </c>
      <c r="AZ44" s="294">
        <v>9256</v>
      </c>
      <c r="BA44" s="88">
        <v>149362</v>
      </c>
      <c r="BB44" s="294">
        <v>18143</v>
      </c>
      <c r="BC44" s="294">
        <v>22404</v>
      </c>
      <c r="BD44" s="294">
        <v>27579</v>
      </c>
      <c r="BE44" s="294">
        <v>68126</v>
      </c>
      <c r="BF44" s="88">
        <v>217488</v>
      </c>
      <c r="BG44" s="294">
        <v>-8907</v>
      </c>
      <c r="BH44" s="616">
        <v>-3.9342741668323078E-2</v>
      </c>
      <c r="BI44" s="294">
        <v>31814</v>
      </c>
      <c r="BJ44" s="294">
        <v>26193</v>
      </c>
      <c r="BK44" s="294">
        <v>26397</v>
      </c>
      <c r="BL44" s="294">
        <v>84404</v>
      </c>
      <c r="BM44" s="294">
        <v>20691</v>
      </c>
      <c r="BN44" s="294">
        <v>16977</v>
      </c>
      <c r="BO44" s="294">
        <v>6002</v>
      </c>
      <c r="BP44" s="294">
        <v>43670</v>
      </c>
      <c r="BQ44" s="294">
        <v>128074</v>
      </c>
      <c r="BR44" s="294">
        <v>-12032</v>
      </c>
      <c r="BS44" s="616">
        <v>-8.5877835353232554E-2</v>
      </c>
      <c r="BT44" s="294">
        <v>2799</v>
      </c>
      <c r="BU44" s="294">
        <v>116</v>
      </c>
      <c r="BV44" s="616">
        <v>4.3235184494968319E-2</v>
      </c>
      <c r="BW44" s="294">
        <v>1837</v>
      </c>
      <c r="BX44" s="695">
        <v>51</v>
      </c>
      <c r="BY44" s="714">
        <v>2.8555431131019039E-2</v>
      </c>
      <c r="BZ44" s="294">
        <v>4063</v>
      </c>
      <c r="CA44" s="695">
        <f t="shared" si="0"/>
        <v>-724</v>
      </c>
      <c r="CB44" s="714">
        <f t="shared" si="1"/>
        <v>-0.15124294965531648</v>
      </c>
      <c r="CC44" s="294">
        <v>8699</v>
      </c>
      <c r="CD44" s="695">
        <f t="shared" si="2"/>
        <v>-557</v>
      </c>
      <c r="CE44" s="714">
        <f t="shared" si="3"/>
        <v>-6.0177182368193603E-2</v>
      </c>
      <c r="CF44" s="294">
        <v>136773</v>
      </c>
      <c r="CG44" s="695">
        <f t="shared" si="4"/>
        <v>-12589</v>
      </c>
      <c r="CH44" s="714">
        <f t="shared" si="5"/>
        <v>-8.4285159545265859E-2</v>
      </c>
    </row>
    <row r="45" spans="1:86" x14ac:dyDescent="0.25">
      <c r="A45" s="87" t="s">
        <v>63</v>
      </c>
      <c r="B45" s="294">
        <v>0</v>
      </c>
      <c r="C45" s="294">
        <v>0</v>
      </c>
      <c r="D45" s="294">
        <v>0</v>
      </c>
      <c r="E45" s="294">
        <v>0</v>
      </c>
      <c r="F45" s="294">
        <v>0</v>
      </c>
      <c r="G45" s="294">
        <v>0</v>
      </c>
      <c r="H45" s="294">
        <v>7</v>
      </c>
      <c r="I45" s="294">
        <v>7</v>
      </c>
      <c r="J45" s="294">
        <v>7</v>
      </c>
      <c r="K45" s="294">
        <v>0</v>
      </c>
      <c r="L45" s="294">
        <v>0</v>
      </c>
      <c r="M45" s="294">
        <v>0</v>
      </c>
      <c r="N45" s="294">
        <v>0</v>
      </c>
      <c r="O45" s="294">
        <v>7</v>
      </c>
      <c r="P45" s="294">
        <v>0</v>
      </c>
      <c r="Q45" s="294">
        <v>0</v>
      </c>
      <c r="R45" s="294">
        <v>0</v>
      </c>
      <c r="S45" s="294">
        <v>0</v>
      </c>
      <c r="T45" s="294">
        <v>7</v>
      </c>
      <c r="U45" s="294">
        <v>0</v>
      </c>
      <c r="V45" s="294">
        <v>0</v>
      </c>
      <c r="W45" s="294">
        <v>0</v>
      </c>
      <c r="X45" s="294">
        <v>0</v>
      </c>
      <c r="Y45" s="294">
        <v>0</v>
      </c>
      <c r="Z45" s="294">
        <v>0</v>
      </c>
      <c r="AA45" s="294">
        <v>11</v>
      </c>
      <c r="AB45" s="294">
        <v>11</v>
      </c>
      <c r="AC45" s="294">
        <v>11</v>
      </c>
      <c r="AD45" s="294">
        <v>0</v>
      </c>
      <c r="AE45" s="294">
        <v>0</v>
      </c>
      <c r="AF45" s="294">
        <v>0</v>
      </c>
      <c r="AG45" s="294">
        <v>0</v>
      </c>
      <c r="AH45" s="294">
        <v>11</v>
      </c>
      <c r="AI45" s="294">
        <v>0</v>
      </c>
      <c r="AJ45" s="294">
        <v>0</v>
      </c>
      <c r="AK45" s="294">
        <v>0</v>
      </c>
      <c r="AL45" s="294">
        <v>0</v>
      </c>
      <c r="AM45" s="294">
        <v>11</v>
      </c>
      <c r="AN45" s="294">
        <v>0</v>
      </c>
      <c r="AO45" s="294">
        <v>0</v>
      </c>
      <c r="AP45" s="294">
        <v>0</v>
      </c>
      <c r="AQ45" s="294">
        <v>0</v>
      </c>
      <c r="AR45" s="294">
        <v>0</v>
      </c>
      <c r="AS45" s="294">
        <v>0</v>
      </c>
      <c r="AT45" s="294">
        <v>0</v>
      </c>
      <c r="AU45" s="294">
        <v>0</v>
      </c>
      <c r="AV45" s="294">
        <v>0</v>
      </c>
      <c r="AW45" s="294">
        <v>0</v>
      </c>
      <c r="AX45" s="294">
        <v>0</v>
      </c>
      <c r="AY45" s="294">
        <v>0</v>
      </c>
      <c r="AZ45" s="294">
        <v>0</v>
      </c>
      <c r="BA45" s="294">
        <v>0</v>
      </c>
      <c r="BB45" s="294">
        <v>0</v>
      </c>
      <c r="BC45" s="294">
        <v>0</v>
      </c>
      <c r="BD45" s="294">
        <v>0</v>
      </c>
      <c r="BE45" s="294">
        <v>0</v>
      </c>
      <c r="BF45" s="294">
        <v>0</v>
      </c>
      <c r="BG45" s="294">
        <v>-11</v>
      </c>
      <c r="BH45" s="616"/>
      <c r="BI45" s="294">
        <v>0</v>
      </c>
      <c r="BJ45" s="294">
        <v>0</v>
      </c>
      <c r="BK45" s="294">
        <v>0</v>
      </c>
      <c r="BL45" s="294">
        <v>0</v>
      </c>
      <c r="BM45" s="294">
        <v>0</v>
      </c>
      <c r="BN45" s="294">
        <v>0</v>
      </c>
      <c r="BO45" s="294">
        <v>0</v>
      </c>
      <c r="BP45" s="294">
        <v>0</v>
      </c>
      <c r="BQ45" s="294">
        <v>0</v>
      </c>
      <c r="BR45" s="294">
        <v>0</v>
      </c>
      <c r="BS45" s="616" t="e">
        <v>#DIV/0!</v>
      </c>
      <c r="BT45" s="294">
        <v>0</v>
      </c>
      <c r="BU45" s="294">
        <v>0</v>
      </c>
      <c r="BV45" s="616" t="e">
        <v>#DIV/0!</v>
      </c>
      <c r="BW45" s="294">
        <v>0</v>
      </c>
      <c r="BX45" s="695">
        <v>0</v>
      </c>
      <c r="BY45" s="714" t="e">
        <v>#DIV/0!</v>
      </c>
      <c r="BZ45" s="294">
        <v>0</v>
      </c>
      <c r="CA45" s="695">
        <f t="shared" si="0"/>
        <v>0</v>
      </c>
      <c r="CB45" s="714" t="e">
        <f t="shared" si="1"/>
        <v>#DIV/0!</v>
      </c>
      <c r="CC45" s="294">
        <v>0</v>
      </c>
      <c r="CD45" s="695">
        <f t="shared" si="2"/>
        <v>0</v>
      </c>
      <c r="CE45" s="714" t="e">
        <f t="shared" si="3"/>
        <v>#DIV/0!</v>
      </c>
      <c r="CF45" s="294">
        <v>0</v>
      </c>
      <c r="CG45" s="695">
        <f t="shared" si="4"/>
        <v>0</v>
      </c>
      <c r="CH45" s="714" t="e">
        <f t="shared" si="5"/>
        <v>#DIV/0!</v>
      </c>
    </row>
    <row r="46" spans="1:86" x14ac:dyDescent="0.25">
      <c r="A46" s="86" t="s">
        <v>35</v>
      </c>
      <c r="B46" s="294">
        <v>786.31749000000036</v>
      </c>
      <c r="C46" s="294">
        <v>749.22298000000046</v>
      </c>
      <c r="D46" s="294">
        <v>592.12804049999977</v>
      </c>
      <c r="E46" s="294">
        <v>2127.6685105000006</v>
      </c>
      <c r="F46" s="294">
        <v>592.82495999999992</v>
      </c>
      <c r="G46" s="294">
        <v>348.50820000000022</v>
      </c>
      <c r="H46" s="294">
        <v>312.70800000000008</v>
      </c>
      <c r="I46" s="294">
        <v>1254.0411600000002</v>
      </c>
      <c r="J46" s="294">
        <v>3381.7096705000008</v>
      </c>
      <c r="K46" s="294">
        <v>213.59551999999985</v>
      </c>
      <c r="L46" s="294">
        <v>215.89561710278895</v>
      </c>
      <c r="M46" s="294">
        <v>556.62596770248047</v>
      </c>
      <c r="N46" s="294">
        <v>986.11710480526926</v>
      </c>
      <c r="O46" s="294">
        <v>4367.8267753052696</v>
      </c>
      <c r="P46" s="294">
        <v>1499.9850000000001</v>
      </c>
      <c r="Q46" s="294">
        <v>2242.0356833846031</v>
      </c>
      <c r="R46" s="294">
        <v>2837.558</v>
      </c>
      <c r="S46" s="294">
        <v>6579.5786833846032</v>
      </c>
      <c r="T46" s="294">
        <v>10947.405458689873</v>
      </c>
      <c r="U46" s="294">
        <v>2982.5868799999998</v>
      </c>
      <c r="V46" s="294">
        <v>2912.7239</v>
      </c>
      <c r="W46" s="294">
        <v>2616.2123511</v>
      </c>
      <c r="X46" s="294">
        <v>8511.5231310999989</v>
      </c>
      <c r="Y46" s="294">
        <v>1930.3999799999997</v>
      </c>
      <c r="Z46" s="294">
        <v>808.9054000000001</v>
      </c>
      <c r="AA46" s="294">
        <v>324.02219999999988</v>
      </c>
      <c r="AB46" s="294">
        <v>3063.3275799999997</v>
      </c>
      <c r="AC46" s="294">
        <v>11574.850711099998</v>
      </c>
      <c r="AD46" s="294">
        <v>110.3762099999999</v>
      </c>
      <c r="AE46" s="294">
        <v>9.4206261101244309</v>
      </c>
      <c r="AF46" s="294">
        <v>589.67847399901439</v>
      </c>
      <c r="AG46" s="294">
        <v>709.47531010913872</v>
      </c>
      <c r="AH46" s="294">
        <v>12284.326021209137</v>
      </c>
      <c r="AI46" s="294">
        <v>1438.6859999999997</v>
      </c>
      <c r="AJ46" s="294">
        <v>1721.0339337672913</v>
      </c>
      <c r="AK46" s="294">
        <v>0</v>
      </c>
      <c r="AL46" s="294">
        <v>3159.719933767291</v>
      </c>
      <c r="AM46" s="294">
        <v>15444.045954976427</v>
      </c>
      <c r="AN46" s="294">
        <v>2594.6217953969062</v>
      </c>
      <c r="AO46" s="294">
        <v>2415.287009148939</v>
      </c>
      <c r="AP46" s="294">
        <v>2184.8428058</v>
      </c>
      <c r="AQ46" s="294">
        <v>7194.7516103458456</v>
      </c>
      <c r="AR46" s="294">
        <v>1493.2168014782856</v>
      </c>
      <c r="AS46" s="294">
        <v>1056.4668185779192</v>
      </c>
      <c r="AT46" s="294">
        <v>311.2822000000001</v>
      </c>
      <c r="AU46" s="294">
        <v>2860.9658200562048</v>
      </c>
      <c r="AV46" s="294">
        <v>10055.71743040205</v>
      </c>
      <c r="AW46" s="294">
        <v>121.81062571428573</v>
      </c>
      <c r="AX46" s="294">
        <v>4.2</v>
      </c>
      <c r="AY46" s="294">
        <v>1126.5187999999998</v>
      </c>
      <c r="AZ46" s="294">
        <v>1252.5294257142857</v>
      </c>
      <c r="BA46" s="294">
        <v>11308.246856116335</v>
      </c>
      <c r="BB46" s="294">
        <v>1771.7964942013748</v>
      </c>
      <c r="BC46" s="294">
        <v>1974.0377885405976</v>
      </c>
      <c r="BD46" s="294">
        <v>2132.8000000000002</v>
      </c>
      <c r="BE46" s="294">
        <v>5878.634282741973</v>
      </c>
      <c r="BF46" s="294">
        <v>17186.881138858309</v>
      </c>
      <c r="BG46" s="294">
        <v>1742.8351838818817</v>
      </c>
      <c r="BH46" s="616">
        <v>0.11284835521486514</v>
      </c>
      <c r="BI46" s="294">
        <v>2566.1999999999998</v>
      </c>
      <c r="BJ46" s="294">
        <v>2017</v>
      </c>
      <c r="BK46" s="294">
        <v>2403.5</v>
      </c>
      <c r="BL46" s="294">
        <v>6986.7</v>
      </c>
      <c r="BM46" s="294">
        <v>1665.1278881209894</v>
      </c>
      <c r="BN46" s="294">
        <v>1195.5</v>
      </c>
      <c r="BO46" s="294">
        <v>445.7</v>
      </c>
      <c r="BP46" s="294">
        <v>3306.3278881209894</v>
      </c>
      <c r="BQ46" s="294">
        <v>10293.027888120989</v>
      </c>
      <c r="BR46" s="294">
        <v>237.31045771893878</v>
      </c>
      <c r="BS46" s="616">
        <v>2.359955511493033E-2</v>
      </c>
      <c r="BT46" s="294">
        <v>128</v>
      </c>
      <c r="BU46" s="294">
        <v>6.1893742857142655</v>
      </c>
      <c r="BV46" s="616">
        <v>5.0811448093467812E-2</v>
      </c>
      <c r="BW46" s="294">
        <v>114</v>
      </c>
      <c r="BX46" s="695">
        <v>109.8</v>
      </c>
      <c r="BY46" s="714">
        <v>26.142857142857142</v>
      </c>
      <c r="BZ46" s="294">
        <v>586.70000000000005</v>
      </c>
      <c r="CA46" s="695">
        <f t="shared" si="0"/>
        <v>-539.81879999999978</v>
      </c>
      <c r="CB46" s="714">
        <f t="shared" si="1"/>
        <v>-0.47919200283208757</v>
      </c>
      <c r="CC46" s="294">
        <v>828.7</v>
      </c>
      <c r="CD46" s="695">
        <f t="shared" si="2"/>
        <v>-423.82942571428566</v>
      </c>
      <c r="CE46" s="714">
        <f t="shared" si="3"/>
        <v>-0.33837881730609765</v>
      </c>
      <c r="CF46" s="294">
        <v>11121.72788812099</v>
      </c>
      <c r="CG46" s="695">
        <f t="shared" si="4"/>
        <v>-186.51896799534552</v>
      </c>
      <c r="CH46" s="714">
        <f t="shared" si="5"/>
        <v>-1.6494065823692405E-2</v>
      </c>
    </row>
    <row r="47" spans="1:86" x14ac:dyDescent="0.25">
      <c r="A47" s="84" t="s">
        <v>77</v>
      </c>
      <c r="B47" s="85">
        <v>27619.145500000006</v>
      </c>
      <c r="C47" s="85">
        <v>28474.715174950481</v>
      </c>
      <c r="D47" s="85">
        <v>24099</v>
      </c>
      <c r="E47" s="85">
        <v>90155.718000000008</v>
      </c>
      <c r="F47" s="85">
        <v>18397.398399999998</v>
      </c>
      <c r="G47" s="85">
        <v>12064.8536</v>
      </c>
      <c r="H47" s="85">
        <v>7625.9999999999991</v>
      </c>
      <c r="I47" s="85">
        <v>46124.003700000008</v>
      </c>
      <c r="J47" s="85">
        <v>136279.72170000002</v>
      </c>
      <c r="K47" s="85">
        <v>3116.0000000000005</v>
      </c>
      <c r="L47" s="85">
        <v>2016.0155999999997</v>
      </c>
      <c r="M47" s="85">
        <v>7378</v>
      </c>
      <c r="N47" s="85">
        <v>14008.321</v>
      </c>
      <c r="O47" s="85">
        <v>150288.04270000002</v>
      </c>
      <c r="P47" s="85">
        <v>17043</v>
      </c>
      <c r="Q47" s="85">
        <v>23254</v>
      </c>
      <c r="R47" s="85">
        <v>28800.303400000001</v>
      </c>
      <c r="S47" s="85">
        <v>84127.013200000001</v>
      </c>
      <c r="T47" s="85">
        <v>234415.05590000004</v>
      </c>
      <c r="U47" s="85">
        <v>26728.403999999999</v>
      </c>
      <c r="V47" s="85">
        <v>26900</v>
      </c>
      <c r="W47" s="85">
        <v>27561.000000000004</v>
      </c>
      <c r="X47" s="85">
        <v>102340.67980000001</v>
      </c>
      <c r="Y47" s="85">
        <v>18840.274000000001</v>
      </c>
      <c r="Z47" s="85">
        <v>12893</v>
      </c>
      <c r="AA47" s="85">
        <v>5436.6362999999992</v>
      </c>
      <c r="AB47" s="85">
        <v>43873.230600000003</v>
      </c>
      <c r="AC47" s="85">
        <v>146213.91039999999</v>
      </c>
      <c r="AD47" s="85">
        <v>2135.0000000000005</v>
      </c>
      <c r="AE47" s="85">
        <v>2916</v>
      </c>
      <c r="AF47" s="85">
        <v>7753</v>
      </c>
      <c r="AG47" s="85">
        <v>14020.9146</v>
      </c>
      <c r="AH47" s="85">
        <v>160234.82500000001</v>
      </c>
      <c r="AI47" s="85">
        <v>14108.000000000002</v>
      </c>
      <c r="AJ47" s="85">
        <v>19982</v>
      </c>
      <c r="AK47" s="85">
        <v>26584.767199999998</v>
      </c>
      <c r="AL47" s="85">
        <v>78159.852399999989</v>
      </c>
      <c r="AM47" s="294">
        <v>238394.67739999999</v>
      </c>
      <c r="AN47" s="85">
        <v>27600.043399999999</v>
      </c>
      <c r="AO47" s="85">
        <v>25930.960679999997</v>
      </c>
      <c r="AP47" s="85">
        <v>23769.572100000001</v>
      </c>
      <c r="AQ47" s="85">
        <v>77300.576180000004</v>
      </c>
      <c r="AR47" s="85">
        <v>16184.894699999999</v>
      </c>
      <c r="AS47" s="85">
        <v>12218</v>
      </c>
      <c r="AT47" s="85">
        <v>6920</v>
      </c>
      <c r="AU47" s="85">
        <v>35322.894699999997</v>
      </c>
      <c r="AV47" s="85">
        <v>112623.47087999998</v>
      </c>
      <c r="AW47" s="85">
        <v>2182</v>
      </c>
      <c r="AX47" s="85">
        <v>2904</v>
      </c>
      <c r="AY47" s="85">
        <v>7202.6912000000011</v>
      </c>
      <c r="AZ47" s="85">
        <v>12288.691200000001</v>
      </c>
      <c r="BA47" s="85">
        <v>124912.16207999998</v>
      </c>
      <c r="BB47" s="85">
        <v>16433</v>
      </c>
      <c r="BC47" s="85">
        <v>22100</v>
      </c>
      <c r="BD47" s="85">
        <v>23572</v>
      </c>
      <c r="BE47" s="85">
        <v>62105</v>
      </c>
      <c r="BF47" s="294">
        <v>187017.16207999998</v>
      </c>
      <c r="BG47" s="85">
        <v>-51377.515320000006</v>
      </c>
      <c r="BH47" s="536">
        <v>-0.21551452356377154</v>
      </c>
      <c r="BI47" s="85">
        <v>28144</v>
      </c>
      <c r="BJ47" s="85">
        <v>21041</v>
      </c>
      <c r="BK47" s="85">
        <v>22326</v>
      </c>
      <c r="BL47" s="85">
        <v>71511</v>
      </c>
      <c r="BM47" s="85">
        <v>16382</v>
      </c>
      <c r="BN47" s="85">
        <v>11708</v>
      </c>
      <c r="BO47" s="85">
        <v>6188</v>
      </c>
      <c r="BP47" s="85">
        <v>34278</v>
      </c>
      <c r="BQ47" s="85">
        <v>105789</v>
      </c>
      <c r="BR47" s="85">
        <v>-6834.4708799999789</v>
      </c>
      <c r="BS47" s="536">
        <v>-6.0684250153168251E-2</v>
      </c>
      <c r="BT47" s="85">
        <v>2563</v>
      </c>
      <c r="BU47" s="85">
        <v>381</v>
      </c>
      <c r="BV47" s="536">
        <v>0.17461044912923923</v>
      </c>
      <c r="BW47" s="85">
        <v>2204</v>
      </c>
      <c r="BX47" s="695">
        <v>-700</v>
      </c>
      <c r="BY47" s="714">
        <v>-0.24104683195592286</v>
      </c>
      <c r="BZ47" s="294">
        <v>4669</v>
      </c>
      <c r="CA47" s="695">
        <f t="shared" si="0"/>
        <v>-2533.6912000000011</v>
      </c>
      <c r="CB47" s="714">
        <f t="shared" si="1"/>
        <v>-0.35177007171985947</v>
      </c>
      <c r="CC47" s="294">
        <v>9436</v>
      </c>
      <c r="CD47" s="695">
        <f t="shared" si="2"/>
        <v>-2852.6912000000011</v>
      </c>
      <c r="CE47" s="714">
        <f t="shared" si="3"/>
        <v>-0.23213954631718639</v>
      </c>
      <c r="CF47" s="294">
        <v>115225</v>
      </c>
      <c r="CG47" s="695">
        <f t="shared" si="4"/>
        <v>-9687.1620799999801</v>
      </c>
      <c r="CH47" s="714">
        <f t="shared" si="5"/>
        <v>-7.7551792545195383E-2</v>
      </c>
    </row>
    <row r="48" spans="1:86" x14ac:dyDescent="0.25">
      <c r="A48" s="86" t="s">
        <v>36</v>
      </c>
      <c r="B48" s="294">
        <v>27619.145500000006</v>
      </c>
      <c r="C48" s="294">
        <v>28474.715174950481</v>
      </c>
      <c r="D48" s="294">
        <v>24099</v>
      </c>
      <c r="E48" s="294">
        <v>90155.718000000008</v>
      </c>
      <c r="F48" s="294">
        <v>18397.398399999998</v>
      </c>
      <c r="G48" s="294">
        <v>12064.8536</v>
      </c>
      <c r="H48" s="294">
        <v>7625.9999999999991</v>
      </c>
      <c r="I48" s="294">
        <v>46124.003700000008</v>
      </c>
      <c r="J48" s="294">
        <v>136279.72170000002</v>
      </c>
      <c r="K48" s="294">
        <v>3116.0000000000005</v>
      </c>
      <c r="L48" s="294">
        <v>2016.0155999999997</v>
      </c>
      <c r="M48" s="294">
        <v>7378</v>
      </c>
      <c r="N48" s="294">
        <v>14008.321</v>
      </c>
      <c r="O48" s="294">
        <v>150288.04270000002</v>
      </c>
      <c r="P48" s="294">
        <v>17043</v>
      </c>
      <c r="Q48" s="294">
        <v>23254</v>
      </c>
      <c r="R48" s="294">
        <v>28800.303400000001</v>
      </c>
      <c r="S48" s="294">
        <v>84127.013200000001</v>
      </c>
      <c r="T48" s="294">
        <v>234415.05590000004</v>
      </c>
      <c r="U48" s="294">
        <v>26728.403999999999</v>
      </c>
      <c r="V48" s="294">
        <v>26900</v>
      </c>
      <c r="W48" s="294">
        <v>27561.000000000004</v>
      </c>
      <c r="X48" s="294">
        <v>102340.67980000001</v>
      </c>
      <c r="Y48" s="294">
        <v>18840.274000000001</v>
      </c>
      <c r="Z48" s="294">
        <v>12893</v>
      </c>
      <c r="AA48" s="294">
        <v>5436.6362999999992</v>
      </c>
      <c r="AB48" s="294">
        <v>43873.230600000003</v>
      </c>
      <c r="AC48" s="294">
        <v>146213.91039999999</v>
      </c>
      <c r="AD48" s="294">
        <v>2135.0000000000005</v>
      </c>
      <c r="AE48" s="294">
        <v>2916</v>
      </c>
      <c r="AF48" s="294">
        <v>7753</v>
      </c>
      <c r="AG48" s="294">
        <v>14020.9146</v>
      </c>
      <c r="AH48" s="294">
        <v>160234.82500000001</v>
      </c>
      <c r="AI48" s="294">
        <v>14108.000000000002</v>
      </c>
      <c r="AJ48" s="294">
        <v>19982</v>
      </c>
      <c r="AK48" s="294">
        <v>26584.767199999998</v>
      </c>
      <c r="AL48" s="294">
        <v>78159.852399999989</v>
      </c>
      <c r="AM48" s="294">
        <v>238394.67739999999</v>
      </c>
      <c r="AN48" s="294">
        <v>27600.043399999999</v>
      </c>
      <c r="AO48" s="294">
        <v>25930.960679999997</v>
      </c>
      <c r="AP48" s="294">
        <v>23769.572100000001</v>
      </c>
      <c r="AQ48" s="294">
        <v>77300.576180000004</v>
      </c>
      <c r="AR48" s="294">
        <v>16184.894699999999</v>
      </c>
      <c r="AS48" s="294">
        <v>12218</v>
      </c>
      <c r="AT48" s="294">
        <v>6920</v>
      </c>
      <c r="AU48" s="294">
        <v>35322.894699999997</v>
      </c>
      <c r="AV48" s="294">
        <v>112623.47087999998</v>
      </c>
      <c r="AW48" s="294">
        <v>2182</v>
      </c>
      <c r="AX48" s="294">
        <v>2904</v>
      </c>
      <c r="AY48" s="294">
        <v>7202.6912000000011</v>
      </c>
      <c r="AZ48" s="294">
        <v>12288.691200000001</v>
      </c>
      <c r="BA48" s="230">
        <v>124912.16207999998</v>
      </c>
      <c r="BB48" s="230">
        <v>16433</v>
      </c>
      <c r="BC48" s="230">
        <v>22100</v>
      </c>
      <c r="BD48" s="230">
        <v>23572</v>
      </c>
      <c r="BE48" s="230">
        <v>62105</v>
      </c>
      <c r="BF48" s="230">
        <v>187017.16207999998</v>
      </c>
      <c r="BG48" s="294">
        <v>-51377.515320000006</v>
      </c>
      <c r="BH48" s="616">
        <v>-0.21551452356377154</v>
      </c>
      <c r="BI48" s="230">
        <v>28144</v>
      </c>
      <c r="BJ48" s="230">
        <v>21041</v>
      </c>
      <c r="BK48" s="230">
        <v>22326</v>
      </c>
      <c r="BL48" s="230">
        <v>71511</v>
      </c>
      <c r="BM48" s="230">
        <v>16382</v>
      </c>
      <c r="BN48" s="230">
        <v>11708</v>
      </c>
      <c r="BO48" s="230">
        <v>6188</v>
      </c>
      <c r="BP48" s="230">
        <v>34278</v>
      </c>
      <c r="BQ48" s="230">
        <v>105789</v>
      </c>
      <c r="BR48" s="294">
        <v>-6834.4708799999789</v>
      </c>
      <c r="BS48" s="616">
        <v>-6.0684250153168251E-2</v>
      </c>
      <c r="BT48" s="230">
        <v>2563</v>
      </c>
      <c r="BU48" s="294">
        <v>381</v>
      </c>
      <c r="BV48" s="616">
        <v>0.17461044912923923</v>
      </c>
      <c r="BW48" s="230">
        <v>2204</v>
      </c>
      <c r="BX48" s="695">
        <v>-700</v>
      </c>
      <c r="BY48" s="714">
        <v>-0.24104683195592286</v>
      </c>
      <c r="BZ48" s="294">
        <v>4669</v>
      </c>
      <c r="CA48" s="695">
        <f t="shared" si="0"/>
        <v>-2533.6912000000011</v>
      </c>
      <c r="CB48" s="714">
        <f t="shared" si="1"/>
        <v>-0.35177007171985947</v>
      </c>
      <c r="CC48" s="294">
        <v>9436</v>
      </c>
      <c r="CD48" s="695">
        <f t="shared" si="2"/>
        <v>-2852.6912000000011</v>
      </c>
      <c r="CE48" s="714">
        <f t="shared" si="3"/>
        <v>-0.23213954631718639</v>
      </c>
      <c r="CF48" s="294">
        <v>115225</v>
      </c>
      <c r="CG48" s="695">
        <f t="shared" si="4"/>
        <v>-9687.1620799999801</v>
      </c>
      <c r="CH48" s="714">
        <f t="shared" si="5"/>
        <v>-7.7551792545195383E-2</v>
      </c>
    </row>
    <row r="49" spans="1:86" x14ac:dyDescent="0.25">
      <c r="A49" s="87" t="s">
        <v>37</v>
      </c>
      <c r="B49" s="294">
        <v>3264.0102999999999</v>
      </c>
      <c r="C49" s="294">
        <v>3019.7151749504856</v>
      </c>
      <c r="D49" s="294">
        <v>2868</v>
      </c>
      <c r="E49" s="294">
        <v>19114.5828</v>
      </c>
      <c r="F49" s="294">
        <v>1570.0944999999997</v>
      </c>
      <c r="G49" s="294">
        <v>0</v>
      </c>
      <c r="H49" s="294">
        <v>0</v>
      </c>
      <c r="I49" s="294">
        <v>4948.2425000000003</v>
      </c>
      <c r="J49" s="294">
        <v>24062.8253</v>
      </c>
      <c r="K49" s="294">
        <v>0</v>
      </c>
      <c r="L49" s="294">
        <v>84.015600000000006</v>
      </c>
      <c r="M49" s="294">
        <v>0</v>
      </c>
      <c r="N49" s="294">
        <v>508.02459999999996</v>
      </c>
      <c r="O49" s="294">
        <v>24570.849900000001</v>
      </c>
      <c r="P49" s="294">
        <v>728</v>
      </c>
      <c r="Q49" s="294">
        <v>2975</v>
      </c>
      <c r="R49" s="294">
        <v>3368.4149000000002</v>
      </c>
      <c r="S49" s="294">
        <v>14540.395600000002</v>
      </c>
      <c r="T49" s="294">
        <v>39111.245500000005</v>
      </c>
      <c r="U49" s="294">
        <v>3372.9644999999996</v>
      </c>
      <c r="V49" s="294">
        <v>3060</v>
      </c>
      <c r="W49" s="294">
        <v>2858.0000000000009</v>
      </c>
      <c r="X49" s="294">
        <v>20288.523800000003</v>
      </c>
      <c r="Y49" s="294">
        <v>1577.2740000000003</v>
      </c>
      <c r="Z49" s="294">
        <v>0</v>
      </c>
      <c r="AA49" s="294">
        <v>0</v>
      </c>
      <c r="AB49" s="294">
        <v>5226.1604000000007</v>
      </c>
      <c r="AC49" s="294">
        <v>25514.684200000003</v>
      </c>
      <c r="AD49" s="294">
        <v>0</v>
      </c>
      <c r="AE49" s="294">
        <v>0</v>
      </c>
      <c r="AF49" s="294">
        <v>81.999999999999972</v>
      </c>
      <c r="AG49" s="294">
        <v>322.00459999999998</v>
      </c>
      <c r="AH49" s="294">
        <v>25836.688800000004</v>
      </c>
      <c r="AI49" s="294">
        <v>681</v>
      </c>
      <c r="AJ49" s="294">
        <v>2441</v>
      </c>
      <c r="AK49" s="294">
        <v>2842.4682000000003</v>
      </c>
      <c r="AL49" s="294">
        <v>13936.4895</v>
      </c>
      <c r="AM49" s="294">
        <v>39773.1783</v>
      </c>
      <c r="AN49" s="294">
        <v>3447.0433999999996</v>
      </c>
      <c r="AO49" s="294">
        <v>2985</v>
      </c>
      <c r="AP49" s="294">
        <v>2606.3625000000002</v>
      </c>
      <c r="AQ49" s="294">
        <v>9038.4058999999997</v>
      </c>
      <c r="AR49" s="294">
        <v>1094.8237999999997</v>
      </c>
      <c r="AS49" s="294">
        <v>0</v>
      </c>
      <c r="AT49" s="294">
        <v>0</v>
      </c>
      <c r="AU49" s="294">
        <v>1094.8237999999997</v>
      </c>
      <c r="AV49" s="294">
        <v>10133.2297</v>
      </c>
      <c r="AW49" s="294">
        <v>0</v>
      </c>
      <c r="AX49" s="294">
        <v>0</v>
      </c>
      <c r="AY49" s="294">
        <v>0</v>
      </c>
      <c r="AZ49" s="294">
        <v>0</v>
      </c>
      <c r="BA49" s="294">
        <v>10133.2297</v>
      </c>
      <c r="BB49" s="294">
        <v>1177</v>
      </c>
      <c r="BC49" s="294">
        <v>3031</v>
      </c>
      <c r="BD49" s="294">
        <v>3349</v>
      </c>
      <c r="BE49" s="294">
        <v>7557</v>
      </c>
      <c r="BF49" s="294">
        <v>17690.2297</v>
      </c>
      <c r="BG49" s="294">
        <v>-22082.9486</v>
      </c>
      <c r="BH49" s="616">
        <v>-0.55522212566049811</v>
      </c>
      <c r="BI49" s="294">
        <v>3253</v>
      </c>
      <c r="BJ49" s="294">
        <v>2895</v>
      </c>
      <c r="BK49" s="294">
        <v>2848</v>
      </c>
      <c r="BL49" s="294">
        <v>8996</v>
      </c>
      <c r="BM49" s="294">
        <v>993</v>
      </c>
      <c r="BN49" s="294">
        <v>0</v>
      </c>
      <c r="BO49" s="294">
        <v>0</v>
      </c>
      <c r="BP49" s="294">
        <v>993</v>
      </c>
      <c r="BQ49" s="294">
        <v>9989</v>
      </c>
      <c r="BR49" s="294">
        <v>-144.22969999999987</v>
      </c>
      <c r="BS49" s="616">
        <v>-1.4233339642937323E-2</v>
      </c>
      <c r="BT49" s="294">
        <v>0</v>
      </c>
      <c r="BU49" s="294">
        <v>0</v>
      </c>
      <c r="BV49" s="616" t="e">
        <v>#DIV/0!</v>
      </c>
      <c r="BW49" s="294">
        <v>0</v>
      </c>
      <c r="BX49" s="695">
        <v>0</v>
      </c>
      <c r="BY49" s="714" t="e">
        <v>#DIV/0!</v>
      </c>
      <c r="BZ49" s="294">
        <v>0</v>
      </c>
      <c r="CA49" s="695">
        <f t="shared" si="0"/>
        <v>0</v>
      </c>
      <c r="CB49" s="714" t="e">
        <f t="shared" si="1"/>
        <v>#DIV/0!</v>
      </c>
      <c r="CC49" s="294">
        <v>0</v>
      </c>
      <c r="CD49" s="695">
        <f t="shared" si="2"/>
        <v>0</v>
      </c>
      <c r="CE49" s="714" t="e">
        <f t="shared" si="3"/>
        <v>#DIV/0!</v>
      </c>
      <c r="CF49" s="294">
        <v>9989</v>
      </c>
      <c r="CG49" s="695">
        <f t="shared" si="4"/>
        <v>-144.22969999999987</v>
      </c>
      <c r="CH49" s="714">
        <f t="shared" si="5"/>
        <v>-1.4233339642937323E-2</v>
      </c>
    </row>
    <row r="50" spans="1:86" x14ac:dyDescent="0.25">
      <c r="A50" s="87" t="s">
        <v>64</v>
      </c>
      <c r="J50" s="294">
        <v>0</v>
      </c>
      <c r="O50" s="294">
        <v>0</v>
      </c>
      <c r="T50" s="294">
        <v>0</v>
      </c>
      <c r="AC50" s="294">
        <v>0</v>
      </c>
      <c r="AH50" s="294">
        <v>0</v>
      </c>
      <c r="AM50" s="294">
        <v>0</v>
      </c>
      <c r="AV50" s="294">
        <v>0</v>
      </c>
      <c r="BA50" s="294">
        <v>0</v>
      </c>
      <c r="BE50" s="294">
        <v>0</v>
      </c>
      <c r="BF50" s="294">
        <v>0</v>
      </c>
      <c r="BG50" s="294">
        <v>0</v>
      </c>
      <c r="BH50" s="616"/>
      <c r="BQ50" s="294">
        <v>0</v>
      </c>
      <c r="BR50" s="294">
        <v>0</v>
      </c>
      <c r="BS50" s="616" t="e">
        <v>#DIV/0!</v>
      </c>
      <c r="BT50" s="294">
        <v>0</v>
      </c>
      <c r="BU50" s="294">
        <v>0</v>
      </c>
      <c r="BV50" s="616" t="e">
        <v>#DIV/0!</v>
      </c>
      <c r="BW50" s="294">
        <v>0</v>
      </c>
      <c r="BX50" s="695">
        <v>0</v>
      </c>
      <c r="BY50" s="714" t="e">
        <v>#DIV/0!</v>
      </c>
      <c r="BZ50" s="294">
        <v>0</v>
      </c>
      <c r="CA50" s="695">
        <f t="shared" si="0"/>
        <v>0</v>
      </c>
      <c r="CB50" s="714" t="e">
        <f t="shared" si="1"/>
        <v>#DIV/0!</v>
      </c>
      <c r="CD50" s="695">
        <f t="shared" si="2"/>
        <v>0</v>
      </c>
      <c r="CE50" s="714" t="e">
        <f t="shared" si="3"/>
        <v>#DIV/0!</v>
      </c>
      <c r="CF50" s="294">
        <v>0</v>
      </c>
      <c r="CG50" s="695">
        <f t="shared" si="4"/>
        <v>0</v>
      </c>
      <c r="CH50" s="714" t="e">
        <f t="shared" si="5"/>
        <v>#DIV/0!</v>
      </c>
    </row>
    <row r="51" spans="1:86" x14ac:dyDescent="0.25">
      <c r="A51" s="87" t="s">
        <v>65</v>
      </c>
      <c r="J51" s="294">
        <v>0</v>
      </c>
      <c r="O51" s="294">
        <v>0</v>
      </c>
      <c r="T51" s="294">
        <v>0</v>
      </c>
      <c r="AC51" s="294">
        <v>0</v>
      </c>
      <c r="AH51" s="294">
        <v>0</v>
      </c>
      <c r="AM51" s="294">
        <v>0</v>
      </c>
      <c r="AV51" s="294">
        <v>0</v>
      </c>
      <c r="BA51" s="294">
        <v>0</v>
      </c>
      <c r="BE51" s="294">
        <v>0</v>
      </c>
      <c r="BF51" s="294">
        <v>0</v>
      </c>
      <c r="BG51" s="294">
        <v>0</v>
      </c>
      <c r="BH51" s="616"/>
      <c r="BQ51" s="294">
        <v>0</v>
      </c>
      <c r="BR51" s="294">
        <v>0</v>
      </c>
      <c r="BS51" s="616" t="e">
        <v>#DIV/0!</v>
      </c>
      <c r="BT51" s="294">
        <v>0</v>
      </c>
      <c r="BU51" s="294">
        <v>0</v>
      </c>
      <c r="BV51" s="616" t="e">
        <v>#DIV/0!</v>
      </c>
      <c r="BW51" s="294">
        <v>0</v>
      </c>
      <c r="BX51" s="695">
        <v>0</v>
      </c>
      <c r="BY51" s="714" t="e">
        <v>#DIV/0!</v>
      </c>
      <c r="BZ51" s="294">
        <v>0</v>
      </c>
      <c r="CA51" s="695">
        <f t="shared" si="0"/>
        <v>0</v>
      </c>
      <c r="CB51" s="714" t="e">
        <f t="shared" si="1"/>
        <v>#DIV/0!</v>
      </c>
      <c r="CD51" s="695">
        <f t="shared" si="2"/>
        <v>0</v>
      </c>
      <c r="CE51" s="714" t="e">
        <f t="shared" si="3"/>
        <v>#DIV/0!</v>
      </c>
      <c r="CF51" s="294">
        <v>0</v>
      </c>
      <c r="CG51" s="695">
        <f t="shared" si="4"/>
        <v>0</v>
      </c>
      <c r="CH51" s="714" t="e">
        <f t="shared" si="5"/>
        <v>#DIV/0!</v>
      </c>
    </row>
    <row r="52" spans="1:86" x14ac:dyDescent="0.25">
      <c r="A52" s="87" t="s">
        <v>38</v>
      </c>
      <c r="B52" s="294">
        <v>24355.135200000004</v>
      </c>
      <c r="C52" s="294">
        <v>25454.999999999996</v>
      </c>
      <c r="D52" s="294">
        <v>21231</v>
      </c>
      <c r="E52" s="294">
        <v>71041.135200000004</v>
      </c>
      <c r="F52" s="294">
        <v>16827.303899999999</v>
      </c>
      <c r="G52" s="294">
        <v>12064.8536</v>
      </c>
      <c r="H52" s="294">
        <v>7625.9999999999991</v>
      </c>
      <c r="I52" s="294">
        <v>41175.761200000008</v>
      </c>
      <c r="J52" s="294">
        <v>112216.89640000001</v>
      </c>
      <c r="K52" s="294">
        <v>3116.0000000000005</v>
      </c>
      <c r="L52" s="294">
        <v>1931.9999999999998</v>
      </c>
      <c r="M52" s="294">
        <v>7378</v>
      </c>
      <c r="N52" s="294">
        <v>13500.296399999999</v>
      </c>
      <c r="O52" s="294">
        <v>125717.19280000002</v>
      </c>
      <c r="P52" s="294">
        <v>16315</v>
      </c>
      <c r="Q52" s="294">
        <v>20279</v>
      </c>
      <c r="R52" s="294">
        <v>25431.888500000001</v>
      </c>
      <c r="S52" s="294">
        <v>69586.617599999998</v>
      </c>
      <c r="T52" s="294">
        <v>195303.81040000002</v>
      </c>
      <c r="U52" s="294">
        <v>23355.4395</v>
      </c>
      <c r="V52" s="294">
        <v>23840</v>
      </c>
      <c r="W52" s="294">
        <v>24703.000000000004</v>
      </c>
      <c r="X52" s="294">
        <v>82052.156000000003</v>
      </c>
      <c r="Y52" s="294">
        <v>17263</v>
      </c>
      <c r="Z52" s="294">
        <v>12893</v>
      </c>
      <c r="AA52" s="294">
        <v>5436.6362999999992</v>
      </c>
      <c r="AB52" s="294">
        <v>38647.070200000002</v>
      </c>
      <c r="AC52" s="294">
        <v>120699.2262</v>
      </c>
      <c r="AD52" s="294">
        <v>2135.0000000000005</v>
      </c>
      <c r="AE52" s="294">
        <v>2916</v>
      </c>
      <c r="AF52" s="294">
        <v>7671</v>
      </c>
      <c r="AG52" s="294">
        <v>13698.91</v>
      </c>
      <c r="AH52" s="294">
        <v>134398.13620000001</v>
      </c>
      <c r="AI52" s="294">
        <v>13427.000000000002</v>
      </c>
      <c r="AJ52" s="294">
        <v>17541</v>
      </c>
      <c r="AK52" s="294">
        <v>23742.298999999999</v>
      </c>
      <c r="AL52" s="294">
        <v>64223.362899999993</v>
      </c>
      <c r="AM52" s="294">
        <v>198621.49910000002</v>
      </c>
      <c r="AN52" s="294">
        <v>24153</v>
      </c>
      <c r="AO52" s="294">
        <v>22945.960679999997</v>
      </c>
      <c r="AP52" s="294">
        <v>21163.209600000002</v>
      </c>
      <c r="AQ52" s="294">
        <v>68262.170279999991</v>
      </c>
      <c r="AR52" s="294">
        <v>15090.070899999999</v>
      </c>
      <c r="AS52" s="294">
        <v>12218</v>
      </c>
      <c r="AT52" s="294">
        <v>6920</v>
      </c>
      <c r="AU52" s="294">
        <v>34228.070899999999</v>
      </c>
      <c r="AV52" s="294">
        <v>102490.24117999998</v>
      </c>
      <c r="AW52" s="294">
        <v>2182</v>
      </c>
      <c r="AX52" s="294">
        <v>2904</v>
      </c>
      <c r="AY52" s="294">
        <v>7202.6912000000011</v>
      </c>
      <c r="AZ52" s="294">
        <v>12288.691200000001</v>
      </c>
      <c r="BA52" s="294">
        <v>114778.93237999998</v>
      </c>
      <c r="BB52" s="294">
        <v>15256</v>
      </c>
      <c r="BC52" s="294">
        <v>19069</v>
      </c>
      <c r="BD52" s="294">
        <v>20223</v>
      </c>
      <c r="BE52" s="294">
        <v>54548</v>
      </c>
      <c r="BF52" s="294">
        <v>169326.93237999998</v>
      </c>
      <c r="BG52" s="294">
        <v>-29294.566720000032</v>
      </c>
      <c r="BH52" s="616">
        <v>-0.14748940498757934</v>
      </c>
      <c r="BI52" s="294">
        <v>24891</v>
      </c>
      <c r="BJ52" s="294">
        <v>18146</v>
      </c>
      <c r="BK52" s="294">
        <v>19478</v>
      </c>
      <c r="BL52" s="294">
        <v>62515</v>
      </c>
      <c r="BM52" s="294">
        <v>15389</v>
      </c>
      <c r="BN52" s="294">
        <v>11708</v>
      </c>
      <c r="BO52" s="294">
        <v>6188</v>
      </c>
      <c r="BP52" s="294">
        <v>33285</v>
      </c>
      <c r="BQ52" s="294">
        <v>95800</v>
      </c>
      <c r="BR52" s="294">
        <v>-6690.2411799999827</v>
      </c>
      <c r="BS52" s="616">
        <v>-6.5276860537874515E-2</v>
      </c>
      <c r="BT52" s="294">
        <v>2563</v>
      </c>
      <c r="BU52" s="294">
        <v>381</v>
      </c>
      <c r="BV52" s="616">
        <v>0.17461044912923923</v>
      </c>
      <c r="BW52" s="294">
        <v>2204</v>
      </c>
      <c r="BX52" s="695">
        <v>-700</v>
      </c>
      <c r="BY52" s="714">
        <v>-0.24104683195592286</v>
      </c>
      <c r="BZ52" s="294">
        <v>4669</v>
      </c>
      <c r="CA52" s="695">
        <f t="shared" si="0"/>
        <v>-2533.6912000000011</v>
      </c>
      <c r="CB52" s="714">
        <f t="shared" si="1"/>
        <v>-0.35177007171985947</v>
      </c>
      <c r="CC52" s="294">
        <v>9436</v>
      </c>
      <c r="CD52" s="695">
        <f t="shared" si="2"/>
        <v>-2852.6912000000011</v>
      </c>
      <c r="CE52" s="714">
        <f t="shared" si="3"/>
        <v>-0.23213954631718639</v>
      </c>
      <c r="CF52" s="294">
        <v>105236</v>
      </c>
      <c r="CG52" s="695">
        <f t="shared" si="4"/>
        <v>-9542.9323799999838</v>
      </c>
      <c r="CH52" s="714">
        <f t="shared" si="5"/>
        <v>-8.3141846522897453E-2</v>
      </c>
    </row>
    <row r="53" spans="1:86" x14ac:dyDescent="0.25">
      <c r="A53" s="87" t="s">
        <v>64</v>
      </c>
      <c r="J53" s="294">
        <v>0</v>
      </c>
      <c r="O53" s="294">
        <v>0</v>
      </c>
      <c r="T53" s="294">
        <v>0</v>
      </c>
      <c r="AC53" s="294">
        <v>0</v>
      </c>
      <c r="AH53" s="294">
        <v>0</v>
      </c>
      <c r="AM53" s="294">
        <v>0</v>
      </c>
      <c r="AV53" s="294">
        <v>0</v>
      </c>
      <c r="BA53" s="294">
        <v>0</v>
      </c>
      <c r="BF53" s="294">
        <v>0</v>
      </c>
      <c r="BG53" s="294">
        <v>0</v>
      </c>
      <c r="BH53" s="616"/>
      <c r="BQ53" s="294">
        <v>0</v>
      </c>
      <c r="BR53" s="294">
        <v>0</v>
      </c>
      <c r="BS53" s="616" t="e">
        <v>#DIV/0!</v>
      </c>
      <c r="BT53" s="294">
        <v>0</v>
      </c>
      <c r="BU53" s="294">
        <v>0</v>
      </c>
      <c r="BV53" s="616" t="e">
        <v>#DIV/0!</v>
      </c>
      <c r="BW53" s="294">
        <v>0</v>
      </c>
      <c r="BX53" s="695">
        <v>0</v>
      </c>
      <c r="BY53" s="714" t="e">
        <v>#DIV/0!</v>
      </c>
      <c r="CA53" s="695">
        <f t="shared" si="0"/>
        <v>0</v>
      </c>
      <c r="CB53" s="714" t="e">
        <f t="shared" si="1"/>
        <v>#DIV/0!</v>
      </c>
      <c r="CD53" s="695">
        <f t="shared" si="2"/>
        <v>0</v>
      </c>
      <c r="CE53" s="714" t="e">
        <f t="shared" si="3"/>
        <v>#DIV/0!</v>
      </c>
      <c r="CF53" s="294">
        <v>0</v>
      </c>
      <c r="CG53" s="695">
        <f t="shared" si="4"/>
        <v>0</v>
      </c>
      <c r="CH53" s="714" t="e">
        <f t="shared" si="5"/>
        <v>#DIV/0!</v>
      </c>
    </row>
    <row r="54" spans="1:86" x14ac:dyDescent="0.25">
      <c r="A54" s="84" t="s">
        <v>79</v>
      </c>
      <c r="B54" s="85">
        <v>11811.734400000001</v>
      </c>
      <c r="C54" s="85">
        <v>10843.13924</v>
      </c>
      <c r="D54" s="85">
        <v>10287.085340000001</v>
      </c>
      <c r="E54" s="85">
        <v>32941.958980000003</v>
      </c>
      <c r="F54" s="85">
        <v>9741.5947999999989</v>
      </c>
      <c r="G54" s="85">
        <v>7726.7959799999999</v>
      </c>
      <c r="H54" s="85">
        <v>5110</v>
      </c>
      <c r="I54" s="85">
        <v>22578.390779999998</v>
      </c>
      <c r="J54" s="85">
        <v>55520.349759999997</v>
      </c>
      <c r="K54" s="85">
        <v>2090.0829999999996</v>
      </c>
      <c r="L54" s="85">
        <v>3039.7359999999999</v>
      </c>
      <c r="M54" s="85">
        <v>4929</v>
      </c>
      <c r="N54" s="85">
        <v>10058.819</v>
      </c>
      <c r="O54" s="85">
        <v>65579.16876</v>
      </c>
      <c r="P54" s="85">
        <v>6952</v>
      </c>
      <c r="Q54" s="85">
        <v>9316</v>
      </c>
      <c r="R54" s="85">
        <v>11296</v>
      </c>
      <c r="S54" s="85">
        <v>27564</v>
      </c>
      <c r="T54" s="85">
        <v>93143.16876</v>
      </c>
      <c r="U54" s="85">
        <v>13232.2554</v>
      </c>
      <c r="V54" s="85">
        <v>12327.903970000001</v>
      </c>
      <c r="W54" s="85">
        <v>11990.039389999998</v>
      </c>
      <c r="X54" s="85">
        <v>37550.198759999999</v>
      </c>
      <c r="Y54" s="85">
        <v>9454.770120000001</v>
      </c>
      <c r="Z54" s="85">
        <v>7695.2074000000002</v>
      </c>
      <c r="AA54" s="85">
        <v>4768.9941600000002</v>
      </c>
      <c r="AB54" s="85">
        <v>21918.971679999999</v>
      </c>
      <c r="AC54" s="85">
        <v>59469.170440000002</v>
      </c>
      <c r="AD54" s="85">
        <v>2290</v>
      </c>
      <c r="AE54" s="85">
        <v>3609</v>
      </c>
      <c r="AF54" s="85">
        <v>5466</v>
      </c>
      <c r="AG54" s="85">
        <v>11365</v>
      </c>
      <c r="AH54" s="85">
        <v>70834.170440000002</v>
      </c>
      <c r="AI54" s="85">
        <v>6734.4</v>
      </c>
      <c r="AJ54" s="85">
        <v>8104</v>
      </c>
      <c r="AK54" s="85">
        <v>10106</v>
      </c>
      <c r="AL54" s="85">
        <v>24944.400000000001</v>
      </c>
      <c r="AM54" s="294">
        <v>95778.57044000001</v>
      </c>
      <c r="AN54" s="85">
        <v>11349</v>
      </c>
      <c r="AO54" s="85">
        <v>11841</v>
      </c>
      <c r="AP54" s="85">
        <v>10513.559159999999</v>
      </c>
      <c r="AQ54" s="85">
        <v>33703.559159999997</v>
      </c>
      <c r="AR54" s="85">
        <v>8835</v>
      </c>
      <c r="AS54" s="85">
        <v>7354</v>
      </c>
      <c r="AT54" s="85">
        <v>5546.8451499999992</v>
      </c>
      <c r="AU54" s="85">
        <v>21735.845149999997</v>
      </c>
      <c r="AV54" s="85">
        <v>55439.404309999998</v>
      </c>
      <c r="AW54" s="85">
        <v>1616</v>
      </c>
      <c r="AX54" s="85">
        <v>3554</v>
      </c>
      <c r="AY54" s="85">
        <v>5159.5848999999998</v>
      </c>
      <c r="AZ54" s="85">
        <v>10329.5849</v>
      </c>
      <c r="BA54" s="85">
        <v>65768.98921</v>
      </c>
      <c r="BB54" s="85">
        <v>7603</v>
      </c>
      <c r="BC54" s="85">
        <v>9213</v>
      </c>
      <c r="BD54" s="85">
        <v>9725</v>
      </c>
      <c r="BE54" s="85">
        <v>26541</v>
      </c>
      <c r="BF54" s="294">
        <v>92309.98921</v>
      </c>
      <c r="BG54" s="85">
        <v>-3468.5812300000107</v>
      </c>
      <c r="BH54" s="616">
        <v>-3.6214585518092313E-2</v>
      </c>
      <c r="BI54" s="85">
        <v>11533</v>
      </c>
      <c r="BJ54" s="85">
        <v>8930</v>
      </c>
      <c r="BK54" s="85">
        <v>10466</v>
      </c>
      <c r="BL54" s="85">
        <v>30929</v>
      </c>
      <c r="BM54" s="85">
        <v>8635</v>
      </c>
      <c r="BN54" s="85">
        <v>7184</v>
      </c>
      <c r="BO54" s="85">
        <v>5648</v>
      </c>
      <c r="BP54" s="85">
        <v>21467</v>
      </c>
      <c r="BQ54" s="85">
        <v>52396</v>
      </c>
      <c r="BR54" s="85">
        <v>-3043.4043099999981</v>
      </c>
      <c r="BS54" s="616">
        <v>-5.4896049982467755E-2</v>
      </c>
      <c r="BT54" s="85">
        <v>1564</v>
      </c>
      <c r="BU54" s="85">
        <v>-52</v>
      </c>
      <c r="BV54" s="616">
        <v>-3.2178217821782179E-2</v>
      </c>
      <c r="BW54" s="85">
        <v>2660.5</v>
      </c>
      <c r="BX54" s="695">
        <v>-893.5</v>
      </c>
      <c r="BY54" s="714">
        <v>-0.25140686550365787</v>
      </c>
      <c r="BZ54" s="294">
        <v>4818</v>
      </c>
      <c r="CA54" s="695">
        <f t="shared" si="0"/>
        <v>-341.58489999999983</v>
      </c>
      <c r="CB54" s="714">
        <f t="shared" si="1"/>
        <v>-6.6203949856508779E-2</v>
      </c>
      <c r="CC54" s="294">
        <v>9042.5</v>
      </c>
      <c r="CD54" s="695">
        <f t="shared" si="2"/>
        <v>-1287.0848999999998</v>
      </c>
      <c r="CE54" s="714">
        <f t="shared" si="3"/>
        <v>-0.12460180273071765</v>
      </c>
      <c r="CF54" s="294">
        <v>61438.5</v>
      </c>
      <c r="CG54" s="695">
        <f t="shared" si="4"/>
        <v>-4330.4892099999997</v>
      </c>
      <c r="CH54" s="714">
        <f t="shared" si="5"/>
        <v>-6.5843937424258911E-2</v>
      </c>
    </row>
    <row r="55" spans="1:86" x14ac:dyDescent="0.25">
      <c r="A55" s="86" t="s">
        <v>39</v>
      </c>
      <c r="B55" s="294">
        <v>11811.734400000001</v>
      </c>
      <c r="C55" s="294">
        <v>10843.13924</v>
      </c>
      <c r="D55" s="294">
        <v>10287.085340000001</v>
      </c>
      <c r="E55" s="294">
        <v>32941.958980000003</v>
      </c>
      <c r="F55" s="294">
        <v>9741.5947999999989</v>
      </c>
      <c r="G55" s="294">
        <v>7726.7959799999999</v>
      </c>
      <c r="H55" s="294">
        <v>5110</v>
      </c>
      <c r="I55" s="294">
        <v>22578.390779999998</v>
      </c>
      <c r="J55" s="294">
        <v>55520.349759999997</v>
      </c>
      <c r="K55" s="294">
        <v>2090.0829999999996</v>
      </c>
      <c r="L55" s="294">
        <v>3039.7359999999999</v>
      </c>
      <c r="M55" s="294">
        <v>4929</v>
      </c>
      <c r="N55" s="294">
        <v>10058.819</v>
      </c>
      <c r="O55" s="294">
        <v>65579.16876</v>
      </c>
      <c r="P55" s="294">
        <v>6952</v>
      </c>
      <c r="Q55" s="294">
        <v>9316</v>
      </c>
      <c r="R55" s="294">
        <v>11296</v>
      </c>
      <c r="S55" s="294">
        <v>27564</v>
      </c>
      <c r="T55" s="294">
        <v>93143.16876</v>
      </c>
      <c r="U55" s="294">
        <v>13232.2554</v>
      </c>
      <c r="V55" s="294">
        <v>12327.903970000001</v>
      </c>
      <c r="W55" s="294">
        <v>11990.039389999998</v>
      </c>
      <c r="X55" s="294">
        <v>37550.198759999999</v>
      </c>
      <c r="Y55" s="294">
        <v>9454.770120000001</v>
      </c>
      <c r="Z55" s="294">
        <v>7695.2074000000002</v>
      </c>
      <c r="AA55" s="294">
        <v>4768.9941600000002</v>
      </c>
      <c r="AB55" s="294">
        <v>21918.971679999999</v>
      </c>
      <c r="AC55" s="294">
        <v>59469.170440000002</v>
      </c>
      <c r="AD55" s="294">
        <v>2290</v>
      </c>
      <c r="AE55" s="294">
        <v>3609</v>
      </c>
      <c r="AF55" s="294">
        <v>5466</v>
      </c>
      <c r="AG55" s="294">
        <v>11365</v>
      </c>
      <c r="AH55" s="294">
        <v>70834.170440000002</v>
      </c>
      <c r="AI55" s="294">
        <v>6734.4</v>
      </c>
      <c r="AJ55" s="294">
        <v>8104</v>
      </c>
      <c r="AK55" s="294">
        <v>10106</v>
      </c>
      <c r="AL55" s="294">
        <v>24944.400000000001</v>
      </c>
      <c r="AM55" s="294">
        <v>95778.57044000001</v>
      </c>
      <c r="AN55" s="294">
        <v>11349</v>
      </c>
      <c r="AO55" s="294">
        <v>11841</v>
      </c>
      <c r="AP55" s="294">
        <v>10513.559159999999</v>
      </c>
      <c r="AQ55" s="294">
        <v>33703.559159999997</v>
      </c>
      <c r="AR55" s="294">
        <v>8835</v>
      </c>
      <c r="AS55" s="294">
        <v>7354</v>
      </c>
      <c r="AT55" s="294">
        <v>5546.8451499999992</v>
      </c>
      <c r="AU55" s="294">
        <v>21735.845149999997</v>
      </c>
      <c r="AV55" s="294">
        <v>55439.404309999998</v>
      </c>
      <c r="AW55" s="294">
        <v>1616</v>
      </c>
      <c r="AX55" s="294">
        <v>3554</v>
      </c>
      <c r="AY55" s="294">
        <v>5159.5848999999998</v>
      </c>
      <c r="AZ55" s="294">
        <v>10329.5849</v>
      </c>
      <c r="BA55" s="294">
        <v>65768.98921</v>
      </c>
      <c r="BB55" s="294">
        <v>7603</v>
      </c>
      <c r="BC55" s="294">
        <v>9213</v>
      </c>
      <c r="BD55" s="294">
        <v>9725</v>
      </c>
      <c r="BE55" s="294">
        <v>26541</v>
      </c>
      <c r="BF55" s="294">
        <v>92309.98921</v>
      </c>
      <c r="BG55" s="294">
        <v>-3468.5812300000107</v>
      </c>
      <c r="BH55" s="616">
        <v>-3.6214585518092313E-2</v>
      </c>
      <c r="BI55" s="294">
        <v>11533</v>
      </c>
      <c r="BJ55" s="294">
        <v>8930</v>
      </c>
      <c r="BK55" s="294">
        <v>10466</v>
      </c>
      <c r="BL55" s="294">
        <v>30929</v>
      </c>
      <c r="BM55" s="294">
        <v>8635</v>
      </c>
      <c r="BN55" s="294">
        <v>7184</v>
      </c>
      <c r="BO55" s="294">
        <v>5648</v>
      </c>
      <c r="BP55" s="294">
        <v>21467</v>
      </c>
      <c r="BQ55" s="294">
        <v>52396</v>
      </c>
      <c r="BR55" s="294">
        <v>-3043.4043099999981</v>
      </c>
      <c r="BS55" s="616">
        <v>-5.4896049982467755E-2</v>
      </c>
      <c r="BT55" s="294">
        <v>1564</v>
      </c>
      <c r="BU55" s="294">
        <v>-52</v>
      </c>
      <c r="BV55" s="616">
        <v>-3.2178217821782179E-2</v>
      </c>
      <c r="BW55" s="294">
        <v>2660.5</v>
      </c>
      <c r="BX55" s="695">
        <v>-893.5</v>
      </c>
      <c r="BY55" s="714">
        <v>-0.25140686550365787</v>
      </c>
      <c r="BZ55" s="294">
        <v>4818</v>
      </c>
      <c r="CA55" s="695">
        <f t="shared" si="0"/>
        <v>-341.58489999999983</v>
      </c>
      <c r="CB55" s="714">
        <f t="shared" si="1"/>
        <v>-6.6203949856508779E-2</v>
      </c>
      <c r="CC55" s="294">
        <v>9042.5</v>
      </c>
      <c r="CD55" s="695">
        <f t="shared" si="2"/>
        <v>-1287.0848999999998</v>
      </c>
      <c r="CE55" s="714">
        <f t="shared" si="3"/>
        <v>-0.12460180273071765</v>
      </c>
      <c r="CF55" s="294">
        <v>61438.5</v>
      </c>
      <c r="CG55" s="695">
        <f t="shared" si="4"/>
        <v>-4330.4892099999997</v>
      </c>
      <c r="CH55" s="714">
        <f t="shared" si="5"/>
        <v>-6.5843937424258911E-2</v>
      </c>
    </row>
    <row r="56" spans="1:86" x14ac:dyDescent="0.25">
      <c r="A56" s="87" t="s">
        <v>40</v>
      </c>
      <c r="B56" s="294">
        <v>3437.4850000000006</v>
      </c>
      <c r="C56" s="294">
        <v>3003.0141599999997</v>
      </c>
      <c r="D56" s="294">
        <v>3010.9622399999998</v>
      </c>
      <c r="E56" s="294">
        <v>9451.4614000000001</v>
      </c>
      <c r="F56" s="294">
        <v>2809.3999999999996</v>
      </c>
      <c r="G56" s="294">
        <v>2366.7998999999995</v>
      </c>
      <c r="H56" s="294">
        <v>938</v>
      </c>
      <c r="I56" s="294">
        <v>6114.1998999999996</v>
      </c>
      <c r="J56" s="294">
        <v>15565.6613</v>
      </c>
      <c r="K56" s="294">
        <v>0</v>
      </c>
      <c r="L56" s="294">
        <v>0</v>
      </c>
      <c r="M56" s="294">
        <v>0</v>
      </c>
      <c r="N56" s="294">
        <v>0</v>
      </c>
      <c r="O56" s="294">
        <v>15565.6613</v>
      </c>
      <c r="P56" s="294">
        <v>2029</v>
      </c>
      <c r="Q56" s="294">
        <v>3080.0000000000005</v>
      </c>
      <c r="R56" s="294">
        <v>3855</v>
      </c>
      <c r="S56" s="294">
        <v>8964</v>
      </c>
      <c r="T56" s="294">
        <v>24529.6613</v>
      </c>
      <c r="U56" s="294">
        <v>4857.8810000000003</v>
      </c>
      <c r="V56" s="294">
        <v>3996.8903999999998</v>
      </c>
      <c r="W56" s="294">
        <v>4108.9062999999987</v>
      </c>
      <c r="X56" s="294">
        <v>12963.6777</v>
      </c>
      <c r="Y56" s="294">
        <v>2851.585</v>
      </c>
      <c r="Z56" s="294">
        <v>2820.3760000000002</v>
      </c>
      <c r="AA56" s="294">
        <v>0</v>
      </c>
      <c r="AB56" s="294">
        <v>5671.9610000000002</v>
      </c>
      <c r="AC56" s="294">
        <v>18635.6387</v>
      </c>
      <c r="AD56" s="294">
        <v>0</v>
      </c>
      <c r="AE56" s="294">
        <v>0</v>
      </c>
      <c r="AF56" s="294">
        <v>0</v>
      </c>
      <c r="AG56" s="294">
        <v>0</v>
      </c>
      <c r="AH56" s="294">
        <v>18635.6387</v>
      </c>
      <c r="AI56" s="294">
        <v>2123.9999999999995</v>
      </c>
      <c r="AJ56" s="294">
        <v>2629</v>
      </c>
      <c r="AK56" s="294">
        <v>2935.0000000000005</v>
      </c>
      <c r="AL56" s="294">
        <v>7688</v>
      </c>
      <c r="AM56" s="294">
        <v>26323.6387</v>
      </c>
      <c r="AN56" s="294">
        <v>3401</v>
      </c>
      <c r="AO56" s="294">
        <v>3581</v>
      </c>
      <c r="AP56" s="294">
        <v>3255.0101399999999</v>
      </c>
      <c r="AQ56" s="294">
        <v>10237.01014</v>
      </c>
      <c r="AR56" s="294">
        <v>2915</v>
      </c>
      <c r="AS56" s="294">
        <v>2895.9999999999995</v>
      </c>
      <c r="AT56" s="294">
        <v>2282.6505000000002</v>
      </c>
      <c r="AU56" s="294">
        <v>8093.6504999999997</v>
      </c>
      <c r="AV56" s="294">
        <v>18330.660640000002</v>
      </c>
      <c r="AW56" s="294">
        <v>0</v>
      </c>
      <c r="AX56" s="294">
        <v>0</v>
      </c>
      <c r="AY56" s="294">
        <v>270.0544000000001</v>
      </c>
      <c r="AZ56" s="294">
        <v>270.0544000000001</v>
      </c>
      <c r="BA56" s="294">
        <v>18600.715040000003</v>
      </c>
      <c r="BB56" s="294">
        <v>3019</v>
      </c>
      <c r="BC56" s="294">
        <v>3513</v>
      </c>
      <c r="BD56" s="294">
        <v>3803</v>
      </c>
      <c r="BE56" s="294">
        <v>10335</v>
      </c>
      <c r="BF56" s="294">
        <v>28935.715040000003</v>
      </c>
      <c r="BG56" s="294">
        <v>2612.0763400000033</v>
      </c>
      <c r="BH56" s="616">
        <v>9.9229303736037222E-2</v>
      </c>
      <c r="BI56" s="294">
        <v>3573</v>
      </c>
      <c r="BJ56" s="294">
        <v>2776</v>
      </c>
      <c r="BK56" s="294">
        <v>3024</v>
      </c>
      <c r="BL56" s="294">
        <v>9373</v>
      </c>
      <c r="BM56" s="294">
        <v>2742</v>
      </c>
      <c r="BN56" s="294">
        <v>2685</v>
      </c>
      <c r="BO56" s="294">
        <v>699</v>
      </c>
      <c r="BP56" s="294">
        <v>6126</v>
      </c>
      <c r="BQ56" s="294">
        <v>15499</v>
      </c>
      <c r="BR56" s="294">
        <v>-2831.6606400000019</v>
      </c>
      <c r="BS56" s="616">
        <v>-0.15447673685153127</v>
      </c>
      <c r="BT56" s="294">
        <v>0</v>
      </c>
      <c r="BU56" s="294">
        <v>0</v>
      </c>
      <c r="BV56" s="616" t="e">
        <v>#DIV/0!</v>
      </c>
      <c r="BW56" s="294">
        <v>0</v>
      </c>
      <c r="BX56" s="695">
        <v>0</v>
      </c>
      <c r="BY56" s="714" t="e">
        <v>#DIV/0!</v>
      </c>
      <c r="BZ56" s="294">
        <v>0</v>
      </c>
      <c r="CA56" s="695">
        <f t="shared" si="0"/>
        <v>-270.0544000000001</v>
      </c>
      <c r="CB56" s="714">
        <f t="shared" si="1"/>
        <v>-1</v>
      </c>
      <c r="CC56" s="294">
        <v>0</v>
      </c>
      <c r="CD56" s="695">
        <f t="shared" si="2"/>
        <v>-270.0544000000001</v>
      </c>
      <c r="CE56" s="714">
        <f t="shared" si="3"/>
        <v>-1</v>
      </c>
      <c r="CF56" s="294">
        <v>15499</v>
      </c>
      <c r="CG56" s="695">
        <f t="shared" si="4"/>
        <v>-3101.7150400000028</v>
      </c>
      <c r="CH56" s="714">
        <f t="shared" si="5"/>
        <v>-0.16675246265156493</v>
      </c>
    </row>
    <row r="57" spans="1:86" x14ac:dyDescent="0.25">
      <c r="A57" s="87" t="s">
        <v>41</v>
      </c>
      <c r="B57" s="294">
        <v>2393.7325999999998</v>
      </c>
      <c r="C57" s="294">
        <v>2186.0442400000002</v>
      </c>
      <c r="D57" s="294">
        <v>1992.1464000000001</v>
      </c>
      <c r="E57" s="294">
        <v>6571.9232400000001</v>
      </c>
      <c r="F57" s="294">
        <v>1954.5948000000003</v>
      </c>
      <c r="G57" s="294">
        <v>935.98079999999993</v>
      </c>
      <c r="H57" s="294">
        <v>1034</v>
      </c>
      <c r="I57" s="294">
        <v>3924.5756000000001</v>
      </c>
      <c r="J57" s="294">
        <v>10496.49884</v>
      </c>
      <c r="K57" s="294">
        <v>506.05919999999992</v>
      </c>
      <c r="L57" s="294">
        <v>558.05999999999995</v>
      </c>
      <c r="M57" s="294">
        <v>1721.0000000000002</v>
      </c>
      <c r="N57" s="294">
        <v>2785.1192000000001</v>
      </c>
      <c r="O57" s="294">
        <v>13281.618040000001</v>
      </c>
      <c r="P57" s="294">
        <v>874</v>
      </c>
      <c r="Q57" s="294">
        <v>1379.0000000000002</v>
      </c>
      <c r="R57" s="294">
        <v>1566</v>
      </c>
      <c r="S57" s="294">
        <v>3819</v>
      </c>
      <c r="T57" s="294">
        <v>17100.618040000001</v>
      </c>
      <c r="U57" s="294">
        <v>2079.6412</v>
      </c>
      <c r="V57" s="294">
        <v>2112.9971100000002</v>
      </c>
      <c r="W57" s="294">
        <v>2000.0745999999999</v>
      </c>
      <c r="X57" s="294">
        <v>6192.7129100000002</v>
      </c>
      <c r="Y57" s="294">
        <v>1619.97912</v>
      </c>
      <c r="Z57" s="294">
        <v>642.08600000000001</v>
      </c>
      <c r="AA57" s="294">
        <v>1376.0349800000001</v>
      </c>
      <c r="AB57" s="294">
        <v>3638.1001000000001</v>
      </c>
      <c r="AC57" s="294">
        <v>9830.8130099999998</v>
      </c>
      <c r="AD57" s="294">
        <v>473</v>
      </c>
      <c r="AE57" s="294">
        <v>644.00000000000023</v>
      </c>
      <c r="AF57" s="294">
        <v>1998</v>
      </c>
      <c r="AG57" s="294">
        <v>3115</v>
      </c>
      <c r="AH57" s="294">
        <v>12945.81301</v>
      </c>
      <c r="AI57" s="294">
        <v>750.39999999999986</v>
      </c>
      <c r="AJ57" s="294">
        <v>1025</v>
      </c>
      <c r="AK57" s="294">
        <v>1933</v>
      </c>
      <c r="AL57" s="294">
        <v>3708.3999999999996</v>
      </c>
      <c r="AM57" s="294">
        <v>16654.213009999999</v>
      </c>
      <c r="AN57" s="294">
        <v>2149</v>
      </c>
      <c r="AO57" s="294">
        <v>2321</v>
      </c>
      <c r="AP57" s="294">
        <v>1992.1537499999999</v>
      </c>
      <c r="AQ57" s="294">
        <v>6462.1537499999995</v>
      </c>
      <c r="AR57" s="294">
        <v>1217</v>
      </c>
      <c r="AS57" s="294">
        <v>291</v>
      </c>
      <c r="AT57" s="294">
        <v>132.98759999999999</v>
      </c>
      <c r="AU57" s="294">
        <v>1640.9875999999999</v>
      </c>
      <c r="AV57" s="294">
        <v>8103.1413499999999</v>
      </c>
      <c r="AW57" s="294">
        <v>466</v>
      </c>
      <c r="AX57" s="294">
        <v>659</v>
      </c>
      <c r="AY57" s="294">
        <v>1570.3485000000001</v>
      </c>
      <c r="AZ57" s="294">
        <v>2695.3485000000001</v>
      </c>
      <c r="BA57" s="294">
        <v>10798.48985</v>
      </c>
      <c r="BB57" s="294">
        <v>489</v>
      </c>
      <c r="BC57" s="294">
        <v>855</v>
      </c>
      <c r="BD57" s="294">
        <v>1194</v>
      </c>
      <c r="BE57" s="294">
        <v>2538</v>
      </c>
      <c r="BF57" s="294">
        <v>13336.48985</v>
      </c>
      <c r="BG57" s="294">
        <v>-3317.7231599999996</v>
      </c>
      <c r="BH57" s="616">
        <v>-0.19921224485407252</v>
      </c>
      <c r="BI57" s="294">
        <v>1978</v>
      </c>
      <c r="BJ57" s="294">
        <v>1360</v>
      </c>
      <c r="BK57" s="294">
        <v>2094</v>
      </c>
      <c r="BL57" s="294">
        <v>5432</v>
      </c>
      <c r="BM57" s="294">
        <v>1247</v>
      </c>
      <c r="BN57" s="294">
        <v>434</v>
      </c>
      <c r="BO57" s="294">
        <v>1297</v>
      </c>
      <c r="BP57" s="294">
        <v>2978</v>
      </c>
      <c r="BQ57" s="294">
        <v>8410</v>
      </c>
      <c r="BR57" s="294">
        <v>306.85865000000013</v>
      </c>
      <c r="BS57" s="616">
        <v>3.7869097519815591E-2</v>
      </c>
      <c r="BT57" s="294">
        <v>443</v>
      </c>
      <c r="BU57" s="294">
        <v>-23</v>
      </c>
      <c r="BV57" s="616">
        <v>-4.9356223175965663E-2</v>
      </c>
      <c r="BW57" s="294">
        <v>384</v>
      </c>
      <c r="BX57" s="695">
        <v>-275</v>
      </c>
      <c r="BY57" s="714">
        <v>-0.41729893778452198</v>
      </c>
      <c r="BZ57" s="294">
        <v>1493</v>
      </c>
      <c r="CA57" s="695">
        <f t="shared" si="0"/>
        <v>-77.348500000000058</v>
      </c>
      <c r="CB57" s="714">
        <f t="shared" si="1"/>
        <v>-4.925562701527722E-2</v>
      </c>
      <c r="CC57" s="294">
        <v>2320</v>
      </c>
      <c r="CD57" s="695">
        <f t="shared" si="2"/>
        <v>-375.34850000000006</v>
      </c>
      <c r="CE57" s="714">
        <f t="shared" si="3"/>
        <v>-0.13925787333252085</v>
      </c>
      <c r="CF57" s="294">
        <v>10730</v>
      </c>
      <c r="CG57" s="695">
        <f t="shared" si="4"/>
        <v>-68.489849999999933</v>
      </c>
      <c r="CH57" s="714">
        <f t="shared" si="5"/>
        <v>-6.3425396468747832E-3</v>
      </c>
    </row>
    <row r="58" spans="1:86" x14ac:dyDescent="0.25">
      <c r="A58" s="87" t="s">
        <v>42</v>
      </c>
      <c r="B58" s="294">
        <v>3727.6200000000003</v>
      </c>
      <c r="C58" s="294">
        <v>3532.0566399999998</v>
      </c>
      <c r="D58" s="294">
        <v>3252.0173599999998</v>
      </c>
      <c r="E58" s="294">
        <v>10511.694</v>
      </c>
      <c r="F58" s="294">
        <v>2967.5880000000002</v>
      </c>
      <c r="G58" s="294">
        <v>2601.0490200000004</v>
      </c>
      <c r="H58" s="294">
        <v>1819</v>
      </c>
      <c r="I58" s="294">
        <v>7387.6370200000001</v>
      </c>
      <c r="J58" s="294">
        <v>17899.331019999998</v>
      </c>
      <c r="K58" s="294">
        <v>475.11599999999999</v>
      </c>
      <c r="L58" s="294">
        <v>1721.8031999999998</v>
      </c>
      <c r="M58" s="294">
        <v>1840.9999999999998</v>
      </c>
      <c r="N58" s="294">
        <v>4037.9191999999994</v>
      </c>
      <c r="O58" s="294">
        <v>21937.250219999998</v>
      </c>
      <c r="P58" s="294">
        <v>2334.0000000000005</v>
      </c>
      <c r="Q58" s="294">
        <v>2813</v>
      </c>
      <c r="R58" s="294">
        <v>3508</v>
      </c>
      <c r="S58" s="294">
        <v>8655</v>
      </c>
      <c r="T58" s="294">
        <v>30592.250219999998</v>
      </c>
      <c r="U58" s="294">
        <v>3818.4119999999994</v>
      </c>
      <c r="V58" s="294">
        <v>3745.9671399999997</v>
      </c>
      <c r="W58" s="294">
        <v>3656.0652900000009</v>
      </c>
      <c r="X58" s="294">
        <v>11220.44443</v>
      </c>
      <c r="Y58" s="294">
        <v>2884.3570999999997</v>
      </c>
      <c r="Z58" s="294">
        <v>2445.6</v>
      </c>
      <c r="AA58" s="294">
        <v>1857.9960000000001</v>
      </c>
      <c r="AB58" s="294">
        <v>7187.9530999999988</v>
      </c>
      <c r="AC58" s="294">
        <v>18408.397529999998</v>
      </c>
      <c r="AD58" s="294">
        <v>626</v>
      </c>
      <c r="AE58" s="294">
        <v>1822</v>
      </c>
      <c r="AF58" s="294">
        <v>1934.0000000000002</v>
      </c>
      <c r="AG58" s="294">
        <v>4382</v>
      </c>
      <c r="AH58" s="294">
        <v>22790.397529999998</v>
      </c>
      <c r="AI58" s="294">
        <v>2168</v>
      </c>
      <c r="AJ58" s="294">
        <v>2481</v>
      </c>
      <c r="AK58" s="294">
        <v>3011.9999999999995</v>
      </c>
      <c r="AL58" s="294">
        <v>7661</v>
      </c>
      <c r="AM58" s="294">
        <v>30451.397529999998</v>
      </c>
      <c r="AN58" s="294">
        <v>3328.9999999999995</v>
      </c>
      <c r="AO58" s="294">
        <v>3438</v>
      </c>
      <c r="AP58" s="294">
        <v>3325.9952699999994</v>
      </c>
      <c r="AQ58" s="294">
        <v>10092.995269999999</v>
      </c>
      <c r="AR58" s="294">
        <v>2693</v>
      </c>
      <c r="AS58" s="294">
        <v>2397</v>
      </c>
      <c r="AT58" s="294">
        <v>1798.1859999999999</v>
      </c>
      <c r="AU58" s="294">
        <v>6888.1859999999997</v>
      </c>
      <c r="AV58" s="294">
        <v>16981.181270000001</v>
      </c>
      <c r="AW58" s="294">
        <v>651</v>
      </c>
      <c r="AX58" s="294">
        <v>1670</v>
      </c>
      <c r="AY58" s="294">
        <v>2028.4488000000001</v>
      </c>
      <c r="AZ58" s="294">
        <v>4349.4488000000001</v>
      </c>
      <c r="BA58" s="294">
        <v>21330.630069999999</v>
      </c>
      <c r="BB58" s="294">
        <v>2542</v>
      </c>
      <c r="BC58" s="294">
        <v>3062</v>
      </c>
      <c r="BD58" s="294">
        <v>2929</v>
      </c>
      <c r="BE58" s="294">
        <v>8533</v>
      </c>
      <c r="BF58" s="294">
        <v>29863.630069999999</v>
      </c>
      <c r="BG58" s="294">
        <v>-587.76745999999912</v>
      </c>
      <c r="BH58" s="616">
        <v>-1.9301822171575056E-2</v>
      </c>
      <c r="BI58" s="294">
        <v>3936</v>
      </c>
      <c r="BJ58" s="294">
        <v>3003</v>
      </c>
      <c r="BK58" s="294">
        <v>3623</v>
      </c>
      <c r="BL58" s="294">
        <v>10562</v>
      </c>
      <c r="BM58" s="294">
        <v>2922</v>
      </c>
      <c r="BN58" s="294">
        <v>2513</v>
      </c>
      <c r="BO58" s="294">
        <v>2246</v>
      </c>
      <c r="BP58" s="294">
        <v>7681</v>
      </c>
      <c r="BQ58" s="294">
        <v>18243</v>
      </c>
      <c r="BR58" s="294">
        <v>1261.8187299999991</v>
      </c>
      <c r="BS58" s="616">
        <v>7.4306887721009462E-2</v>
      </c>
      <c r="BT58" s="294">
        <v>821</v>
      </c>
      <c r="BU58" s="294">
        <v>170</v>
      </c>
      <c r="BV58" s="616">
        <v>0.26113671274961597</v>
      </c>
      <c r="BW58" s="294">
        <v>1565</v>
      </c>
      <c r="BX58" s="695">
        <v>-105</v>
      </c>
      <c r="BY58" s="714">
        <v>-6.2874251497005984E-2</v>
      </c>
      <c r="BZ58" s="294">
        <v>1818</v>
      </c>
      <c r="CA58" s="695">
        <f t="shared" si="0"/>
        <v>-210.44880000000012</v>
      </c>
      <c r="CB58" s="714">
        <f t="shared" si="1"/>
        <v>-0.10374863787540514</v>
      </c>
      <c r="CC58" s="294">
        <v>4204</v>
      </c>
      <c r="CD58" s="695">
        <f t="shared" si="2"/>
        <v>-145.44880000000012</v>
      </c>
      <c r="CE58" s="714">
        <f t="shared" si="3"/>
        <v>-3.3440743112092761E-2</v>
      </c>
      <c r="CF58" s="294">
        <v>22447</v>
      </c>
      <c r="CG58" s="695">
        <f t="shared" si="4"/>
        <v>1116.3699300000007</v>
      </c>
      <c r="CH58" s="714">
        <f t="shared" si="5"/>
        <v>5.233647230937144E-2</v>
      </c>
    </row>
    <row r="59" spans="1:86" x14ac:dyDescent="0.25">
      <c r="A59" s="87" t="s">
        <v>43</v>
      </c>
      <c r="B59" s="294">
        <v>2252.8968000000004</v>
      </c>
      <c r="C59" s="294">
        <v>2122.0241999999998</v>
      </c>
      <c r="D59" s="294">
        <v>2031.9593400000003</v>
      </c>
      <c r="E59" s="294">
        <v>6406.8803400000006</v>
      </c>
      <c r="F59" s="294">
        <v>2010.0119999999997</v>
      </c>
      <c r="G59" s="294">
        <v>1822.9662600000001</v>
      </c>
      <c r="H59" s="294">
        <v>1319</v>
      </c>
      <c r="I59" s="294">
        <v>5151.9782599999999</v>
      </c>
      <c r="J59" s="294">
        <v>11558.8586</v>
      </c>
      <c r="K59" s="294">
        <v>1108.9077999999997</v>
      </c>
      <c r="L59" s="294">
        <v>759.8728000000001</v>
      </c>
      <c r="M59" s="294">
        <v>1367</v>
      </c>
      <c r="N59" s="294">
        <v>3235.7806</v>
      </c>
      <c r="O59" s="294">
        <v>14794.6392</v>
      </c>
      <c r="P59" s="294">
        <v>1715</v>
      </c>
      <c r="Q59" s="294">
        <v>2044</v>
      </c>
      <c r="R59" s="294">
        <v>2366.9999999999995</v>
      </c>
      <c r="S59" s="294">
        <v>6126</v>
      </c>
      <c r="T59" s="294">
        <v>20920.639199999998</v>
      </c>
      <c r="U59" s="294">
        <v>2476.3212000000003</v>
      </c>
      <c r="V59" s="294">
        <v>2472.0493199999996</v>
      </c>
      <c r="W59" s="294">
        <v>2224.9931999999999</v>
      </c>
      <c r="X59" s="294">
        <v>7173.3637199999994</v>
      </c>
      <c r="Y59" s="294">
        <v>2098.8489</v>
      </c>
      <c r="Z59" s="294">
        <v>1787.1454000000001</v>
      </c>
      <c r="AA59" s="294">
        <v>1534.9631800000002</v>
      </c>
      <c r="AB59" s="294">
        <v>5420.95748</v>
      </c>
      <c r="AC59" s="294">
        <v>12594.321199999998</v>
      </c>
      <c r="AD59" s="294">
        <v>1191</v>
      </c>
      <c r="AE59" s="294">
        <v>1143.0000000000002</v>
      </c>
      <c r="AF59" s="294">
        <v>1534</v>
      </c>
      <c r="AG59" s="294">
        <v>3868</v>
      </c>
      <c r="AH59" s="294">
        <v>16462.321199999998</v>
      </c>
      <c r="AI59" s="294">
        <v>1692</v>
      </c>
      <c r="AJ59" s="294">
        <v>1969</v>
      </c>
      <c r="AK59" s="294">
        <v>2226.0000000000005</v>
      </c>
      <c r="AL59" s="294">
        <v>5887</v>
      </c>
      <c r="AM59" s="294">
        <v>22349.321199999998</v>
      </c>
      <c r="AN59" s="294">
        <v>2470.0000000000005</v>
      </c>
      <c r="AO59" s="294">
        <v>2501</v>
      </c>
      <c r="AP59" s="294">
        <v>1940.4</v>
      </c>
      <c r="AQ59" s="294">
        <v>6911.4</v>
      </c>
      <c r="AR59" s="294">
        <v>2010.0000000000005</v>
      </c>
      <c r="AS59" s="294">
        <v>1770</v>
      </c>
      <c r="AT59" s="294">
        <v>1333.0210499999998</v>
      </c>
      <c r="AU59" s="294">
        <v>5113.0210500000003</v>
      </c>
      <c r="AV59" s="294">
        <v>12024.421050000001</v>
      </c>
      <c r="AW59" s="294">
        <v>499</v>
      </c>
      <c r="AX59" s="294">
        <v>1225</v>
      </c>
      <c r="AY59" s="294">
        <v>1290.7332000000001</v>
      </c>
      <c r="AZ59" s="294">
        <v>3014.7332000000001</v>
      </c>
      <c r="BA59" s="294">
        <v>15039.154250000001</v>
      </c>
      <c r="BB59" s="294">
        <v>1553</v>
      </c>
      <c r="BC59" s="294">
        <v>1783</v>
      </c>
      <c r="BD59" s="294">
        <v>1799</v>
      </c>
      <c r="BE59" s="294">
        <v>5135</v>
      </c>
      <c r="BF59" s="294">
        <v>20174.15425</v>
      </c>
      <c r="BG59" s="294">
        <v>-2175.1669499999989</v>
      </c>
      <c r="BH59" s="616">
        <v>-9.7325861959512205E-2</v>
      </c>
      <c r="BI59" s="294">
        <v>2046</v>
      </c>
      <c r="BJ59" s="294">
        <v>1791</v>
      </c>
      <c r="BK59" s="294">
        <v>1725</v>
      </c>
      <c r="BL59" s="294">
        <v>5562</v>
      </c>
      <c r="BM59" s="294">
        <v>1724</v>
      </c>
      <c r="BN59" s="294">
        <v>1552</v>
      </c>
      <c r="BO59" s="294">
        <v>1406</v>
      </c>
      <c r="BP59" s="294">
        <v>4682</v>
      </c>
      <c r="BQ59" s="294">
        <v>10244</v>
      </c>
      <c r="BR59" s="294">
        <v>-1780.4210500000008</v>
      </c>
      <c r="BS59" s="616">
        <v>-0.14806709134657262</v>
      </c>
      <c r="BT59" s="294">
        <v>300</v>
      </c>
      <c r="BU59" s="294">
        <v>-199</v>
      </c>
      <c r="BV59" s="616">
        <v>-0.39879759519038077</v>
      </c>
      <c r="BW59" s="294">
        <v>711.5</v>
      </c>
      <c r="BX59" s="695">
        <v>-513.5</v>
      </c>
      <c r="BY59" s="714">
        <v>-0.41918367346938773</v>
      </c>
      <c r="BZ59" s="294">
        <v>1507</v>
      </c>
      <c r="CA59" s="695">
        <f t="shared" si="0"/>
        <v>216.26679999999988</v>
      </c>
      <c r="CB59" s="714">
        <f t="shared" si="1"/>
        <v>0.16755344946577638</v>
      </c>
      <c r="CC59" s="294">
        <v>2518.5</v>
      </c>
      <c r="CD59" s="695">
        <f t="shared" si="2"/>
        <v>-496.23320000000012</v>
      </c>
      <c r="CE59" s="714">
        <f t="shared" si="3"/>
        <v>-0.16460269187336382</v>
      </c>
      <c r="CF59" s="294">
        <v>12762.5</v>
      </c>
      <c r="CG59" s="695">
        <f t="shared" si="4"/>
        <v>-2276.6542500000014</v>
      </c>
      <c r="CH59" s="714">
        <f t="shared" si="5"/>
        <v>-0.15138180060890066</v>
      </c>
    </row>
    <row r="60" spans="1:86" x14ac:dyDescent="0.25">
      <c r="A60" s="84" t="s">
        <v>80</v>
      </c>
      <c r="B60" s="85">
        <v>35134</v>
      </c>
      <c r="C60" s="85">
        <v>30320.999999999996</v>
      </c>
      <c r="D60" s="85">
        <v>30574</v>
      </c>
      <c r="E60" s="85">
        <v>96029</v>
      </c>
      <c r="F60" s="85">
        <v>26564</v>
      </c>
      <c r="G60" s="85">
        <v>24758</v>
      </c>
      <c r="H60" s="85">
        <v>9340</v>
      </c>
      <c r="I60" s="85">
        <v>60662</v>
      </c>
      <c r="J60" s="85">
        <v>156691</v>
      </c>
      <c r="K60" s="85">
        <v>4144</v>
      </c>
      <c r="L60" s="85">
        <v>2550</v>
      </c>
      <c r="M60" s="85">
        <v>4227</v>
      </c>
      <c r="N60" s="85">
        <v>10921</v>
      </c>
      <c r="O60" s="85">
        <v>167612</v>
      </c>
      <c r="P60" s="85">
        <v>21228</v>
      </c>
      <c r="Q60" s="85">
        <v>26306</v>
      </c>
      <c r="R60" s="85">
        <v>0</v>
      </c>
      <c r="S60" s="85">
        <v>47534</v>
      </c>
      <c r="T60" s="85">
        <v>215146</v>
      </c>
      <c r="U60" s="85">
        <v>34997</v>
      </c>
      <c r="V60" s="85">
        <v>33628</v>
      </c>
      <c r="W60" s="85">
        <v>30912</v>
      </c>
      <c r="X60" s="85">
        <v>99537</v>
      </c>
      <c r="Y60" s="85">
        <v>25951.000000000007</v>
      </c>
      <c r="Z60" s="85">
        <v>22211</v>
      </c>
      <c r="AA60" s="85">
        <v>5861.0000000000036</v>
      </c>
      <c r="AB60" s="85">
        <v>54023.000000000015</v>
      </c>
      <c r="AC60" s="85">
        <v>153560</v>
      </c>
      <c r="AD60" s="85">
        <v>3339.0000000000036</v>
      </c>
      <c r="AE60" s="85">
        <v>2071</v>
      </c>
      <c r="AF60" s="85">
        <v>3709</v>
      </c>
      <c r="AG60" s="85">
        <v>9119.0000000000036</v>
      </c>
      <c r="AH60" s="85">
        <v>162679</v>
      </c>
      <c r="AI60" s="85">
        <v>20802</v>
      </c>
      <c r="AJ60" s="85">
        <v>27576</v>
      </c>
      <c r="AK60" s="85">
        <v>36197</v>
      </c>
      <c r="AL60" s="85">
        <v>84575</v>
      </c>
      <c r="AM60" s="294">
        <v>247254</v>
      </c>
      <c r="AN60" s="85">
        <v>38299.991821200005</v>
      </c>
      <c r="AO60" s="85">
        <v>32319.999999999993</v>
      </c>
      <c r="AP60" s="85">
        <v>32851.582779199998</v>
      </c>
      <c r="AQ60" s="85">
        <v>103471.57460040001</v>
      </c>
      <c r="AR60" s="85">
        <v>25370.000000000007</v>
      </c>
      <c r="AS60" s="85">
        <v>22150</v>
      </c>
      <c r="AT60" s="85">
        <v>6745.5823200000023</v>
      </c>
      <c r="AU60" s="85">
        <v>54265.582320000009</v>
      </c>
      <c r="AV60" s="85">
        <v>157737.15692040001</v>
      </c>
      <c r="AW60" s="85">
        <v>3003.9574176999977</v>
      </c>
      <c r="AX60" s="85">
        <v>2792.1273833999985</v>
      </c>
      <c r="AY60" s="85">
        <v>4044.1080499999971</v>
      </c>
      <c r="AZ60" s="85">
        <v>9840.1928510999933</v>
      </c>
      <c r="BA60" s="85">
        <v>167577.34977150001</v>
      </c>
      <c r="BB60" s="85">
        <v>19595</v>
      </c>
      <c r="BC60" s="85">
        <v>26055</v>
      </c>
      <c r="BD60" s="85">
        <v>31360</v>
      </c>
      <c r="BE60" s="85">
        <v>77010</v>
      </c>
      <c r="BF60" s="294">
        <v>244587.34977150001</v>
      </c>
      <c r="BG60" s="85">
        <v>-2666.6502284999879</v>
      </c>
      <c r="BH60" s="536">
        <v>-1.0785064057608706E-2</v>
      </c>
      <c r="BI60" s="85">
        <v>34633</v>
      </c>
      <c r="BJ60" s="85">
        <v>28847</v>
      </c>
      <c r="BK60" s="85">
        <v>28857</v>
      </c>
      <c r="BL60" s="85">
        <v>92337</v>
      </c>
      <c r="BM60" s="85">
        <v>22479</v>
      </c>
      <c r="BN60" s="85">
        <v>19442</v>
      </c>
      <c r="BO60" s="85">
        <v>5270</v>
      </c>
      <c r="BP60" s="85">
        <v>47191</v>
      </c>
      <c r="BQ60" s="85">
        <v>139528</v>
      </c>
      <c r="BR60" s="85">
        <v>-18209.156920400012</v>
      </c>
      <c r="BS60" s="536">
        <v>-0.11543987019868136</v>
      </c>
      <c r="BT60" s="85">
        <v>3187</v>
      </c>
      <c r="BU60" s="85">
        <v>183.04258230000232</v>
      </c>
      <c r="BV60" s="536">
        <v>6.0933813915428348E-2</v>
      </c>
      <c r="BW60" s="85">
        <v>2413</v>
      </c>
      <c r="BX60" s="695">
        <v>-379.12738339999851</v>
      </c>
      <c r="BY60" s="714">
        <v>-0.13578441501416447</v>
      </c>
      <c r="BZ60" s="294">
        <v>2988</v>
      </c>
      <c r="CA60" s="695">
        <f t="shared" si="0"/>
        <v>-1056.1080499999971</v>
      </c>
      <c r="CB60" s="714">
        <f t="shared" si="1"/>
        <v>-0.26114733754455394</v>
      </c>
      <c r="CC60" s="294">
        <v>8588</v>
      </c>
      <c r="CD60" s="695">
        <f t="shared" si="2"/>
        <v>-1252.1928510999933</v>
      </c>
      <c r="CE60" s="714">
        <f t="shared" si="3"/>
        <v>-0.12725287705718247</v>
      </c>
      <c r="CF60" s="294">
        <v>148116</v>
      </c>
      <c r="CG60" s="695">
        <f t="shared" si="4"/>
        <v>-19461.349771500012</v>
      </c>
      <c r="CH60" s="714">
        <f t="shared" si="5"/>
        <v>-0.11613353354756191</v>
      </c>
    </row>
    <row r="61" spans="1:86" x14ac:dyDescent="0.25">
      <c r="A61" s="86" t="s">
        <v>44</v>
      </c>
      <c r="B61" s="294">
        <v>35134</v>
      </c>
      <c r="C61" s="294">
        <v>30320.999999999996</v>
      </c>
      <c r="D61" s="294">
        <v>30574</v>
      </c>
      <c r="E61" s="294">
        <v>96029</v>
      </c>
      <c r="F61" s="294">
        <v>26564</v>
      </c>
      <c r="G61" s="294">
        <v>24758</v>
      </c>
      <c r="H61" s="294">
        <v>9340</v>
      </c>
      <c r="I61" s="294">
        <v>60662</v>
      </c>
      <c r="J61" s="294">
        <v>156691</v>
      </c>
      <c r="K61" s="294">
        <v>4144</v>
      </c>
      <c r="L61" s="294">
        <v>2550</v>
      </c>
      <c r="M61" s="294">
        <v>4227</v>
      </c>
      <c r="N61" s="294">
        <v>10921</v>
      </c>
      <c r="O61" s="294">
        <v>167612</v>
      </c>
      <c r="P61" s="294">
        <v>21228</v>
      </c>
      <c r="Q61" s="294">
        <v>26306</v>
      </c>
      <c r="R61" s="294">
        <v>0</v>
      </c>
      <c r="S61" s="294">
        <v>47534</v>
      </c>
      <c r="T61" s="294">
        <v>215146</v>
      </c>
      <c r="U61" s="294">
        <v>34997</v>
      </c>
      <c r="V61" s="294">
        <v>33628</v>
      </c>
      <c r="W61" s="294">
        <v>30912</v>
      </c>
      <c r="X61" s="294">
        <v>99537</v>
      </c>
      <c r="Y61" s="294">
        <v>25951.000000000007</v>
      </c>
      <c r="Z61" s="294">
        <v>22211</v>
      </c>
      <c r="AA61" s="294">
        <v>5861.0000000000036</v>
      </c>
      <c r="AB61" s="294">
        <v>54023.000000000015</v>
      </c>
      <c r="AC61" s="294">
        <v>153560</v>
      </c>
      <c r="AD61" s="294">
        <v>3339.0000000000036</v>
      </c>
      <c r="AE61" s="294">
        <v>2071</v>
      </c>
      <c r="AF61" s="294">
        <v>3709</v>
      </c>
      <c r="AG61" s="294">
        <v>9119.0000000000036</v>
      </c>
      <c r="AH61" s="294">
        <v>162679</v>
      </c>
      <c r="AI61" s="294">
        <v>20802</v>
      </c>
      <c r="AJ61" s="294">
        <v>27576</v>
      </c>
      <c r="AK61" s="294">
        <v>36197</v>
      </c>
      <c r="AL61" s="294">
        <v>84575</v>
      </c>
      <c r="AM61" s="294">
        <v>247254</v>
      </c>
      <c r="AN61" s="294">
        <v>38300.000000000007</v>
      </c>
      <c r="AO61" s="294">
        <v>32319.999999999993</v>
      </c>
      <c r="AP61" s="294">
        <v>32851.617959999996</v>
      </c>
      <c r="AQ61" s="294">
        <v>103471.61796</v>
      </c>
      <c r="AR61" s="294">
        <v>25370.000000000007</v>
      </c>
      <c r="AS61" s="294">
        <v>22150</v>
      </c>
      <c r="AT61" s="294">
        <v>6745.6753200000021</v>
      </c>
      <c r="AU61" s="294">
        <v>54265.675320000009</v>
      </c>
      <c r="AV61" s="294">
        <v>157737.29328000001</v>
      </c>
      <c r="AW61" s="294">
        <v>3003.9609999999975</v>
      </c>
      <c r="AX61" s="294">
        <v>2792.1220399999984</v>
      </c>
      <c r="AY61" s="294">
        <v>4044.1080499999971</v>
      </c>
      <c r="AZ61" s="294">
        <v>9840.191089999993</v>
      </c>
      <c r="BA61" s="294">
        <v>167577.48437000002</v>
      </c>
      <c r="BB61" s="294">
        <v>19595</v>
      </c>
      <c r="BC61" s="294">
        <v>26055</v>
      </c>
      <c r="BD61" s="294">
        <v>31360</v>
      </c>
      <c r="BE61" s="294">
        <v>77010</v>
      </c>
      <c r="BF61" s="294">
        <v>244587.48437000002</v>
      </c>
      <c r="BG61" s="294">
        <v>-2666.5156299999799</v>
      </c>
      <c r="BH61" s="616">
        <v>-1.0784519684211347E-2</v>
      </c>
      <c r="BI61" s="294">
        <v>34633</v>
      </c>
      <c r="BJ61" s="294">
        <v>28847</v>
      </c>
      <c r="BK61" s="294">
        <v>28857</v>
      </c>
      <c r="BL61" s="294">
        <v>92337</v>
      </c>
      <c r="BM61" s="294">
        <v>22479</v>
      </c>
      <c r="BN61" s="294">
        <v>19442</v>
      </c>
      <c r="BO61" s="294">
        <v>5270</v>
      </c>
      <c r="BP61" s="294">
        <v>47191</v>
      </c>
      <c r="BQ61" s="294">
        <v>139528</v>
      </c>
      <c r="BR61" s="294">
        <v>-18209.293280000013</v>
      </c>
      <c r="BS61" s="616">
        <v>-0.11544063487685587</v>
      </c>
      <c r="BT61" s="294">
        <v>3187</v>
      </c>
      <c r="BU61" s="294">
        <v>183.03900000000249</v>
      </c>
      <c r="BV61" s="616">
        <v>6.0932548724834522E-2</v>
      </c>
      <c r="BW61" s="294">
        <v>2413</v>
      </c>
      <c r="BX61" s="695">
        <v>-379.12203999999838</v>
      </c>
      <c r="BY61" s="714">
        <v>-0.1357827611288791</v>
      </c>
      <c r="BZ61" s="294">
        <v>2988</v>
      </c>
      <c r="CA61" s="695">
        <f t="shared" si="0"/>
        <v>-1056.1080499999971</v>
      </c>
      <c r="CB61" s="714">
        <f t="shared" si="1"/>
        <v>-0.26114733754455394</v>
      </c>
      <c r="CC61" s="294">
        <v>8588</v>
      </c>
      <c r="CD61" s="695">
        <f t="shared" si="2"/>
        <v>-1252.191089999993</v>
      </c>
      <c r="CE61" s="714">
        <f t="shared" si="3"/>
        <v>-0.1272527208615411</v>
      </c>
      <c r="CF61" s="294">
        <v>148116</v>
      </c>
      <c r="CG61" s="695">
        <f t="shared" si="4"/>
        <v>-19461.48437000002</v>
      </c>
      <c r="CH61" s="714">
        <f t="shared" si="5"/>
        <v>-0.11613424347050316</v>
      </c>
    </row>
    <row r="62" spans="1:86" x14ac:dyDescent="0.25">
      <c r="A62" s="86" t="s">
        <v>45</v>
      </c>
      <c r="B62" s="294">
        <v>1132</v>
      </c>
      <c r="C62" s="294">
        <v>980.99999999999636</v>
      </c>
      <c r="D62" s="294">
        <v>956</v>
      </c>
      <c r="E62" s="294">
        <v>3068.9999999999964</v>
      </c>
      <c r="F62" s="294">
        <v>794</v>
      </c>
      <c r="G62" s="294">
        <v>766</v>
      </c>
      <c r="H62" s="294">
        <v>445</v>
      </c>
      <c r="I62" s="294">
        <v>2005</v>
      </c>
      <c r="J62" s="294">
        <v>5073.9999999999964</v>
      </c>
      <c r="K62" s="294">
        <v>293</v>
      </c>
      <c r="L62" s="294">
        <v>84</v>
      </c>
      <c r="M62" s="294">
        <v>339</v>
      </c>
      <c r="N62" s="294">
        <v>716</v>
      </c>
      <c r="O62" s="294">
        <v>317684.58759000001</v>
      </c>
      <c r="P62" s="294">
        <v>705</v>
      </c>
      <c r="Q62" s="294">
        <v>838</v>
      </c>
      <c r="R62" s="294">
        <v>0</v>
      </c>
      <c r="S62" s="294">
        <v>1543</v>
      </c>
      <c r="T62" s="294">
        <v>319227.58759000001</v>
      </c>
      <c r="U62" s="294">
        <v>1235</v>
      </c>
      <c r="V62" s="294">
        <v>1198</v>
      </c>
      <c r="W62" s="294">
        <v>1083</v>
      </c>
      <c r="X62" s="294">
        <v>3516</v>
      </c>
      <c r="Y62" s="294">
        <v>796</v>
      </c>
      <c r="Z62" s="294">
        <v>710</v>
      </c>
      <c r="AA62" s="294">
        <v>361</v>
      </c>
      <c r="AB62" s="294">
        <v>1867</v>
      </c>
      <c r="AC62" s="294">
        <v>5383</v>
      </c>
      <c r="AD62" s="294">
        <v>305</v>
      </c>
      <c r="AE62" s="294">
        <v>83</v>
      </c>
      <c r="AF62" s="294">
        <v>351</v>
      </c>
      <c r="AG62" s="294">
        <v>739</v>
      </c>
      <c r="AH62" s="294">
        <v>6122</v>
      </c>
      <c r="AI62" s="294">
        <v>677</v>
      </c>
      <c r="AJ62" s="294">
        <v>828</v>
      </c>
      <c r="AK62" s="294">
        <v>1141</v>
      </c>
      <c r="AL62" s="294">
        <v>2646</v>
      </c>
      <c r="AM62" s="294">
        <v>8768</v>
      </c>
      <c r="AN62" s="294">
        <v>1224</v>
      </c>
      <c r="AO62" s="294">
        <v>1060</v>
      </c>
      <c r="AP62" s="294">
        <v>1026.506199999998</v>
      </c>
      <c r="AQ62" s="294">
        <v>3310.506199999998</v>
      </c>
      <c r="AR62" s="294">
        <v>777.99999999999818</v>
      </c>
      <c r="AS62" s="294">
        <v>729</v>
      </c>
      <c r="AT62" s="294">
        <v>354.02532000000065</v>
      </c>
      <c r="AU62" s="294">
        <v>1861.0253199999988</v>
      </c>
      <c r="AV62" s="294">
        <v>5171.5315199999968</v>
      </c>
      <c r="AW62" s="294">
        <v>250.96099999999751</v>
      </c>
      <c r="AX62" s="294">
        <v>161.12203999999838</v>
      </c>
      <c r="AY62" s="294">
        <v>282.0058599999993</v>
      </c>
      <c r="AZ62" s="294">
        <v>694.08889999999519</v>
      </c>
      <c r="BA62" s="294">
        <v>5865.620419999992</v>
      </c>
      <c r="BB62" s="294">
        <v>635</v>
      </c>
      <c r="BC62" s="294">
        <v>764</v>
      </c>
      <c r="BD62" s="294">
        <v>920</v>
      </c>
      <c r="BE62" s="294">
        <v>2319</v>
      </c>
      <c r="BF62" s="294">
        <v>8184.620419999992</v>
      </c>
      <c r="BG62" s="294">
        <v>-583.37958000000799</v>
      </c>
      <c r="BH62" s="616">
        <v>-6.6535079835767341E-2</v>
      </c>
      <c r="BI62" s="294">
        <v>1290</v>
      </c>
      <c r="BJ62" s="294">
        <v>1051</v>
      </c>
      <c r="BK62" s="294">
        <v>938</v>
      </c>
      <c r="BL62" s="294">
        <v>3279</v>
      </c>
      <c r="BM62" s="294">
        <v>770</v>
      </c>
      <c r="BN62" s="294">
        <v>722</v>
      </c>
      <c r="BO62" s="294">
        <v>142</v>
      </c>
      <c r="BP62" s="294">
        <v>1634</v>
      </c>
      <c r="BQ62" s="294">
        <v>4913</v>
      </c>
      <c r="BR62" s="294">
        <v>-258.53151999999682</v>
      </c>
      <c r="BS62" s="616">
        <v>-4.999128768724917E-2</v>
      </c>
      <c r="BT62" s="294">
        <v>0</v>
      </c>
      <c r="BU62" s="294">
        <v>-250.96099999999751</v>
      </c>
      <c r="BV62" s="616">
        <v>-1</v>
      </c>
      <c r="BW62" s="294">
        <v>0</v>
      </c>
      <c r="BX62" s="695">
        <v>-161.12203999999838</v>
      </c>
      <c r="BY62" s="714">
        <v>-1</v>
      </c>
      <c r="BZ62" s="294">
        <v>0</v>
      </c>
      <c r="CA62" s="695">
        <f t="shared" si="0"/>
        <v>-282.0058599999993</v>
      </c>
      <c r="CB62" s="714">
        <f t="shared" si="1"/>
        <v>-1</v>
      </c>
      <c r="CC62" s="294">
        <v>0</v>
      </c>
      <c r="CD62" s="695">
        <f t="shared" si="2"/>
        <v>-694.08889999999519</v>
      </c>
      <c r="CE62" s="714">
        <f t="shared" si="3"/>
        <v>-1</v>
      </c>
      <c r="CF62" s="294">
        <v>4913</v>
      </c>
      <c r="CG62" s="695">
        <f t="shared" si="4"/>
        <v>-952.62041999999201</v>
      </c>
      <c r="CH62" s="714">
        <f t="shared" si="5"/>
        <v>-0.16240744401936485</v>
      </c>
    </row>
    <row r="63" spans="1:86" x14ac:dyDescent="0.25">
      <c r="A63" s="86" t="s">
        <v>46</v>
      </c>
      <c r="B63" s="294">
        <v>34002</v>
      </c>
      <c r="C63" s="294">
        <v>29340</v>
      </c>
      <c r="D63" s="294">
        <v>29618</v>
      </c>
      <c r="E63" s="294">
        <v>92960</v>
      </c>
      <c r="F63" s="294">
        <v>25770</v>
      </c>
      <c r="G63" s="294">
        <v>23992</v>
      </c>
      <c r="H63" s="294">
        <v>8895</v>
      </c>
      <c r="I63" s="294">
        <v>58657</v>
      </c>
      <c r="J63" s="294">
        <v>151617</v>
      </c>
      <c r="K63" s="294">
        <v>3851</v>
      </c>
      <c r="L63" s="294">
        <v>2466</v>
      </c>
      <c r="M63" s="294">
        <v>3888</v>
      </c>
      <c r="N63" s="294">
        <v>10205</v>
      </c>
      <c r="O63" s="294">
        <v>449225.05335</v>
      </c>
      <c r="P63" s="294">
        <v>20523</v>
      </c>
      <c r="Q63" s="294">
        <v>25468</v>
      </c>
      <c r="R63" s="294">
        <v>0</v>
      </c>
      <c r="S63" s="294">
        <v>45991</v>
      </c>
      <c r="T63" s="294">
        <v>495216.05335</v>
      </c>
      <c r="U63" s="294">
        <v>33762</v>
      </c>
      <c r="V63" s="294">
        <v>32430</v>
      </c>
      <c r="W63" s="294">
        <v>29829</v>
      </c>
      <c r="X63" s="294">
        <v>96021</v>
      </c>
      <c r="Y63" s="294">
        <v>25155.000000000007</v>
      </c>
      <c r="Z63" s="294">
        <v>21501</v>
      </c>
      <c r="AA63" s="294">
        <v>5500.0000000000036</v>
      </c>
      <c r="AB63" s="294">
        <v>52156.000000000015</v>
      </c>
      <c r="AC63" s="294">
        <v>148177</v>
      </c>
      <c r="AD63" s="294">
        <v>3034.0000000000036</v>
      </c>
      <c r="AE63" s="294">
        <v>1988</v>
      </c>
      <c r="AF63" s="294">
        <v>3358</v>
      </c>
      <c r="AG63" s="294">
        <v>8380.0000000000036</v>
      </c>
      <c r="AH63" s="294">
        <v>156557</v>
      </c>
      <c r="AI63" s="294">
        <v>20125</v>
      </c>
      <c r="AJ63" s="294">
        <v>26748</v>
      </c>
      <c r="AK63" s="294">
        <v>35056</v>
      </c>
      <c r="AL63" s="294">
        <v>81929</v>
      </c>
      <c r="AM63" s="294">
        <v>238486</v>
      </c>
      <c r="AN63" s="294">
        <v>37076.000000000007</v>
      </c>
      <c r="AO63" s="294">
        <v>31259.999999999993</v>
      </c>
      <c r="AP63" s="294">
        <v>31825.11176</v>
      </c>
      <c r="AQ63" s="294">
        <v>100161.11176</v>
      </c>
      <c r="AR63" s="294">
        <v>24592.000000000007</v>
      </c>
      <c r="AS63" s="294">
        <v>21421</v>
      </c>
      <c r="AT63" s="294">
        <v>6391.6500000000015</v>
      </c>
      <c r="AU63" s="294">
        <v>52404.650000000009</v>
      </c>
      <c r="AV63" s="294">
        <v>152565.76176000002</v>
      </c>
      <c r="AW63" s="294">
        <v>2753</v>
      </c>
      <c r="AX63" s="294">
        <v>2631</v>
      </c>
      <c r="AY63" s="294">
        <v>3762.1021899999978</v>
      </c>
      <c r="AZ63" s="294">
        <v>9146.1021899999978</v>
      </c>
      <c r="BA63" s="294">
        <v>161711.86395000003</v>
      </c>
      <c r="BB63" s="294">
        <v>18960</v>
      </c>
      <c r="BC63" s="294">
        <v>25291</v>
      </c>
      <c r="BD63" s="294">
        <v>30440</v>
      </c>
      <c r="BE63" s="294">
        <v>74691</v>
      </c>
      <c r="BF63" s="294">
        <v>236402.86395000003</v>
      </c>
      <c r="BG63" s="294">
        <v>-2083.1360499999719</v>
      </c>
      <c r="BH63" s="616">
        <v>-8.7348357974890156E-3</v>
      </c>
      <c r="BI63" s="294">
        <v>33343</v>
      </c>
      <c r="BJ63" s="294">
        <v>27796</v>
      </c>
      <c r="BK63" s="294">
        <v>27919</v>
      </c>
      <c r="BL63" s="294">
        <v>89058</v>
      </c>
      <c r="BM63" s="294">
        <v>21709</v>
      </c>
      <c r="BN63" s="294">
        <v>18720</v>
      </c>
      <c r="BO63" s="294">
        <v>5128</v>
      </c>
      <c r="BP63" s="294">
        <v>45557</v>
      </c>
      <c r="BQ63" s="294">
        <v>134615</v>
      </c>
      <c r="BR63" s="294">
        <v>-17950.761760000023</v>
      </c>
      <c r="BS63" s="616">
        <v>-0.11765917564281704</v>
      </c>
      <c r="BT63" s="294">
        <v>3187</v>
      </c>
      <c r="BU63" s="294">
        <v>434</v>
      </c>
      <c r="BV63" s="616">
        <v>0.15764620414093716</v>
      </c>
      <c r="BW63" s="294">
        <v>2413</v>
      </c>
      <c r="BX63" s="695">
        <v>-218</v>
      </c>
      <c r="BY63" s="714">
        <v>-8.2858228810338275E-2</v>
      </c>
      <c r="BZ63" s="294">
        <v>2988</v>
      </c>
      <c r="CA63" s="695">
        <f t="shared" si="0"/>
        <v>-774.10218999999779</v>
      </c>
      <c r="CB63" s="714">
        <f t="shared" si="1"/>
        <v>-0.20576320123829445</v>
      </c>
      <c r="CC63" s="294">
        <v>8588</v>
      </c>
      <c r="CD63" s="695">
        <f t="shared" si="2"/>
        <v>-558.10218999999779</v>
      </c>
      <c r="CE63" s="714">
        <f t="shared" si="3"/>
        <v>-6.1020769110824678E-2</v>
      </c>
      <c r="CF63" s="294">
        <v>143203</v>
      </c>
      <c r="CG63" s="695">
        <f t="shared" si="4"/>
        <v>-18508.863950000028</v>
      </c>
      <c r="CH63" s="714">
        <f t="shared" si="5"/>
        <v>-0.11445581973950171</v>
      </c>
    </row>
    <row r="64" spans="1:86" x14ac:dyDescent="0.25">
      <c r="A64" s="58" t="s">
        <v>112</v>
      </c>
      <c r="B64" s="294">
        <v>0</v>
      </c>
      <c r="C64" s="294">
        <v>0</v>
      </c>
      <c r="D64" s="294">
        <v>0</v>
      </c>
      <c r="F64" s="294">
        <v>0</v>
      </c>
      <c r="G64" s="294">
        <v>0</v>
      </c>
      <c r="H64" s="294">
        <v>0</v>
      </c>
      <c r="K64" s="294">
        <v>0</v>
      </c>
      <c r="L64" s="294">
        <v>0</v>
      </c>
      <c r="M64" s="294">
        <v>0</v>
      </c>
      <c r="P64" s="294">
        <v>0</v>
      </c>
      <c r="Q64" s="294">
        <v>0</v>
      </c>
      <c r="R64" s="294">
        <v>0</v>
      </c>
      <c r="T64" s="294">
        <v>0</v>
      </c>
      <c r="U64" s="294">
        <v>0</v>
      </c>
      <c r="V64" s="294">
        <v>0</v>
      </c>
      <c r="W64" s="294">
        <v>0</v>
      </c>
      <c r="Y64" s="294">
        <v>0</v>
      </c>
      <c r="Z64" s="294">
        <v>0</v>
      </c>
      <c r="AA64" s="294">
        <v>0</v>
      </c>
      <c r="AD64" s="294">
        <v>0</v>
      </c>
      <c r="AE64" s="294">
        <v>0</v>
      </c>
      <c r="AF64" s="294">
        <v>0</v>
      </c>
      <c r="AI64" s="294">
        <v>0</v>
      </c>
      <c r="AJ64" s="294">
        <v>0</v>
      </c>
      <c r="AK64" s="294">
        <v>0</v>
      </c>
      <c r="AM64" s="294">
        <v>0</v>
      </c>
      <c r="AN64" s="294">
        <v>37076.000000000007</v>
      </c>
      <c r="AO64" s="294">
        <v>31259.999999999993</v>
      </c>
      <c r="AP64" s="294">
        <v>31825.11176</v>
      </c>
      <c r="AQ64" s="294">
        <v>100161.11176</v>
      </c>
      <c r="AR64" s="294">
        <v>24592.000000000007</v>
      </c>
      <c r="AS64" s="294">
        <v>21421</v>
      </c>
      <c r="AT64" s="294">
        <v>6391.6500000000015</v>
      </c>
      <c r="AU64" s="294">
        <v>52404.650000000009</v>
      </c>
      <c r="AV64" s="294">
        <v>152565.76176000002</v>
      </c>
      <c r="AW64" s="294">
        <v>2753</v>
      </c>
      <c r="AX64" s="294">
        <v>2631</v>
      </c>
      <c r="AY64" s="294">
        <v>3762</v>
      </c>
      <c r="AZ64" s="294">
        <v>9146</v>
      </c>
      <c r="BA64" s="294">
        <v>161711</v>
      </c>
      <c r="BB64" s="294">
        <v>17005</v>
      </c>
      <c r="BC64" s="294">
        <v>21922</v>
      </c>
      <c r="BD64" s="294">
        <v>26800</v>
      </c>
      <c r="BE64" s="294">
        <v>65727</v>
      </c>
      <c r="BF64" s="294">
        <v>227438</v>
      </c>
      <c r="BG64" s="294">
        <v>227438</v>
      </c>
      <c r="BH64" s="616"/>
      <c r="BI64" s="294">
        <v>26211</v>
      </c>
      <c r="BJ64" s="294">
        <v>21366</v>
      </c>
      <c r="BK64" s="294">
        <v>21049</v>
      </c>
      <c r="BL64" s="294">
        <v>89058</v>
      </c>
      <c r="BM64" s="294">
        <v>19397</v>
      </c>
      <c r="BN64" s="294">
        <v>16285</v>
      </c>
      <c r="BO64" s="294">
        <v>5128</v>
      </c>
      <c r="BP64" s="294">
        <v>40810</v>
      </c>
      <c r="BQ64" s="294">
        <v>129868</v>
      </c>
      <c r="BR64" s="294">
        <v>-22697.761760000023</v>
      </c>
      <c r="BS64" s="616">
        <v>-0.14877362717662493</v>
      </c>
      <c r="BT64" s="294">
        <v>3187</v>
      </c>
      <c r="BU64" s="294">
        <v>434</v>
      </c>
      <c r="BV64" s="616">
        <v>0.15764620414093716</v>
      </c>
      <c r="BW64" s="294">
        <v>2413</v>
      </c>
      <c r="BX64" s="695">
        <v>-218</v>
      </c>
      <c r="BY64" s="714">
        <v>-8.2858228810338275E-2</v>
      </c>
      <c r="BZ64" s="294">
        <v>2988</v>
      </c>
      <c r="CA64" s="695">
        <f t="shared" si="0"/>
        <v>-774</v>
      </c>
      <c r="CB64" s="714">
        <f t="shared" si="1"/>
        <v>-0.20574162679425836</v>
      </c>
      <c r="CC64" s="294">
        <v>8588</v>
      </c>
      <c r="CD64" s="695">
        <f t="shared" si="2"/>
        <v>-558</v>
      </c>
      <c r="CE64" s="714">
        <f t="shared" si="3"/>
        <v>-6.1010277717034767E-2</v>
      </c>
      <c r="CF64" s="294">
        <v>138456</v>
      </c>
      <c r="CG64" s="695">
        <f t="shared" si="4"/>
        <v>-23255</v>
      </c>
      <c r="CH64" s="714">
        <f t="shared" si="5"/>
        <v>-0.14380592538540976</v>
      </c>
    </row>
    <row r="65" spans="1:86" x14ac:dyDescent="0.25">
      <c r="A65" s="58" t="s">
        <v>111</v>
      </c>
      <c r="B65" s="294">
        <v>0</v>
      </c>
      <c r="C65" s="294">
        <v>0</v>
      </c>
      <c r="D65" s="294">
        <v>0</v>
      </c>
      <c r="F65" s="294">
        <v>0</v>
      </c>
      <c r="G65" s="294">
        <v>0</v>
      </c>
      <c r="H65" s="294">
        <v>0</v>
      </c>
      <c r="K65" s="294">
        <v>0</v>
      </c>
      <c r="L65" s="294">
        <v>0</v>
      </c>
      <c r="M65" s="294">
        <v>0</v>
      </c>
      <c r="P65" s="294">
        <v>0</v>
      </c>
      <c r="Q65" s="294">
        <v>0</v>
      </c>
      <c r="R65" s="294">
        <v>0</v>
      </c>
      <c r="T65" s="294">
        <v>0</v>
      </c>
      <c r="U65" s="294">
        <v>0</v>
      </c>
      <c r="V65" s="294">
        <v>0</v>
      </c>
      <c r="W65" s="294">
        <v>0</v>
      </c>
      <c r="Y65" s="294">
        <v>0</v>
      </c>
      <c r="Z65" s="294">
        <v>0</v>
      </c>
      <c r="AA65" s="294">
        <v>0</v>
      </c>
      <c r="AD65" s="294">
        <v>0</v>
      </c>
      <c r="AE65" s="294">
        <v>0</v>
      </c>
      <c r="AF65" s="294">
        <v>0</v>
      </c>
      <c r="AI65" s="294">
        <v>-12990</v>
      </c>
      <c r="AJ65" s="294">
        <v>-12434</v>
      </c>
      <c r="AK65" s="294">
        <v>-10032</v>
      </c>
      <c r="AM65" s="294">
        <v>0</v>
      </c>
      <c r="BC65" s="294">
        <v>0</v>
      </c>
      <c r="BD65" s="294">
        <v>0</v>
      </c>
      <c r="BE65" s="294">
        <v>0</v>
      </c>
      <c r="BF65" s="294">
        <v>0</v>
      </c>
      <c r="BG65" s="294">
        <v>0</v>
      </c>
      <c r="BH65" s="616" t="e">
        <v>#DIV/0!</v>
      </c>
      <c r="BP65" s="294">
        <v>0</v>
      </c>
      <c r="BQ65" s="294">
        <v>0</v>
      </c>
      <c r="BR65" s="294">
        <v>0</v>
      </c>
      <c r="BS65" s="616" t="e">
        <v>#DIV/0!</v>
      </c>
      <c r="BT65" s="294">
        <v>0</v>
      </c>
      <c r="BU65" s="294">
        <v>0</v>
      </c>
      <c r="BV65" s="616" t="e">
        <v>#DIV/0!</v>
      </c>
      <c r="BW65" s="294">
        <v>0</v>
      </c>
      <c r="BX65" s="695">
        <v>0</v>
      </c>
      <c r="BY65" s="714" t="e">
        <v>#DIV/0!</v>
      </c>
      <c r="BZ65" s="294">
        <v>0</v>
      </c>
      <c r="CA65" s="695">
        <f t="shared" si="0"/>
        <v>0</v>
      </c>
      <c r="CB65" s="714" t="e">
        <f t="shared" si="1"/>
        <v>#DIV/0!</v>
      </c>
      <c r="CC65" s="294">
        <v>8588</v>
      </c>
      <c r="CD65" s="695">
        <f t="shared" si="2"/>
        <v>8588</v>
      </c>
      <c r="CE65" s="714" t="e">
        <f t="shared" si="3"/>
        <v>#DIV/0!</v>
      </c>
      <c r="CF65" s="294">
        <v>8588</v>
      </c>
      <c r="CG65" s="695">
        <f t="shared" si="4"/>
        <v>8588</v>
      </c>
      <c r="CH65" s="714" t="e">
        <f t="shared" si="5"/>
        <v>#DIV/0!</v>
      </c>
    </row>
    <row r="66" spans="1:86" x14ac:dyDescent="0.25">
      <c r="A66" s="58" t="s">
        <v>248</v>
      </c>
      <c r="BB66" s="88">
        <v>1955</v>
      </c>
      <c r="BC66" s="294">
        <v>3369</v>
      </c>
      <c r="BD66" s="294">
        <v>3640</v>
      </c>
      <c r="BE66" s="294">
        <v>8964</v>
      </c>
      <c r="BF66" s="294">
        <v>8964</v>
      </c>
      <c r="BG66" s="294">
        <v>8964</v>
      </c>
      <c r="BH66" s="616"/>
      <c r="BI66" s="294">
        <v>7132</v>
      </c>
      <c r="BJ66" s="294">
        <v>6430</v>
      </c>
      <c r="BK66" s="294">
        <v>6870</v>
      </c>
      <c r="BL66" s="294">
        <v>20432</v>
      </c>
      <c r="BM66" s="294">
        <v>2312</v>
      </c>
      <c r="BN66" s="294">
        <v>2435</v>
      </c>
      <c r="BO66" s="294">
        <v>0</v>
      </c>
      <c r="BP66" s="294">
        <v>4747</v>
      </c>
      <c r="BQ66" s="294">
        <v>25179</v>
      </c>
      <c r="BR66" s="294">
        <v>25179</v>
      </c>
      <c r="BS66" s="616" t="e">
        <v>#DIV/0!</v>
      </c>
      <c r="BT66" s="294">
        <v>0</v>
      </c>
      <c r="BU66" s="294">
        <v>0</v>
      </c>
      <c r="BV66" s="616" t="e">
        <v>#DIV/0!</v>
      </c>
      <c r="BW66" s="294">
        <v>0</v>
      </c>
      <c r="BX66" s="695">
        <v>0</v>
      </c>
      <c r="BY66" s="714" t="e">
        <v>#DIV/0!</v>
      </c>
      <c r="BZ66" s="294">
        <v>0</v>
      </c>
      <c r="CA66" s="695">
        <f t="shared" si="0"/>
        <v>0</v>
      </c>
      <c r="CB66" s="714" t="e">
        <f t="shared" si="1"/>
        <v>#DIV/0!</v>
      </c>
      <c r="CC66" s="294">
        <v>8588</v>
      </c>
      <c r="CD66" s="695">
        <f t="shared" si="2"/>
        <v>8588</v>
      </c>
      <c r="CE66" s="714" t="e">
        <f t="shared" si="3"/>
        <v>#DIV/0!</v>
      </c>
      <c r="CF66" s="294">
        <v>33767</v>
      </c>
      <c r="CG66" s="695">
        <f t="shared" si="4"/>
        <v>33767</v>
      </c>
      <c r="CH66" s="714" t="e">
        <f t="shared" si="5"/>
        <v>#DIV/0!</v>
      </c>
    </row>
    <row r="67" spans="1:86" x14ac:dyDescent="0.25">
      <c r="A67" s="86" t="s">
        <v>47</v>
      </c>
      <c r="B67" s="294">
        <v>0</v>
      </c>
      <c r="C67" s="294">
        <v>0</v>
      </c>
      <c r="D67" s="294">
        <v>0</v>
      </c>
      <c r="E67" s="294">
        <v>0</v>
      </c>
      <c r="F67" s="294">
        <v>0</v>
      </c>
      <c r="G67" s="294">
        <v>0</v>
      </c>
      <c r="H67" s="294">
        <v>0</v>
      </c>
      <c r="I67" s="294">
        <v>0</v>
      </c>
      <c r="J67" s="294">
        <v>0</v>
      </c>
      <c r="K67" s="294">
        <v>0</v>
      </c>
      <c r="L67" s="294">
        <v>0</v>
      </c>
      <c r="M67" s="294">
        <v>0</v>
      </c>
      <c r="N67" s="294">
        <v>0</v>
      </c>
      <c r="O67" s="294">
        <v>0</v>
      </c>
      <c r="P67" s="294">
        <v>0</v>
      </c>
      <c r="Q67" s="294">
        <v>0</v>
      </c>
      <c r="R67" s="294">
        <v>0</v>
      </c>
      <c r="S67" s="294">
        <v>0</v>
      </c>
      <c r="T67" s="294">
        <v>0</v>
      </c>
      <c r="U67" s="294">
        <v>0</v>
      </c>
      <c r="V67" s="294">
        <v>0</v>
      </c>
      <c r="W67" s="294">
        <v>0</v>
      </c>
      <c r="X67" s="294">
        <v>0</v>
      </c>
      <c r="Y67" s="294">
        <v>0</v>
      </c>
      <c r="Z67" s="294">
        <v>0</v>
      </c>
      <c r="AA67" s="294">
        <v>0</v>
      </c>
      <c r="AB67" s="294">
        <v>0</v>
      </c>
      <c r="AC67" s="294">
        <v>0</v>
      </c>
      <c r="AD67" s="294">
        <v>0</v>
      </c>
      <c r="AE67" s="294">
        <v>0</v>
      </c>
      <c r="AF67" s="294">
        <v>0</v>
      </c>
      <c r="AG67" s="294">
        <v>0</v>
      </c>
      <c r="AH67" s="294">
        <v>0</v>
      </c>
      <c r="AI67" s="294">
        <v>0</v>
      </c>
      <c r="AJ67" s="294">
        <v>0</v>
      </c>
      <c r="AK67" s="294">
        <v>0</v>
      </c>
      <c r="AL67" s="294">
        <v>0</v>
      </c>
      <c r="AM67" s="294">
        <v>0</v>
      </c>
      <c r="AN67" s="294">
        <v>-8.1788000000102556E-3</v>
      </c>
      <c r="AP67" s="294">
        <v>-3.5180799999992018E-2</v>
      </c>
      <c r="AQ67" s="294">
        <v>-4.3359600000002274E-2</v>
      </c>
      <c r="AS67" s="294">
        <v>0</v>
      </c>
      <c r="AT67" s="294">
        <v>-9.3000000000003524E-2</v>
      </c>
      <c r="AU67" s="294">
        <v>-9.3000000000003524E-2</v>
      </c>
      <c r="AV67" s="294">
        <v>-0.1363596000000058</v>
      </c>
      <c r="AW67" s="294">
        <v>-3.5822999999979288E-3</v>
      </c>
      <c r="AX67" s="294">
        <v>5.3434000000009974E-3</v>
      </c>
      <c r="AY67" s="294">
        <v>0</v>
      </c>
      <c r="AZ67" s="294">
        <v>1.7611000000030685E-3</v>
      </c>
      <c r="BA67" s="294">
        <v>-0.13459850000000273</v>
      </c>
      <c r="BB67" s="294">
        <v>0</v>
      </c>
      <c r="BC67" s="294">
        <v>0</v>
      </c>
      <c r="BD67" s="294">
        <v>0</v>
      </c>
      <c r="BE67" s="294">
        <v>0</v>
      </c>
      <c r="BF67" s="294">
        <v>-0.13459850000000273</v>
      </c>
      <c r="BG67" s="294">
        <v>-0.13459850000000273</v>
      </c>
      <c r="BH67" s="616"/>
      <c r="BL67" s="294">
        <v>0</v>
      </c>
      <c r="BP67" s="294">
        <v>0</v>
      </c>
      <c r="BQ67" s="294">
        <v>0</v>
      </c>
      <c r="BR67" s="294">
        <v>0.1363596000000058</v>
      </c>
      <c r="BS67" s="616">
        <v>-1</v>
      </c>
      <c r="BT67" s="294">
        <v>0</v>
      </c>
      <c r="BU67" s="294">
        <v>3.5822999999979288E-3</v>
      </c>
      <c r="BV67" s="616">
        <v>-1</v>
      </c>
      <c r="BX67" s="695">
        <v>-5.3434000000009974E-3</v>
      </c>
      <c r="BY67" s="714">
        <v>-1</v>
      </c>
      <c r="CA67" s="695">
        <f t="shared" si="0"/>
        <v>0</v>
      </c>
      <c r="CB67" s="714" t="e">
        <f t="shared" si="1"/>
        <v>#DIV/0!</v>
      </c>
      <c r="CC67" s="294">
        <v>0</v>
      </c>
      <c r="CD67" s="695">
        <f t="shared" si="2"/>
        <v>-1.7611000000030685E-3</v>
      </c>
      <c r="CE67" s="714">
        <f t="shared" si="3"/>
        <v>-1</v>
      </c>
      <c r="CF67" s="294">
        <v>0</v>
      </c>
      <c r="CG67" s="695">
        <f t="shared" si="4"/>
        <v>0.13459850000000273</v>
      </c>
      <c r="CH67" s="714">
        <f t="shared" si="5"/>
        <v>-1</v>
      </c>
    </row>
    <row r="68" spans="1:86" x14ac:dyDescent="0.25">
      <c r="A68" s="84" t="s">
        <v>81</v>
      </c>
      <c r="B68" s="85">
        <v>84871.139902114999</v>
      </c>
      <c r="C68" s="85">
        <v>73354.616995319433</v>
      </c>
      <c r="D68" s="85">
        <v>58358.267992982663</v>
      </c>
      <c r="E68" s="85">
        <v>216584.02489041706</v>
      </c>
      <c r="F68" s="85">
        <v>38739.347992450763</v>
      </c>
      <c r="G68" s="85">
        <v>21285.941989381339</v>
      </c>
      <c r="H68" s="85">
        <v>6196.4599986027906</v>
      </c>
      <c r="I68" s="85">
        <v>66221.749980434892</v>
      </c>
      <c r="J68" s="85">
        <v>282805.77487085195</v>
      </c>
      <c r="K68" s="85">
        <v>5419</v>
      </c>
      <c r="L68" s="85">
        <v>5289</v>
      </c>
      <c r="M68" s="85">
        <v>26774.92</v>
      </c>
      <c r="N68" s="85">
        <v>37482.92</v>
      </c>
      <c r="O68" s="85">
        <v>320288.69487085193</v>
      </c>
      <c r="P68" s="85">
        <v>59322.271999999997</v>
      </c>
      <c r="Q68" s="85">
        <v>91675.89</v>
      </c>
      <c r="R68" s="85">
        <v>48267.021739833413</v>
      </c>
      <c r="S68" s="85">
        <v>199265.18373983342</v>
      </c>
      <c r="T68" s="85">
        <v>519553.87861068535</v>
      </c>
      <c r="U68" s="85">
        <v>113821.34500516462</v>
      </c>
      <c r="V68" s="85">
        <v>97253.408000935509</v>
      </c>
      <c r="W68" s="85">
        <v>86393.579009492343</v>
      </c>
      <c r="X68" s="85">
        <v>297468.33201559249</v>
      </c>
      <c r="Y68" s="85">
        <v>54095.759994190921</v>
      </c>
      <c r="Z68" s="85">
        <v>29625.43599916988</v>
      </c>
      <c r="AA68" s="85">
        <v>7179.721999207437</v>
      </c>
      <c r="AB68" s="85">
        <v>90900.91799256824</v>
      </c>
      <c r="AC68" s="85">
        <v>388369.25000816071</v>
      </c>
      <c r="AD68" s="85">
        <v>5847.9676999999983</v>
      </c>
      <c r="AE68" s="85">
        <v>5986</v>
      </c>
      <c r="AF68" s="85">
        <v>24196.716</v>
      </c>
      <c r="AG68" s="85">
        <v>36030.683699999994</v>
      </c>
      <c r="AH68" s="85">
        <v>424399.93370816071</v>
      </c>
      <c r="AI68" s="85">
        <v>60635.150999999998</v>
      </c>
      <c r="AJ68" s="85">
        <v>88077</v>
      </c>
      <c r="AK68" s="85">
        <v>48472.146000000001</v>
      </c>
      <c r="AL68" s="85">
        <v>197184.29700000002</v>
      </c>
      <c r="AM68" s="294">
        <v>621584.23070816067</v>
      </c>
      <c r="AN68" s="85">
        <v>121629.36599999999</v>
      </c>
      <c r="AO68" s="85">
        <v>100819.132</v>
      </c>
      <c r="AP68" s="85">
        <v>87763.382899999997</v>
      </c>
      <c r="AQ68" s="85">
        <v>310211.88089999999</v>
      </c>
      <c r="AR68" s="85">
        <v>55294.48</v>
      </c>
      <c r="AS68" s="85">
        <v>30597.773999999998</v>
      </c>
      <c r="AT68" s="85">
        <v>7799.5797000000011</v>
      </c>
      <c r="AU68" s="85">
        <v>93691.833700000003</v>
      </c>
      <c r="AV68" s="85">
        <v>403903.71460000001</v>
      </c>
      <c r="AW68" s="85">
        <v>5726</v>
      </c>
      <c r="AX68" s="85">
        <v>5602</v>
      </c>
      <c r="AY68" s="85">
        <v>26984.863800000003</v>
      </c>
      <c r="AZ68" s="85">
        <v>38312.863800000006</v>
      </c>
      <c r="BA68" s="85">
        <v>442216.5784</v>
      </c>
      <c r="BB68" s="85">
        <v>52320.842100000002</v>
      </c>
      <c r="BC68" s="85">
        <v>81960</v>
      </c>
      <c r="BD68" s="85">
        <v>97180</v>
      </c>
      <c r="BE68" s="85">
        <v>231460.84210000001</v>
      </c>
      <c r="BF68" s="294">
        <v>673677.42050000001</v>
      </c>
      <c r="BG68" s="85">
        <v>52093.189791839337</v>
      </c>
      <c r="BH68" s="536">
        <v>8.3807128975087464E-2</v>
      </c>
      <c r="BI68" s="85">
        <v>115153</v>
      </c>
      <c r="BJ68" s="85">
        <v>90818</v>
      </c>
      <c r="BK68" s="85">
        <v>72883.399999999994</v>
      </c>
      <c r="BL68" s="85">
        <v>278854.40000000002</v>
      </c>
      <c r="BM68" s="85">
        <v>55454</v>
      </c>
      <c r="BN68" s="85">
        <v>32300.5</v>
      </c>
      <c r="BO68" s="85">
        <v>8239</v>
      </c>
      <c r="BP68" s="85">
        <v>95993.5</v>
      </c>
      <c r="BQ68" s="85">
        <v>374847.9</v>
      </c>
      <c r="BR68" s="85">
        <v>-29055.814599999983</v>
      </c>
      <c r="BS68" s="536">
        <v>-7.1937478041703515E-2</v>
      </c>
      <c r="BT68" s="85">
        <v>6098</v>
      </c>
      <c r="BU68" s="85">
        <v>372</v>
      </c>
      <c r="BV68" s="536">
        <v>6.4966818023052736E-2</v>
      </c>
      <c r="BW68" s="85">
        <v>6115</v>
      </c>
      <c r="BX68" s="695">
        <v>513</v>
      </c>
      <c r="BY68" s="714">
        <v>9.1574437700821132E-2</v>
      </c>
      <c r="BZ68" s="294">
        <v>29357.200000000001</v>
      </c>
      <c r="CA68" s="695">
        <f t="shared" si="0"/>
        <v>2372.3361999999979</v>
      </c>
      <c r="CB68" s="714">
        <f t="shared" si="1"/>
        <v>8.7913588061170708E-2</v>
      </c>
      <c r="CC68" s="294">
        <v>41570.199999999997</v>
      </c>
      <c r="CD68" s="695">
        <f t="shared" si="2"/>
        <v>3257.3361999999906</v>
      </c>
      <c r="CE68" s="714">
        <f t="shared" si="3"/>
        <v>8.501938714380286E-2</v>
      </c>
      <c r="CF68" s="294">
        <v>416419.5</v>
      </c>
      <c r="CG68" s="695">
        <f t="shared" si="4"/>
        <v>-25797.078399999999</v>
      </c>
      <c r="CH68" s="714">
        <f t="shared" si="5"/>
        <v>-5.8335846415657581E-2</v>
      </c>
    </row>
    <row r="69" spans="1:86" x14ac:dyDescent="0.25">
      <c r="A69" s="86" t="s">
        <v>48</v>
      </c>
      <c r="B69" s="294">
        <v>64055</v>
      </c>
      <c r="C69" s="294">
        <v>55235.000000000015</v>
      </c>
      <c r="D69" s="294">
        <v>39342.000000000007</v>
      </c>
      <c r="E69" s="294">
        <v>158632</v>
      </c>
      <c r="F69" s="294">
        <v>28215.999999999993</v>
      </c>
      <c r="G69" s="294">
        <v>15150</v>
      </c>
      <c r="H69" s="294">
        <v>5246</v>
      </c>
      <c r="I69" s="294">
        <v>48611.999999999993</v>
      </c>
      <c r="J69" s="294">
        <v>207244</v>
      </c>
      <c r="K69" s="294">
        <v>5199</v>
      </c>
      <c r="L69" s="294">
        <v>4963</v>
      </c>
      <c r="M69" s="294">
        <v>14593</v>
      </c>
      <c r="N69" s="294">
        <v>24755</v>
      </c>
      <c r="O69" s="294">
        <v>231999</v>
      </c>
      <c r="P69" s="294">
        <v>32231</v>
      </c>
      <c r="Q69" s="294">
        <v>51721</v>
      </c>
      <c r="R69" s="294">
        <v>4004</v>
      </c>
      <c r="S69" s="294">
        <v>87956</v>
      </c>
      <c r="T69" s="294">
        <v>319955</v>
      </c>
      <c r="U69" s="294">
        <v>63289</v>
      </c>
      <c r="V69" s="294">
        <v>56595</v>
      </c>
      <c r="W69" s="294">
        <v>46799</v>
      </c>
      <c r="X69" s="294">
        <v>166683</v>
      </c>
      <c r="Y69" s="294">
        <v>28894</v>
      </c>
      <c r="Z69" s="294">
        <v>14527</v>
      </c>
      <c r="AA69" s="294">
        <v>5445</v>
      </c>
      <c r="AB69" s="294">
        <v>48866</v>
      </c>
      <c r="AC69" s="294">
        <v>215549</v>
      </c>
      <c r="AD69" s="294">
        <v>5101.9676999999983</v>
      </c>
      <c r="AE69" s="294">
        <v>5423</v>
      </c>
      <c r="AF69" s="294">
        <v>12962</v>
      </c>
      <c r="AG69" s="294">
        <v>23486.967699999997</v>
      </c>
      <c r="AH69" s="294">
        <v>239035.96770000001</v>
      </c>
      <c r="AI69" s="294">
        <v>32230</v>
      </c>
      <c r="AJ69" s="294">
        <v>53686.999999999993</v>
      </c>
      <c r="AK69" s="294">
        <v>3669</v>
      </c>
      <c r="AL69" s="294">
        <v>89586</v>
      </c>
      <c r="AM69" s="294">
        <v>328621.96770000004</v>
      </c>
      <c r="AN69" s="294">
        <v>69700</v>
      </c>
      <c r="AO69" s="294">
        <v>56689</v>
      </c>
      <c r="AP69" s="294">
        <v>46615.382899999997</v>
      </c>
      <c r="AQ69" s="294">
        <v>173004.3829</v>
      </c>
      <c r="AR69" s="294">
        <v>29022</v>
      </c>
      <c r="AS69" s="294">
        <v>13930</v>
      </c>
      <c r="AT69" s="294">
        <v>5737.5797000000011</v>
      </c>
      <c r="AU69" s="294">
        <v>48689.579700000002</v>
      </c>
      <c r="AV69" s="294">
        <v>221693.9626</v>
      </c>
      <c r="AW69" s="294">
        <v>5517</v>
      </c>
      <c r="AX69" s="294">
        <v>5263</v>
      </c>
      <c r="AY69" s="294">
        <v>15161.863800000003</v>
      </c>
      <c r="AZ69" s="294">
        <v>25941.863800000003</v>
      </c>
      <c r="BA69" s="294">
        <v>247635.82639999999</v>
      </c>
      <c r="BB69" s="294">
        <v>30169.2071</v>
      </c>
      <c r="BC69" s="294">
        <v>48698</v>
      </c>
      <c r="BD69" s="294">
        <v>57696</v>
      </c>
      <c r="BE69" s="294">
        <v>136563.2071</v>
      </c>
      <c r="BF69" s="294">
        <v>384199.03350000002</v>
      </c>
      <c r="BG69" s="294">
        <v>55577.065799999982</v>
      </c>
      <c r="BH69" s="616">
        <v>0.16912157817378914</v>
      </c>
      <c r="BI69" s="294">
        <v>69671</v>
      </c>
      <c r="BJ69" s="294">
        <v>53867</v>
      </c>
      <c r="BK69" s="294">
        <v>41515</v>
      </c>
      <c r="BL69" s="294">
        <v>165053</v>
      </c>
      <c r="BM69" s="294">
        <v>27144</v>
      </c>
      <c r="BN69" s="294">
        <v>14930</v>
      </c>
      <c r="BO69" s="294">
        <v>6140</v>
      </c>
      <c r="BP69" s="294">
        <v>48214</v>
      </c>
      <c r="BQ69" s="294">
        <v>213267</v>
      </c>
      <c r="BR69" s="294">
        <v>-8426.9625999999989</v>
      </c>
      <c r="BS69" s="616">
        <v>-3.8011691888987863E-2</v>
      </c>
      <c r="BT69" s="294">
        <v>5596</v>
      </c>
      <c r="BU69" s="294">
        <v>79</v>
      </c>
      <c r="BV69" s="616">
        <v>1.4319376472720682E-2</v>
      </c>
      <c r="BW69" s="294">
        <v>5341</v>
      </c>
      <c r="BX69" s="695">
        <v>78</v>
      </c>
      <c r="BY69" s="714">
        <v>1.4820444613338399E-2</v>
      </c>
      <c r="BZ69" s="294">
        <v>17041</v>
      </c>
      <c r="CA69" s="695">
        <f t="shared" ref="CA69:CA83" si="6">BZ69-AY69</f>
        <v>1879.1361999999972</v>
      </c>
      <c r="CB69" s="714">
        <f t="shared" ref="CB69:CB83" si="7">CA69/AY69</f>
        <v>0.1239383379766277</v>
      </c>
      <c r="CC69" s="294">
        <v>27978</v>
      </c>
      <c r="CD69" s="695">
        <f t="shared" ref="CD69:CD84" si="8">CC69-AZ69</f>
        <v>2036.1361999999972</v>
      </c>
      <c r="CE69" s="714">
        <f t="shared" ref="CE69:CE84" si="9">CD69/AZ69</f>
        <v>7.8488431505834871E-2</v>
      </c>
      <c r="CF69" s="294">
        <v>241245</v>
      </c>
      <c r="CG69" s="695">
        <f t="shared" ref="CG69:CG84" si="10">CF69-BA69</f>
        <v>-6390.8263999999908</v>
      </c>
      <c r="CH69" s="714">
        <f t="shared" ref="CH69:CH84" si="11">CG69/BA69</f>
        <v>-2.5807357896902396E-2</v>
      </c>
    </row>
    <row r="70" spans="1:86" x14ac:dyDescent="0.25">
      <c r="A70" s="87" t="s">
        <v>49</v>
      </c>
      <c r="B70" s="294">
        <v>30811.999999999993</v>
      </c>
      <c r="C70" s="294">
        <v>26605.000000000007</v>
      </c>
      <c r="D70" s="294">
        <v>22984.000000000007</v>
      </c>
      <c r="E70" s="294">
        <v>80401</v>
      </c>
      <c r="F70" s="294">
        <v>22438.999999999993</v>
      </c>
      <c r="G70" s="294">
        <v>13020</v>
      </c>
      <c r="H70" s="294">
        <v>4480</v>
      </c>
      <c r="I70" s="294">
        <v>39938.999999999993</v>
      </c>
      <c r="J70" s="294">
        <v>120340</v>
      </c>
      <c r="K70" s="294">
        <v>4419</v>
      </c>
      <c r="L70" s="294">
        <v>4672</v>
      </c>
      <c r="M70" s="294">
        <v>11864</v>
      </c>
      <c r="N70" s="294">
        <v>20955</v>
      </c>
      <c r="O70" s="294">
        <v>141295</v>
      </c>
      <c r="P70" s="294">
        <v>19855</v>
      </c>
      <c r="Q70" s="294">
        <v>25293</v>
      </c>
      <c r="R70" s="294">
        <v>0</v>
      </c>
      <c r="S70" s="294">
        <v>45148</v>
      </c>
      <c r="T70" s="294">
        <v>186443</v>
      </c>
      <c r="U70" s="294">
        <v>30080</v>
      </c>
      <c r="V70" s="294">
        <v>27372</v>
      </c>
      <c r="W70" s="294">
        <v>22772.999999999993</v>
      </c>
      <c r="X70" s="294">
        <v>80225</v>
      </c>
      <c r="Y70" s="294">
        <v>21899</v>
      </c>
      <c r="Z70" s="294">
        <v>12670</v>
      </c>
      <c r="AA70" s="294">
        <v>4847</v>
      </c>
      <c r="AB70" s="294">
        <v>39416</v>
      </c>
      <c r="AC70" s="294">
        <v>119641</v>
      </c>
      <c r="AD70" s="294">
        <v>4609.0714999999982</v>
      </c>
      <c r="AE70" s="294">
        <v>5147</v>
      </c>
      <c r="AF70" s="294">
        <v>11534</v>
      </c>
      <c r="AG70" s="294">
        <v>21290.071499999998</v>
      </c>
      <c r="AH70" s="294">
        <v>140931.07149999999</v>
      </c>
      <c r="AI70" s="294">
        <v>19121</v>
      </c>
      <c r="AJ70" s="294">
        <v>24457.999999999993</v>
      </c>
      <c r="AK70" s="294">
        <v>0</v>
      </c>
      <c r="AL70" s="294">
        <v>43578.999999999993</v>
      </c>
      <c r="AM70" s="294">
        <v>184510.07149999999</v>
      </c>
      <c r="AN70" s="294">
        <v>31860</v>
      </c>
      <c r="AO70" s="294">
        <v>27090</v>
      </c>
      <c r="AP70" s="294">
        <v>24494</v>
      </c>
      <c r="AQ70" s="294">
        <v>83444</v>
      </c>
      <c r="AR70" s="294">
        <v>23347</v>
      </c>
      <c r="AS70" s="294">
        <v>12105</v>
      </c>
      <c r="AT70" s="294">
        <v>4987.494200000001</v>
      </c>
      <c r="AU70" s="294">
        <v>40439.494200000001</v>
      </c>
      <c r="AV70" s="294">
        <v>123883.4942</v>
      </c>
      <c r="AW70" s="294">
        <v>4857</v>
      </c>
      <c r="AX70" s="294">
        <v>4935</v>
      </c>
      <c r="AY70" s="294">
        <v>10914.307800000002</v>
      </c>
      <c r="AZ70" s="294">
        <v>20706.307800000002</v>
      </c>
      <c r="BA70" s="294">
        <v>144589.802</v>
      </c>
      <c r="BB70" s="294">
        <v>14834.2071</v>
      </c>
      <c r="BC70" s="294">
        <v>22455</v>
      </c>
      <c r="BD70" s="294">
        <v>27118</v>
      </c>
      <c r="BE70" s="294">
        <v>64407.2071</v>
      </c>
      <c r="BF70" s="294">
        <v>208997.0091</v>
      </c>
      <c r="BG70" s="294">
        <v>24486.937600000005</v>
      </c>
      <c r="BH70" s="616">
        <v>0.13271328443444896</v>
      </c>
      <c r="BI70" s="294">
        <v>31834</v>
      </c>
      <c r="BJ70" s="294">
        <v>24999</v>
      </c>
      <c r="BK70" s="294">
        <v>20469</v>
      </c>
      <c r="BL70" s="294">
        <v>77302</v>
      </c>
      <c r="BM70" s="294">
        <v>22862</v>
      </c>
      <c r="BN70" s="294">
        <v>12424</v>
      </c>
      <c r="BO70" s="294">
        <v>5418</v>
      </c>
      <c r="BP70" s="294">
        <v>40704</v>
      </c>
      <c r="BQ70" s="294">
        <v>118006</v>
      </c>
      <c r="BR70" s="294">
        <v>-5877.494200000001</v>
      </c>
      <c r="BS70" s="616">
        <v>-4.7443723136443475E-2</v>
      </c>
      <c r="BT70" s="294">
        <v>4929</v>
      </c>
      <c r="BU70" s="294">
        <v>72</v>
      </c>
      <c r="BV70" s="616">
        <v>1.4823965410747375E-2</v>
      </c>
      <c r="BW70" s="294">
        <v>5068</v>
      </c>
      <c r="BX70" s="695">
        <v>133</v>
      </c>
      <c r="BY70" s="714">
        <v>2.6950354609929079E-2</v>
      </c>
      <c r="BZ70" s="294">
        <v>11869</v>
      </c>
      <c r="CA70" s="695">
        <f t="shared" si="6"/>
        <v>954.69219999999768</v>
      </c>
      <c r="CB70" s="714">
        <f t="shared" si="7"/>
        <v>8.7471621425226576E-2</v>
      </c>
      <c r="CC70" s="294">
        <v>21866</v>
      </c>
      <c r="CD70" s="695">
        <f t="shared" si="8"/>
        <v>1159.6921999999977</v>
      </c>
      <c r="CE70" s="714">
        <f t="shared" si="9"/>
        <v>5.6006711153013845E-2</v>
      </c>
      <c r="CF70" s="294">
        <v>139872</v>
      </c>
      <c r="CG70" s="695">
        <f t="shared" si="10"/>
        <v>-4717.801999999996</v>
      </c>
      <c r="CH70" s="714">
        <f t="shared" si="11"/>
        <v>-3.2628871018164862E-2</v>
      </c>
    </row>
    <row r="71" spans="1:86" x14ac:dyDescent="0.25">
      <c r="A71" s="87" t="s">
        <v>50</v>
      </c>
      <c r="B71" s="294">
        <v>29072.000000000004</v>
      </c>
      <c r="C71" s="294">
        <v>24961.000000000004</v>
      </c>
      <c r="D71" s="294">
        <v>13481.000000000002</v>
      </c>
      <c r="E71" s="294">
        <v>67514.000000000015</v>
      </c>
      <c r="F71" s="294">
        <v>3886</v>
      </c>
      <c r="G71" s="294">
        <v>1362</v>
      </c>
      <c r="H71" s="294">
        <v>737.99999999999977</v>
      </c>
      <c r="I71" s="294">
        <v>5986</v>
      </c>
      <c r="J71" s="294">
        <v>73500.000000000015</v>
      </c>
      <c r="K71" s="294">
        <v>757</v>
      </c>
      <c r="L71" s="294">
        <v>270</v>
      </c>
      <c r="M71" s="294">
        <v>1889</v>
      </c>
      <c r="N71" s="294">
        <v>2916</v>
      </c>
      <c r="O71" s="294">
        <v>76416.000000000015</v>
      </c>
      <c r="P71" s="294">
        <v>10200</v>
      </c>
      <c r="Q71" s="294">
        <v>23383</v>
      </c>
      <c r="R71" s="294">
        <v>0</v>
      </c>
      <c r="S71" s="294">
        <v>33583</v>
      </c>
      <c r="T71" s="294">
        <v>109999.00000000001</v>
      </c>
      <c r="U71" s="294">
        <v>29345</v>
      </c>
      <c r="V71" s="294">
        <v>25922</v>
      </c>
      <c r="W71" s="294">
        <v>21384.000000000004</v>
      </c>
      <c r="X71" s="294">
        <v>76651</v>
      </c>
      <c r="Y71" s="294">
        <v>4418</v>
      </c>
      <c r="Z71" s="294">
        <v>1262</v>
      </c>
      <c r="AA71" s="294">
        <v>582.99999999999977</v>
      </c>
      <c r="AB71" s="294">
        <v>6263</v>
      </c>
      <c r="AC71" s="294">
        <v>82914</v>
      </c>
      <c r="AD71" s="294">
        <v>473.89620000000014</v>
      </c>
      <c r="AE71" s="294">
        <v>250</v>
      </c>
      <c r="AF71" s="294">
        <v>987</v>
      </c>
      <c r="AG71" s="294">
        <v>1710.8962000000001</v>
      </c>
      <c r="AH71" s="294">
        <v>84624.896200000003</v>
      </c>
      <c r="AI71" s="294">
        <v>10757</v>
      </c>
      <c r="AJ71" s="294">
        <v>26079</v>
      </c>
      <c r="AK71" s="294">
        <v>0</v>
      </c>
      <c r="AL71" s="294">
        <v>36836</v>
      </c>
      <c r="AM71" s="294">
        <v>121460.8962</v>
      </c>
      <c r="AN71" s="294">
        <v>33917</v>
      </c>
      <c r="AO71" s="294">
        <v>26396</v>
      </c>
      <c r="AP71" s="294">
        <v>19258.002</v>
      </c>
      <c r="AQ71" s="294">
        <v>79571.002000000008</v>
      </c>
      <c r="AR71" s="294">
        <v>2942</v>
      </c>
      <c r="AS71" s="294">
        <v>1140</v>
      </c>
      <c r="AT71" s="294">
        <v>714.08550000000014</v>
      </c>
      <c r="AU71" s="294">
        <v>4796.0855000000001</v>
      </c>
      <c r="AV71" s="294">
        <v>84367.087500000009</v>
      </c>
      <c r="AW71" s="294">
        <v>625</v>
      </c>
      <c r="AX71" s="294">
        <v>291</v>
      </c>
      <c r="AY71" s="294">
        <v>3542.5560000000005</v>
      </c>
      <c r="AZ71" s="294">
        <v>4458.5560000000005</v>
      </c>
      <c r="BA71" s="294">
        <v>88825.643500000006</v>
      </c>
      <c r="BB71" s="294">
        <v>13404</v>
      </c>
      <c r="BC71" s="294">
        <v>23402</v>
      </c>
      <c r="BD71" s="294">
        <v>27213</v>
      </c>
      <c r="BE71" s="294">
        <v>64019</v>
      </c>
      <c r="BF71" s="294">
        <v>152844.64350000001</v>
      </c>
      <c r="BG71" s="294">
        <v>31383.747300000003</v>
      </c>
      <c r="BH71" s="616">
        <v>0.2583856062474863</v>
      </c>
      <c r="BI71" s="294">
        <v>33730</v>
      </c>
      <c r="BJ71" s="294">
        <v>25786</v>
      </c>
      <c r="BK71" s="294">
        <v>18758</v>
      </c>
      <c r="BL71" s="294">
        <v>78274</v>
      </c>
      <c r="BM71" s="294">
        <v>1992</v>
      </c>
      <c r="BN71" s="294">
        <v>1247</v>
      </c>
      <c r="BO71" s="294">
        <v>682</v>
      </c>
      <c r="BP71" s="294">
        <v>3921</v>
      </c>
      <c r="BQ71" s="294">
        <v>82195</v>
      </c>
      <c r="BR71" s="294">
        <v>-2172.0875000000087</v>
      </c>
      <c r="BS71" s="616">
        <v>-2.5745673631319896E-2</v>
      </c>
      <c r="BT71" s="294">
        <v>631</v>
      </c>
      <c r="BU71" s="294">
        <v>6</v>
      </c>
      <c r="BV71" s="616">
        <v>9.5999999999999992E-3</v>
      </c>
      <c r="BW71" s="294">
        <v>241</v>
      </c>
      <c r="BX71" s="695">
        <v>-50</v>
      </c>
      <c r="BY71" s="714">
        <v>-0.1718213058419244</v>
      </c>
      <c r="BZ71" s="294">
        <v>3898</v>
      </c>
      <c r="CA71" s="695">
        <f t="shared" si="6"/>
        <v>355.44399999999951</v>
      </c>
      <c r="CB71" s="714">
        <f t="shared" si="7"/>
        <v>0.10033546399831067</v>
      </c>
      <c r="CC71" s="294">
        <v>4770</v>
      </c>
      <c r="CD71" s="695">
        <f t="shared" si="8"/>
        <v>311.44399999999951</v>
      </c>
      <c r="CE71" s="714">
        <f t="shared" si="9"/>
        <v>6.9853109392368176E-2</v>
      </c>
      <c r="CF71" s="294">
        <v>86965</v>
      </c>
      <c r="CG71" s="695">
        <f t="shared" si="10"/>
        <v>-1860.6435000000056</v>
      </c>
      <c r="CH71" s="714">
        <f t="shared" si="11"/>
        <v>-2.0947143490156708E-2</v>
      </c>
    </row>
    <row r="72" spans="1:86" x14ac:dyDescent="0.25">
      <c r="A72" s="87" t="s">
        <v>95</v>
      </c>
      <c r="B72" s="294">
        <v>4072</v>
      </c>
      <c r="C72" s="294">
        <v>3607</v>
      </c>
      <c r="D72" s="294">
        <v>2830</v>
      </c>
      <c r="E72" s="294">
        <v>10509</v>
      </c>
      <c r="F72" s="294">
        <v>1860</v>
      </c>
      <c r="G72" s="294">
        <v>751</v>
      </c>
      <c r="H72" s="294">
        <v>28</v>
      </c>
      <c r="I72" s="294">
        <v>2639</v>
      </c>
      <c r="J72" s="294">
        <v>13148</v>
      </c>
      <c r="K72" s="294">
        <v>23</v>
      </c>
      <c r="L72" s="294">
        <v>21</v>
      </c>
      <c r="M72" s="294">
        <v>840</v>
      </c>
      <c r="N72" s="294">
        <v>884</v>
      </c>
      <c r="O72" s="294">
        <v>14032</v>
      </c>
      <c r="P72" s="88">
        <v>2176</v>
      </c>
      <c r="Q72" s="88">
        <v>3045</v>
      </c>
      <c r="R72" s="294">
        <v>4004</v>
      </c>
      <c r="S72" s="294">
        <v>9225</v>
      </c>
      <c r="T72" s="294">
        <v>23257</v>
      </c>
      <c r="U72" s="294">
        <v>3864</v>
      </c>
      <c r="V72" s="294">
        <v>3301</v>
      </c>
      <c r="W72" s="294">
        <v>2642</v>
      </c>
      <c r="X72" s="294">
        <v>9807</v>
      </c>
      <c r="Y72" s="294">
        <v>2577</v>
      </c>
      <c r="Z72" s="294">
        <v>595</v>
      </c>
      <c r="AA72" s="294">
        <v>15</v>
      </c>
      <c r="AB72" s="294">
        <v>3187</v>
      </c>
      <c r="AC72" s="294">
        <v>12994</v>
      </c>
      <c r="AD72" s="294">
        <v>19</v>
      </c>
      <c r="AE72" s="294">
        <v>26</v>
      </c>
      <c r="AF72" s="294">
        <v>441</v>
      </c>
      <c r="AG72" s="294">
        <v>486</v>
      </c>
      <c r="AH72" s="294">
        <v>13480</v>
      </c>
      <c r="AI72" s="88">
        <v>2352</v>
      </c>
      <c r="AJ72" s="88">
        <v>3150</v>
      </c>
      <c r="AK72" s="294">
        <v>3669</v>
      </c>
      <c r="AL72" s="294">
        <v>9171</v>
      </c>
      <c r="AM72" s="294">
        <v>22651</v>
      </c>
      <c r="AN72" s="294">
        <v>3923</v>
      </c>
      <c r="AO72" s="294">
        <v>3203</v>
      </c>
      <c r="AP72" s="294">
        <v>2863.3809000000001</v>
      </c>
      <c r="AQ72" s="294">
        <v>9989.3809000000001</v>
      </c>
      <c r="AR72" s="294">
        <v>2733</v>
      </c>
      <c r="AS72" s="294">
        <v>685</v>
      </c>
      <c r="AT72" s="294">
        <v>36</v>
      </c>
      <c r="AU72" s="294">
        <v>3454</v>
      </c>
      <c r="AV72" s="294">
        <v>13443.3809</v>
      </c>
      <c r="AW72" s="294">
        <v>35</v>
      </c>
      <c r="AX72" s="294">
        <v>37</v>
      </c>
      <c r="AY72" s="294">
        <v>705</v>
      </c>
      <c r="AZ72" s="294">
        <v>777</v>
      </c>
      <c r="BA72" s="294">
        <v>14220.3809</v>
      </c>
      <c r="BB72" s="88">
        <v>1931</v>
      </c>
      <c r="BC72" s="88">
        <v>2841</v>
      </c>
      <c r="BD72" s="294">
        <v>3365</v>
      </c>
      <c r="BE72" s="294">
        <v>8137</v>
      </c>
      <c r="BF72" s="294">
        <v>22357.3809</v>
      </c>
      <c r="BG72" s="230">
        <v>-293.61909999999989</v>
      </c>
      <c r="BH72" s="539">
        <v>-1.2962743366738749E-2</v>
      </c>
      <c r="BI72" s="294">
        <v>4107</v>
      </c>
      <c r="BJ72" s="294">
        <v>3082</v>
      </c>
      <c r="BK72" s="294">
        <v>2288</v>
      </c>
      <c r="BL72" s="294">
        <v>9477</v>
      </c>
      <c r="BM72" s="294">
        <v>2290</v>
      </c>
      <c r="BN72" s="294">
        <v>1259</v>
      </c>
      <c r="BO72" s="294">
        <v>40</v>
      </c>
      <c r="BP72" s="294">
        <v>3589</v>
      </c>
      <c r="BQ72" s="294">
        <v>13066</v>
      </c>
      <c r="BR72" s="230">
        <v>-377.38090000000011</v>
      </c>
      <c r="BS72" s="539">
        <v>-2.807187438987168E-2</v>
      </c>
      <c r="BT72" s="294">
        <v>36</v>
      </c>
      <c r="BU72" s="230">
        <v>1</v>
      </c>
      <c r="BV72" s="539">
        <v>2.8571428571428571E-2</v>
      </c>
      <c r="BW72" s="294">
        <v>32</v>
      </c>
      <c r="BX72" s="695">
        <v>-5</v>
      </c>
      <c r="BY72" s="714">
        <v>-0.13513513513513514</v>
      </c>
      <c r="BZ72" s="294">
        <v>1274</v>
      </c>
      <c r="CA72" s="695">
        <f t="shared" si="6"/>
        <v>569</v>
      </c>
      <c r="CB72" s="714">
        <f t="shared" si="7"/>
        <v>0.80709219858156034</v>
      </c>
      <c r="CC72" s="294">
        <v>1342</v>
      </c>
      <c r="CD72" s="695">
        <f t="shared" si="8"/>
        <v>565</v>
      </c>
      <c r="CE72" s="714">
        <f t="shared" si="9"/>
        <v>0.72715572715572718</v>
      </c>
      <c r="CF72" s="294">
        <v>14408</v>
      </c>
      <c r="CG72" s="695">
        <f t="shared" si="10"/>
        <v>187.61909999999989</v>
      </c>
      <c r="CH72" s="714">
        <f t="shared" si="11"/>
        <v>1.3193676127198526E-2</v>
      </c>
    </row>
    <row r="73" spans="1:86" x14ac:dyDescent="0.25">
      <c r="A73" s="87" t="s">
        <v>96</v>
      </c>
      <c r="B73" s="294">
        <v>99</v>
      </c>
      <c r="C73" s="294">
        <v>62</v>
      </c>
      <c r="D73" s="294">
        <v>47</v>
      </c>
      <c r="E73" s="294">
        <v>208</v>
      </c>
      <c r="F73" s="294">
        <v>31</v>
      </c>
      <c r="G73" s="294">
        <v>17</v>
      </c>
      <c r="H73" s="294">
        <v>0</v>
      </c>
      <c r="I73" s="294">
        <v>48</v>
      </c>
      <c r="J73" s="294">
        <v>256</v>
      </c>
      <c r="K73" s="294">
        <v>0</v>
      </c>
      <c r="L73" s="294">
        <v>0</v>
      </c>
      <c r="M73" s="294">
        <v>0</v>
      </c>
      <c r="N73" s="294">
        <v>0</v>
      </c>
      <c r="O73" s="294">
        <v>256</v>
      </c>
      <c r="P73" s="294">
        <v>0</v>
      </c>
      <c r="Q73" s="294">
        <v>0</v>
      </c>
      <c r="R73" s="294">
        <v>0</v>
      </c>
      <c r="S73" s="294">
        <v>0</v>
      </c>
      <c r="T73" s="294">
        <v>256</v>
      </c>
      <c r="U73" s="294">
        <v>0</v>
      </c>
      <c r="V73" s="294">
        <v>0</v>
      </c>
      <c r="W73" s="294">
        <v>0</v>
      </c>
      <c r="X73" s="294">
        <v>0</v>
      </c>
      <c r="Y73" s="294">
        <v>0</v>
      </c>
      <c r="Z73" s="294">
        <v>0</v>
      </c>
      <c r="AA73" s="294">
        <v>0</v>
      </c>
      <c r="AB73" s="294">
        <v>0</v>
      </c>
      <c r="AC73" s="294">
        <v>0</v>
      </c>
      <c r="AD73" s="294">
        <v>0</v>
      </c>
      <c r="AE73" s="294">
        <v>0</v>
      </c>
      <c r="AF73" s="294">
        <v>0</v>
      </c>
      <c r="AG73" s="294">
        <v>0</v>
      </c>
      <c r="AH73" s="294">
        <v>0</v>
      </c>
      <c r="AI73" s="294">
        <v>0</v>
      </c>
      <c r="AJ73" s="294">
        <v>0</v>
      </c>
      <c r="AK73" s="294">
        <v>0</v>
      </c>
      <c r="AL73" s="294">
        <v>0</v>
      </c>
      <c r="AM73" s="294">
        <v>0</v>
      </c>
      <c r="AN73" s="294">
        <v>0</v>
      </c>
      <c r="AO73" s="294">
        <v>0</v>
      </c>
      <c r="AP73" s="294">
        <v>0</v>
      </c>
      <c r="AQ73" s="294">
        <v>0</v>
      </c>
      <c r="AR73" s="294">
        <v>0</v>
      </c>
      <c r="AS73" s="294">
        <v>0</v>
      </c>
      <c r="AT73" s="294">
        <v>0</v>
      </c>
      <c r="AU73" s="294">
        <v>0</v>
      </c>
      <c r="AV73" s="294">
        <v>0</v>
      </c>
      <c r="AW73" s="294">
        <v>0</v>
      </c>
      <c r="AX73" s="294">
        <v>0</v>
      </c>
      <c r="AY73" s="294">
        <v>0</v>
      </c>
      <c r="AZ73" s="294">
        <v>0</v>
      </c>
      <c r="BA73" s="294">
        <v>0</v>
      </c>
      <c r="BB73" s="294">
        <v>0</v>
      </c>
      <c r="BG73" s="294">
        <v>0</v>
      </c>
      <c r="BH73" s="616"/>
      <c r="BL73" s="294">
        <v>0</v>
      </c>
      <c r="BP73" s="294">
        <v>0</v>
      </c>
      <c r="BQ73" s="294">
        <v>0</v>
      </c>
      <c r="BR73" s="294">
        <v>0</v>
      </c>
      <c r="BS73" s="616" t="e">
        <v>#DIV/0!</v>
      </c>
      <c r="BT73" s="294">
        <v>0</v>
      </c>
      <c r="BU73" s="294">
        <v>0</v>
      </c>
      <c r="BV73" s="616" t="e">
        <v>#DIV/0!</v>
      </c>
      <c r="BX73" s="695">
        <v>0</v>
      </c>
      <c r="BY73" s="714" t="e">
        <v>#DIV/0!</v>
      </c>
      <c r="CA73" s="695">
        <f t="shared" si="6"/>
        <v>0</v>
      </c>
      <c r="CB73" s="714" t="e">
        <f t="shared" si="7"/>
        <v>#DIV/0!</v>
      </c>
      <c r="CC73" s="294">
        <v>0</v>
      </c>
      <c r="CD73" s="695">
        <f t="shared" si="8"/>
        <v>0</v>
      </c>
      <c r="CE73" s="714" t="e">
        <f t="shared" si="9"/>
        <v>#DIV/0!</v>
      </c>
      <c r="CF73" s="294">
        <v>0</v>
      </c>
      <c r="CG73" s="695">
        <f t="shared" si="10"/>
        <v>0</v>
      </c>
      <c r="CH73" s="714" t="e">
        <f t="shared" si="11"/>
        <v>#DIV/0!</v>
      </c>
    </row>
    <row r="74" spans="1:86" x14ac:dyDescent="0.25">
      <c r="A74" s="87" t="s">
        <v>69</v>
      </c>
      <c r="B74" s="294">
        <v>0</v>
      </c>
      <c r="C74" s="294">
        <v>0</v>
      </c>
      <c r="D74" s="294">
        <v>0</v>
      </c>
      <c r="E74" s="294">
        <v>0</v>
      </c>
      <c r="F74" s="294">
        <v>0</v>
      </c>
      <c r="G74" s="294">
        <v>0</v>
      </c>
      <c r="H74" s="294">
        <v>0</v>
      </c>
      <c r="I74" s="294">
        <v>0</v>
      </c>
      <c r="K74" s="294">
        <v>0</v>
      </c>
      <c r="L74" s="294">
        <v>0</v>
      </c>
      <c r="M74" s="294">
        <v>0</v>
      </c>
      <c r="N74" s="294">
        <v>0</v>
      </c>
      <c r="O74" s="294">
        <v>0</v>
      </c>
      <c r="P74" s="294">
        <v>0</v>
      </c>
      <c r="Q74" s="294">
        <v>0</v>
      </c>
      <c r="R74" s="294">
        <v>0</v>
      </c>
      <c r="S74" s="294">
        <v>0</v>
      </c>
      <c r="T74" s="294">
        <v>0</v>
      </c>
      <c r="U74" s="294">
        <v>0</v>
      </c>
      <c r="V74" s="294">
        <v>0</v>
      </c>
      <c r="W74" s="294">
        <v>0</v>
      </c>
      <c r="X74" s="294">
        <v>0</v>
      </c>
      <c r="Y74" s="294">
        <v>0</v>
      </c>
      <c r="Z74" s="294">
        <v>0</v>
      </c>
      <c r="AA74" s="294">
        <v>0</v>
      </c>
      <c r="AB74" s="294">
        <v>0</v>
      </c>
      <c r="AC74" s="294">
        <v>0</v>
      </c>
      <c r="AD74" s="294">
        <v>0</v>
      </c>
      <c r="AE74" s="294">
        <v>0</v>
      </c>
      <c r="AF74" s="294">
        <v>0</v>
      </c>
      <c r="AG74" s="294">
        <v>0</v>
      </c>
      <c r="AH74" s="294">
        <v>0</v>
      </c>
      <c r="AI74" s="294">
        <v>0</v>
      </c>
      <c r="AJ74" s="294">
        <v>0</v>
      </c>
      <c r="AK74" s="294">
        <v>0</v>
      </c>
      <c r="AL74" s="294">
        <v>0</v>
      </c>
      <c r="AM74" s="294">
        <v>0</v>
      </c>
      <c r="AN74" s="294">
        <v>0</v>
      </c>
      <c r="AP74" s="294">
        <v>0</v>
      </c>
      <c r="AQ74" s="294">
        <v>0</v>
      </c>
      <c r="AR74" s="294">
        <v>0</v>
      </c>
      <c r="AS74" s="294">
        <v>0</v>
      </c>
      <c r="AT74" s="294">
        <v>0</v>
      </c>
      <c r="AU74" s="294">
        <v>0</v>
      </c>
      <c r="AV74" s="294">
        <v>0</v>
      </c>
      <c r="AW74" s="294">
        <v>0</v>
      </c>
      <c r="AX74" s="294">
        <v>0</v>
      </c>
      <c r="AY74" s="294">
        <v>0</v>
      </c>
      <c r="AZ74" s="294">
        <v>0</v>
      </c>
      <c r="BA74" s="294">
        <v>0</v>
      </c>
      <c r="BB74" s="294">
        <v>0</v>
      </c>
      <c r="BC74" s="294">
        <v>0</v>
      </c>
      <c r="BG74" s="294">
        <v>0</v>
      </c>
      <c r="BH74" s="616"/>
      <c r="BL74" s="294">
        <v>0</v>
      </c>
      <c r="BP74" s="294">
        <v>0</v>
      </c>
      <c r="BQ74" s="294">
        <v>0</v>
      </c>
      <c r="BR74" s="294">
        <v>0</v>
      </c>
      <c r="BS74" s="616" t="e">
        <v>#DIV/0!</v>
      </c>
      <c r="BT74" s="294">
        <v>0</v>
      </c>
      <c r="BU74" s="294">
        <v>0</v>
      </c>
      <c r="BV74" s="616" t="e">
        <v>#DIV/0!</v>
      </c>
      <c r="BX74" s="695">
        <v>0</v>
      </c>
      <c r="BY74" s="714" t="e">
        <v>#DIV/0!</v>
      </c>
      <c r="CA74" s="695">
        <f t="shared" si="6"/>
        <v>0</v>
      </c>
      <c r="CB74" s="714" t="e">
        <f t="shared" si="7"/>
        <v>#DIV/0!</v>
      </c>
      <c r="CC74" s="294">
        <v>0</v>
      </c>
      <c r="CD74" s="695">
        <f t="shared" si="8"/>
        <v>0</v>
      </c>
      <c r="CE74" s="714" t="e">
        <f t="shared" si="9"/>
        <v>#DIV/0!</v>
      </c>
      <c r="CF74" s="294">
        <v>0</v>
      </c>
      <c r="CG74" s="695">
        <f t="shared" si="10"/>
        <v>0</v>
      </c>
      <c r="CH74" s="714" t="e">
        <f t="shared" si="11"/>
        <v>#DIV/0!</v>
      </c>
    </row>
    <row r="75" spans="1:86" x14ac:dyDescent="0.25">
      <c r="A75" s="89" t="s">
        <v>93</v>
      </c>
      <c r="B75" s="294">
        <v>0</v>
      </c>
      <c r="C75" s="294">
        <v>0</v>
      </c>
      <c r="D75" s="294">
        <v>0</v>
      </c>
      <c r="E75" s="294">
        <v>0</v>
      </c>
      <c r="F75" s="294">
        <v>0</v>
      </c>
      <c r="G75" s="294">
        <v>0</v>
      </c>
      <c r="H75" s="294">
        <v>0</v>
      </c>
      <c r="I75" s="294">
        <v>0</v>
      </c>
      <c r="J75" s="294">
        <v>0</v>
      </c>
      <c r="K75" s="294">
        <v>0</v>
      </c>
      <c r="L75" s="294">
        <v>0</v>
      </c>
      <c r="M75" s="294">
        <v>0</v>
      </c>
      <c r="N75" s="294">
        <v>0</v>
      </c>
      <c r="O75" s="294">
        <v>0</v>
      </c>
      <c r="P75" s="294">
        <v>0</v>
      </c>
      <c r="Q75" s="294">
        <v>0</v>
      </c>
      <c r="R75" s="294">
        <v>0</v>
      </c>
      <c r="S75" s="294">
        <v>0</v>
      </c>
      <c r="T75" s="294">
        <v>0</v>
      </c>
      <c r="U75" s="294">
        <v>0</v>
      </c>
      <c r="V75" s="294">
        <v>0</v>
      </c>
      <c r="W75" s="294">
        <v>0</v>
      </c>
      <c r="X75" s="294">
        <v>0</v>
      </c>
      <c r="Y75" s="294">
        <v>0</v>
      </c>
      <c r="Z75" s="294">
        <v>0</v>
      </c>
      <c r="AA75" s="294">
        <v>0</v>
      </c>
      <c r="AB75" s="294">
        <v>0</v>
      </c>
      <c r="AC75" s="294">
        <v>0</v>
      </c>
      <c r="AD75" s="294">
        <v>0</v>
      </c>
      <c r="AE75" s="294">
        <v>0</v>
      </c>
      <c r="AF75" s="294">
        <v>0</v>
      </c>
      <c r="AG75" s="294">
        <v>0</v>
      </c>
      <c r="AH75" s="294">
        <v>0</v>
      </c>
      <c r="AI75" s="294">
        <v>0</v>
      </c>
      <c r="AJ75" s="294">
        <v>0</v>
      </c>
      <c r="AK75" s="294">
        <v>0</v>
      </c>
      <c r="AL75" s="294">
        <v>0</v>
      </c>
      <c r="AM75" s="294">
        <v>0</v>
      </c>
      <c r="AN75" s="294">
        <v>0</v>
      </c>
      <c r="AO75" s="294">
        <v>0</v>
      </c>
      <c r="AP75" s="294">
        <v>0</v>
      </c>
      <c r="AQ75" s="294">
        <v>0</v>
      </c>
      <c r="AR75" s="294">
        <v>0</v>
      </c>
      <c r="AS75" s="294">
        <v>0</v>
      </c>
      <c r="AT75" s="294">
        <v>0</v>
      </c>
      <c r="AU75" s="294">
        <v>0</v>
      </c>
      <c r="AV75" s="294">
        <v>0</v>
      </c>
      <c r="AW75" s="294">
        <v>0</v>
      </c>
      <c r="AX75" s="294">
        <v>0</v>
      </c>
      <c r="AY75" s="294">
        <v>0</v>
      </c>
      <c r="AZ75" s="294">
        <v>0</v>
      </c>
      <c r="BA75" s="294">
        <v>0</v>
      </c>
      <c r="BB75" s="294">
        <v>0</v>
      </c>
      <c r="BC75" s="294">
        <v>0</v>
      </c>
      <c r="BG75" s="294">
        <v>0</v>
      </c>
      <c r="BH75" s="616"/>
      <c r="BL75" s="294">
        <v>0</v>
      </c>
      <c r="BP75" s="294">
        <v>0</v>
      </c>
      <c r="BQ75" s="294">
        <v>0</v>
      </c>
      <c r="BR75" s="294">
        <v>0</v>
      </c>
      <c r="BS75" s="616" t="e">
        <v>#DIV/0!</v>
      </c>
      <c r="BT75" s="294">
        <v>0</v>
      </c>
      <c r="BU75" s="294">
        <v>0</v>
      </c>
      <c r="BV75" s="616" t="e">
        <v>#DIV/0!</v>
      </c>
      <c r="BX75" s="695">
        <v>0</v>
      </c>
      <c r="BY75" s="714" t="e">
        <v>#DIV/0!</v>
      </c>
      <c r="CA75" s="695">
        <f t="shared" si="6"/>
        <v>0</v>
      </c>
      <c r="CB75" s="714" t="e">
        <f t="shared" si="7"/>
        <v>#DIV/0!</v>
      </c>
      <c r="CC75" s="294">
        <v>0</v>
      </c>
      <c r="CD75" s="695">
        <f t="shared" si="8"/>
        <v>0</v>
      </c>
      <c r="CE75" s="714" t="e">
        <f t="shared" si="9"/>
        <v>#DIV/0!</v>
      </c>
      <c r="CF75" s="294">
        <v>0</v>
      </c>
      <c r="CG75" s="695">
        <f t="shared" si="10"/>
        <v>0</v>
      </c>
      <c r="CH75" s="714" t="e">
        <f t="shared" si="11"/>
        <v>#DIV/0!</v>
      </c>
    </row>
    <row r="76" spans="1:86" x14ac:dyDescent="0.25">
      <c r="A76" s="89" t="s">
        <v>94</v>
      </c>
      <c r="B76" s="294">
        <v>0</v>
      </c>
      <c r="C76" s="294">
        <v>0</v>
      </c>
      <c r="D76" s="294">
        <v>0</v>
      </c>
      <c r="E76" s="294">
        <v>0</v>
      </c>
      <c r="F76" s="294">
        <v>0</v>
      </c>
      <c r="G76" s="294">
        <v>0</v>
      </c>
      <c r="H76" s="294">
        <v>0</v>
      </c>
      <c r="I76" s="294">
        <v>0</v>
      </c>
      <c r="J76" s="294">
        <v>0</v>
      </c>
      <c r="K76" s="294">
        <v>0</v>
      </c>
      <c r="L76" s="294">
        <v>0</v>
      </c>
      <c r="M76" s="294">
        <v>0</v>
      </c>
      <c r="N76" s="294">
        <v>0</v>
      </c>
      <c r="O76" s="294">
        <v>0</v>
      </c>
      <c r="P76" s="294">
        <v>0</v>
      </c>
      <c r="Q76" s="294">
        <v>0</v>
      </c>
      <c r="R76" s="294">
        <v>0</v>
      </c>
      <c r="S76" s="294">
        <v>0</v>
      </c>
      <c r="T76" s="294">
        <v>0</v>
      </c>
      <c r="U76" s="294">
        <v>0</v>
      </c>
      <c r="V76" s="294">
        <v>0</v>
      </c>
      <c r="W76" s="294">
        <v>0</v>
      </c>
      <c r="X76" s="294">
        <v>0</v>
      </c>
      <c r="Y76" s="294">
        <v>0</v>
      </c>
      <c r="Z76" s="294">
        <v>0</v>
      </c>
      <c r="AA76" s="294">
        <v>0</v>
      </c>
      <c r="AB76" s="294">
        <v>0</v>
      </c>
      <c r="AC76" s="294">
        <v>0</v>
      </c>
      <c r="AD76" s="294">
        <v>0</v>
      </c>
      <c r="AE76" s="294">
        <v>0</v>
      </c>
      <c r="AF76" s="294">
        <v>0</v>
      </c>
      <c r="AG76" s="294">
        <v>0</v>
      </c>
      <c r="AH76" s="294">
        <v>0</v>
      </c>
      <c r="AI76" s="294">
        <v>0</v>
      </c>
      <c r="AJ76" s="294">
        <v>0</v>
      </c>
      <c r="AK76" s="294">
        <v>0</v>
      </c>
      <c r="AL76" s="294">
        <v>0</v>
      </c>
      <c r="AM76" s="294">
        <v>0</v>
      </c>
      <c r="AN76" s="294">
        <v>0</v>
      </c>
      <c r="AO76" s="294">
        <v>0</v>
      </c>
      <c r="AP76" s="294">
        <v>0</v>
      </c>
      <c r="AQ76" s="294">
        <v>0</v>
      </c>
      <c r="AR76" s="294">
        <v>0</v>
      </c>
      <c r="AS76" s="294">
        <v>0</v>
      </c>
      <c r="AT76" s="294">
        <v>0</v>
      </c>
      <c r="AU76" s="294">
        <v>0</v>
      </c>
      <c r="AV76" s="294">
        <v>0</v>
      </c>
      <c r="AW76" s="294">
        <v>0</v>
      </c>
      <c r="AX76" s="294">
        <v>0</v>
      </c>
      <c r="AY76" s="294">
        <v>0</v>
      </c>
      <c r="AZ76" s="294">
        <v>0</v>
      </c>
      <c r="BA76" s="294">
        <v>0</v>
      </c>
      <c r="BB76" s="294">
        <v>0</v>
      </c>
      <c r="BC76" s="294">
        <v>0</v>
      </c>
      <c r="BG76" s="294">
        <v>0</v>
      </c>
      <c r="BH76" s="616"/>
      <c r="BL76" s="294">
        <v>0</v>
      </c>
      <c r="BP76" s="294">
        <v>0</v>
      </c>
      <c r="BQ76" s="294">
        <v>0</v>
      </c>
      <c r="BR76" s="294">
        <v>0</v>
      </c>
      <c r="BS76" s="616" t="e">
        <v>#DIV/0!</v>
      </c>
      <c r="BT76" s="294">
        <v>0</v>
      </c>
      <c r="BU76" s="294">
        <v>0</v>
      </c>
      <c r="BV76" s="616" t="e">
        <v>#DIV/0!</v>
      </c>
      <c r="BX76" s="695">
        <v>0</v>
      </c>
      <c r="BY76" s="714" t="e">
        <v>#DIV/0!</v>
      </c>
      <c r="CA76" s="695">
        <f t="shared" si="6"/>
        <v>0</v>
      </c>
      <c r="CB76" s="714" t="e">
        <f t="shared" si="7"/>
        <v>#DIV/0!</v>
      </c>
      <c r="CC76" s="294">
        <v>0</v>
      </c>
      <c r="CD76" s="695">
        <f t="shared" si="8"/>
        <v>0</v>
      </c>
      <c r="CE76" s="714" t="e">
        <f t="shared" si="9"/>
        <v>#DIV/0!</v>
      </c>
      <c r="CF76" s="294">
        <v>0</v>
      </c>
      <c r="CG76" s="695">
        <f t="shared" si="10"/>
        <v>0</v>
      </c>
      <c r="CH76" s="714" t="e">
        <f t="shared" si="11"/>
        <v>#DIV/0!</v>
      </c>
    </row>
    <row r="77" spans="1:86" x14ac:dyDescent="0.25">
      <c r="O77" s="294">
        <v>0</v>
      </c>
      <c r="T77" s="294">
        <v>0</v>
      </c>
      <c r="AC77" s="294">
        <v>0</v>
      </c>
      <c r="AH77" s="294">
        <v>0</v>
      </c>
      <c r="AM77" s="294">
        <v>0</v>
      </c>
      <c r="AV77" s="294">
        <v>0</v>
      </c>
      <c r="BA77" s="294">
        <v>0</v>
      </c>
      <c r="BF77" s="294">
        <v>0</v>
      </c>
      <c r="BG77" s="294">
        <v>0</v>
      </c>
      <c r="BH77" s="616"/>
      <c r="BL77" s="294">
        <v>0</v>
      </c>
      <c r="BP77" s="294">
        <v>0</v>
      </c>
      <c r="BQ77" s="294">
        <v>0</v>
      </c>
      <c r="BR77" s="294">
        <v>0</v>
      </c>
      <c r="BS77" s="616" t="e">
        <v>#DIV/0!</v>
      </c>
      <c r="BT77" s="294">
        <v>0</v>
      </c>
      <c r="BU77" s="294">
        <v>0</v>
      </c>
      <c r="BV77" s="616" t="e">
        <v>#DIV/0!</v>
      </c>
      <c r="BX77" s="695">
        <v>0</v>
      </c>
      <c r="BY77" s="714" t="e">
        <v>#DIV/0!</v>
      </c>
      <c r="CA77" s="695">
        <f t="shared" si="6"/>
        <v>0</v>
      </c>
      <c r="CB77" s="714" t="e">
        <f t="shared" si="7"/>
        <v>#DIV/0!</v>
      </c>
      <c r="CC77" s="294">
        <v>0</v>
      </c>
      <c r="CD77" s="695">
        <f t="shared" si="8"/>
        <v>0</v>
      </c>
      <c r="CE77" s="714" t="e">
        <f t="shared" si="9"/>
        <v>#DIV/0!</v>
      </c>
      <c r="CF77" s="294">
        <v>0</v>
      </c>
      <c r="CG77" s="695">
        <f t="shared" si="10"/>
        <v>0</v>
      </c>
      <c r="CH77" s="714" t="e">
        <f t="shared" si="11"/>
        <v>#DIV/0!</v>
      </c>
    </row>
    <row r="78" spans="1:86" x14ac:dyDescent="0.25">
      <c r="A78" s="87" t="s">
        <v>53</v>
      </c>
      <c r="B78" s="294">
        <v>2031.1399021149991</v>
      </c>
      <c r="C78" s="294">
        <v>1885.6169953194112</v>
      </c>
      <c r="D78" s="294">
        <v>5679.2679929826536</v>
      </c>
      <c r="E78" s="294">
        <v>9596.0248904170639</v>
      </c>
      <c r="F78" s="294">
        <v>1856.3479924507701</v>
      </c>
      <c r="G78" s="294">
        <v>1269.941989381341</v>
      </c>
      <c r="H78" s="294">
        <v>441.45999860279062</v>
      </c>
      <c r="I78" s="294">
        <v>3567.7499804349018</v>
      </c>
      <c r="J78" s="294">
        <v>13163.774870851965</v>
      </c>
      <c r="K78" s="294">
        <v>0</v>
      </c>
      <c r="L78" s="294">
        <v>0</v>
      </c>
      <c r="M78" s="294">
        <v>853.91999999999825</v>
      </c>
      <c r="N78" s="294">
        <v>853.91999999999825</v>
      </c>
      <c r="O78" s="294">
        <v>14017.694870851963</v>
      </c>
      <c r="P78" s="294">
        <v>1966.2720000000008</v>
      </c>
      <c r="Q78" s="294">
        <v>2237.8900000000031</v>
      </c>
      <c r="R78" s="294">
        <v>-3.9782601665847324</v>
      </c>
      <c r="S78" s="294">
        <v>4200.1837398334192</v>
      </c>
      <c r="T78" s="294">
        <v>18217.87861068538</v>
      </c>
      <c r="U78" s="294">
        <v>2725.345005164625</v>
      </c>
      <c r="V78" s="294">
        <v>3117.4080009355039</v>
      </c>
      <c r="W78" s="294">
        <v>2865.5790094923395</v>
      </c>
      <c r="X78" s="294">
        <v>8708.3320155924685</v>
      </c>
      <c r="Y78" s="294">
        <v>1209.7599941909211</v>
      </c>
      <c r="Z78" s="294">
        <v>981.43599916987841</v>
      </c>
      <c r="AA78" s="294">
        <v>131.72199920743697</v>
      </c>
      <c r="AB78" s="294">
        <v>2322.9179925682365</v>
      </c>
      <c r="AC78" s="294">
        <v>11031.250008160705</v>
      </c>
      <c r="AD78" s="294">
        <v>0</v>
      </c>
      <c r="AE78" s="294">
        <v>0</v>
      </c>
      <c r="AF78" s="294">
        <v>866.71599999999944</v>
      </c>
      <c r="AG78" s="294">
        <v>866.71599999999944</v>
      </c>
      <c r="AH78" s="294">
        <v>11897.966008160703</v>
      </c>
      <c r="AI78" s="294">
        <v>1669.1509999999998</v>
      </c>
      <c r="AJ78" s="294">
        <v>0</v>
      </c>
      <c r="AK78" s="294">
        <v>2281.1460000000006</v>
      </c>
      <c r="AL78" s="294">
        <v>3950.2970000000005</v>
      </c>
      <c r="AM78" s="294">
        <v>15848.263008160704</v>
      </c>
      <c r="AN78" s="294">
        <v>2865.366</v>
      </c>
      <c r="AO78" s="294">
        <v>3003.1320000000014</v>
      </c>
      <c r="AP78" s="294">
        <v>3666</v>
      </c>
      <c r="AQ78" s="294">
        <v>9534.4980000000014</v>
      </c>
      <c r="AR78" s="294">
        <v>1659.4800000000014</v>
      </c>
      <c r="AS78" s="294">
        <v>719.77399999999943</v>
      </c>
      <c r="AT78" s="294">
        <v>233</v>
      </c>
      <c r="AU78" s="294">
        <v>2612.2540000000008</v>
      </c>
      <c r="AV78" s="294">
        <v>12146.752000000002</v>
      </c>
      <c r="AW78" s="294">
        <v>0</v>
      </c>
      <c r="AX78" s="294">
        <v>0</v>
      </c>
      <c r="AY78" s="294">
        <v>1122</v>
      </c>
      <c r="AZ78" s="294">
        <v>1122</v>
      </c>
      <c r="BA78" s="294">
        <v>13268.752000000002</v>
      </c>
      <c r="BB78" s="294">
        <v>1602.6350000000002</v>
      </c>
      <c r="BC78" s="294">
        <v>2530</v>
      </c>
      <c r="BD78" s="294">
        <v>2048</v>
      </c>
      <c r="BE78" s="294">
        <v>6180.6350000000002</v>
      </c>
      <c r="BF78" s="294">
        <v>19449.387000000002</v>
      </c>
      <c r="BG78" s="294">
        <v>3601.1239918392985</v>
      </c>
      <c r="BH78" s="616">
        <v>0.22722515331711635</v>
      </c>
      <c r="BI78" s="294">
        <v>2319</v>
      </c>
      <c r="BJ78" s="294">
        <v>2530</v>
      </c>
      <c r="BK78" s="294">
        <v>1979.4</v>
      </c>
      <c r="BL78" s="294">
        <v>6828.4</v>
      </c>
      <c r="BM78" s="294">
        <v>1625</v>
      </c>
      <c r="BN78" s="294">
        <v>1188.5</v>
      </c>
      <c r="BO78" s="294">
        <v>502</v>
      </c>
      <c r="BP78" s="294">
        <v>3315.5</v>
      </c>
      <c r="BQ78" s="294">
        <v>10143.9</v>
      </c>
      <c r="BR78" s="294">
        <v>-2002.8520000000026</v>
      </c>
      <c r="BS78" s="616">
        <v>-0.1648878646736183</v>
      </c>
      <c r="BT78" s="294">
        <v>0</v>
      </c>
      <c r="BU78" s="294">
        <v>0</v>
      </c>
      <c r="BV78" s="616" t="e">
        <v>#DIV/0!</v>
      </c>
      <c r="BW78" s="294">
        <v>0</v>
      </c>
      <c r="BX78" s="695">
        <v>0</v>
      </c>
      <c r="BY78" s="714" t="e">
        <v>#DIV/0!</v>
      </c>
      <c r="BZ78" s="294">
        <v>688.2</v>
      </c>
      <c r="CA78" s="695">
        <f t="shared" si="6"/>
        <v>-433.79999999999995</v>
      </c>
      <c r="CB78" s="714">
        <f t="shared" si="7"/>
        <v>-0.38663101604278072</v>
      </c>
      <c r="CC78" s="294">
        <v>688.2</v>
      </c>
      <c r="CD78" s="695">
        <f t="shared" si="8"/>
        <v>-433.79999999999995</v>
      </c>
      <c r="CE78" s="714">
        <f t="shared" si="9"/>
        <v>-0.38663101604278072</v>
      </c>
      <c r="CF78" s="294">
        <v>10832.5</v>
      </c>
      <c r="CG78" s="695">
        <f t="shared" si="10"/>
        <v>-2436.2520000000022</v>
      </c>
      <c r="CH78" s="714">
        <f t="shared" si="11"/>
        <v>-0.18360822479762995</v>
      </c>
    </row>
    <row r="79" spans="1:86" x14ac:dyDescent="0.25">
      <c r="A79" s="87" t="s">
        <v>98</v>
      </c>
      <c r="B79" s="294">
        <v>1901.2800026790001</v>
      </c>
      <c r="C79" s="294">
        <v>1769.7156</v>
      </c>
      <c r="D79" s="294">
        <v>5583.3120138959994</v>
      </c>
      <c r="E79" s="294">
        <v>9254.307616574999</v>
      </c>
      <c r="F79" s="294">
        <v>1782.8730021650001</v>
      </c>
      <c r="G79" s="294">
        <v>1226.1379981089999</v>
      </c>
      <c r="H79" s="294">
        <v>435.45999996400002</v>
      </c>
      <c r="I79" s="294">
        <v>3444.4710002379998</v>
      </c>
      <c r="J79" s="294">
        <v>12698.778616812999</v>
      </c>
      <c r="K79" s="294">
        <v>0</v>
      </c>
      <c r="L79" s="294">
        <v>0</v>
      </c>
      <c r="M79" s="294">
        <v>805.59999999999991</v>
      </c>
      <c r="N79" s="294">
        <v>805.59999999999991</v>
      </c>
      <c r="O79" s="294">
        <v>13504.378616812999</v>
      </c>
      <c r="P79" s="294">
        <v>1813.4590000000001</v>
      </c>
      <c r="Q79" s="294">
        <v>2095.739</v>
      </c>
      <c r="S79" s="294">
        <v>3909.1980000000003</v>
      </c>
      <c r="T79" s="294">
        <v>17413.576616812999</v>
      </c>
      <c r="U79" s="294">
        <v>2558.9150051969996</v>
      </c>
      <c r="V79" s="294">
        <v>2972.8210024919995</v>
      </c>
      <c r="W79" s="294">
        <v>2733.862003831</v>
      </c>
      <c r="X79" s="294">
        <v>8265.5980115199982</v>
      </c>
      <c r="Y79" s="294">
        <v>1079.483003026</v>
      </c>
      <c r="Z79" s="294">
        <v>904.19600128000002</v>
      </c>
      <c r="AA79" s="294">
        <v>127.45200021599999</v>
      </c>
      <c r="AB79" s="294">
        <v>2111.1310045219998</v>
      </c>
      <c r="AC79" s="294">
        <v>10376.729016041998</v>
      </c>
      <c r="AD79" s="294">
        <v>0</v>
      </c>
      <c r="AE79" s="294">
        <v>0</v>
      </c>
      <c r="AF79" s="294">
        <v>818.55</v>
      </c>
      <c r="AG79" s="294">
        <v>818.55</v>
      </c>
      <c r="AH79" s="294">
        <v>11195.279016041997</v>
      </c>
      <c r="AI79" s="294">
        <v>1585.0778729203275</v>
      </c>
      <c r="AJ79" s="294">
        <v>0</v>
      </c>
      <c r="AK79" s="294">
        <v>0</v>
      </c>
      <c r="AL79" s="294">
        <v>1585.0778729203275</v>
      </c>
      <c r="AM79" s="294">
        <v>12780.356888962324</v>
      </c>
      <c r="AN79" s="294">
        <v>2527.7380000000003</v>
      </c>
      <c r="AO79" s="294">
        <v>2691.2380000000003</v>
      </c>
      <c r="AP79" s="294">
        <v>3464</v>
      </c>
      <c r="AQ79" s="294">
        <v>8682.9760000000006</v>
      </c>
      <c r="AR79" s="294">
        <v>1528.11</v>
      </c>
      <c r="AS79" s="294">
        <v>657.17</v>
      </c>
      <c r="AT79" s="294">
        <v>226</v>
      </c>
      <c r="AU79" s="775">
        <v>2411.2799999999997</v>
      </c>
      <c r="AV79" s="294">
        <v>11094.256000000001</v>
      </c>
      <c r="AW79" s="294">
        <v>0</v>
      </c>
      <c r="AX79" s="294">
        <v>0</v>
      </c>
      <c r="AY79" s="294">
        <v>1070</v>
      </c>
      <c r="AZ79" s="294">
        <v>1070</v>
      </c>
      <c r="BA79" s="294">
        <v>12164.256000000001</v>
      </c>
      <c r="BB79" s="294">
        <v>1485.6280000000002</v>
      </c>
      <c r="BC79" s="230">
        <v>2337</v>
      </c>
      <c r="BD79" s="775">
        <v>1843</v>
      </c>
      <c r="BE79" s="775">
        <v>5665.6280000000006</v>
      </c>
      <c r="BF79" s="775">
        <v>17829.884000000002</v>
      </c>
      <c r="BG79" s="294">
        <v>5049.527111037678</v>
      </c>
      <c r="BH79" s="616">
        <v>0.3951006341144252</v>
      </c>
      <c r="BI79" s="775">
        <v>2082</v>
      </c>
      <c r="BJ79" s="775">
        <v>2295</v>
      </c>
      <c r="BK79" s="775">
        <v>1788</v>
      </c>
      <c r="BL79" s="775">
        <v>6165</v>
      </c>
      <c r="BM79" s="775">
        <v>1497</v>
      </c>
      <c r="BN79" s="775">
        <v>1128</v>
      </c>
      <c r="BO79" s="775">
        <v>497</v>
      </c>
      <c r="BP79" s="775">
        <v>3122</v>
      </c>
      <c r="BQ79" s="775">
        <v>9287</v>
      </c>
      <c r="BR79" s="294">
        <v>-1807.2560000000012</v>
      </c>
      <c r="BS79" s="616">
        <v>-0.16290015301611943</v>
      </c>
      <c r="BT79" s="775">
        <v>0</v>
      </c>
      <c r="BU79" s="294">
        <v>0</v>
      </c>
      <c r="BV79" s="616" t="e">
        <v>#DIV/0!</v>
      </c>
      <c r="BW79" s="775">
        <v>0</v>
      </c>
      <c r="BX79" s="695">
        <v>0</v>
      </c>
      <c r="BY79" s="714" t="e">
        <v>#DIV/0!</v>
      </c>
      <c r="BZ79" s="294">
        <v>654</v>
      </c>
      <c r="CA79" s="695">
        <f t="shared" si="6"/>
        <v>-416</v>
      </c>
      <c r="CB79" s="714">
        <f t="shared" si="7"/>
        <v>-0.38878504672897196</v>
      </c>
      <c r="CC79" s="294">
        <v>654</v>
      </c>
      <c r="CD79" s="695">
        <f t="shared" si="8"/>
        <v>-416</v>
      </c>
      <c r="CE79" s="714">
        <f t="shared" si="9"/>
        <v>-0.38878504672897196</v>
      </c>
      <c r="CF79" s="294">
        <v>9941</v>
      </c>
      <c r="CG79" s="695">
        <f t="shared" si="10"/>
        <v>-2223.2560000000012</v>
      </c>
      <c r="CH79" s="714">
        <f t="shared" si="11"/>
        <v>-0.18276958327743192</v>
      </c>
    </row>
    <row r="80" spans="1:86" x14ac:dyDescent="0.25">
      <c r="A80" s="86" t="s">
        <v>85</v>
      </c>
      <c r="B80" s="294">
        <v>18785</v>
      </c>
      <c r="C80" s="294">
        <v>16234</v>
      </c>
      <c r="D80" s="294">
        <v>13337</v>
      </c>
      <c r="E80" s="294">
        <v>48356</v>
      </c>
      <c r="F80" s="294">
        <v>8667</v>
      </c>
      <c r="G80" s="294">
        <v>4866</v>
      </c>
      <c r="H80" s="294">
        <v>509</v>
      </c>
      <c r="I80" s="294">
        <v>14042</v>
      </c>
      <c r="J80" s="294">
        <v>62398</v>
      </c>
      <c r="K80" s="294">
        <v>220</v>
      </c>
      <c r="L80" s="294">
        <v>326</v>
      </c>
      <c r="M80" s="294">
        <v>11328</v>
      </c>
      <c r="N80" s="294">
        <v>11874</v>
      </c>
      <c r="O80" s="294">
        <v>74272</v>
      </c>
      <c r="P80" s="294">
        <v>25125</v>
      </c>
      <c r="Q80" s="294">
        <v>37717</v>
      </c>
      <c r="R80" s="294">
        <v>44267</v>
      </c>
      <c r="S80" s="294">
        <v>107109</v>
      </c>
      <c r="T80" s="294">
        <v>181381</v>
      </c>
      <c r="U80" s="294">
        <v>47807</v>
      </c>
      <c r="V80" s="294">
        <v>37541</v>
      </c>
      <c r="W80" s="294">
        <v>36729</v>
      </c>
      <c r="X80" s="294">
        <v>122077</v>
      </c>
      <c r="Y80" s="294">
        <v>23992</v>
      </c>
      <c r="Z80" s="294">
        <v>14117</v>
      </c>
      <c r="AA80" s="294">
        <v>1603</v>
      </c>
      <c r="AB80" s="294">
        <v>39712</v>
      </c>
      <c r="AC80" s="294">
        <v>161789</v>
      </c>
      <c r="AD80" s="294">
        <v>746</v>
      </c>
      <c r="AE80" s="294">
        <v>563</v>
      </c>
      <c r="AF80" s="88">
        <v>10368</v>
      </c>
      <c r="AG80" s="294">
        <v>11677</v>
      </c>
      <c r="AH80" s="294">
        <v>173466</v>
      </c>
      <c r="AI80" s="294">
        <v>26736</v>
      </c>
      <c r="AJ80" s="294">
        <v>34390</v>
      </c>
      <c r="AK80" s="294">
        <v>42522</v>
      </c>
      <c r="AL80" s="294">
        <v>103648</v>
      </c>
      <c r="AM80" s="294">
        <v>277114</v>
      </c>
      <c r="AN80" s="294">
        <v>49064</v>
      </c>
      <c r="AO80" s="294">
        <v>41127</v>
      </c>
      <c r="AP80" s="294">
        <v>37482</v>
      </c>
      <c r="AQ80" s="294">
        <v>127673</v>
      </c>
      <c r="AR80" s="294">
        <v>24613</v>
      </c>
      <c r="AS80" s="294">
        <v>15948</v>
      </c>
      <c r="AT80" s="294">
        <v>1829</v>
      </c>
      <c r="AU80" s="294">
        <v>42390</v>
      </c>
      <c r="AV80" s="294">
        <v>170063</v>
      </c>
      <c r="AW80" s="294">
        <v>209</v>
      </c>
      <c r="AX80" s="294">
        <v>339</v>
      </c>
      <c r="AY80" s="88">
        <v>10701</v>
      </c>
      <c r="AZ80" s="294">
        <v>11249</v>
      </c>
      <c r="BA80" s="294">
        <v>181312</v>
      </c>
      <c r="BB80" s="294">
        <v>20549</v>
      </c>
      <c r="BC80" s="294">
        <v>30732</v>
      </c>
      <c r="BD80" s="294">
        <v>37436</v>
      </c>
      <c r="BE80" s="294">
        <v>88717</v>
      </c>
      <c r="BF80" s="294">
        <v>270029</v>
      </c>
      <c r="BG80" s="294">
        <v>-7085</v>
      </c>
      <c r="BH80" s="616">
        <v>-2.5567095130523909E-2</v>
      </c>
      <c r="BI80" s="294">
        <v>43163</v>
      </c>
      <c r="BJ80" s="294">
        <v>34421</v>
      </c>
      <c r="BK80" s="294">
        <v>29389</v>
      </c>
      <c r="BL80" s="294">
        <v>106973</v>
      </c>
      <c r="BM80" s="294">
        <v>26685</v>
      </c>
      <c r="BN80" s="294">
        <v>16182</v>
      </c>
      <c r="BO80" s="294">
        <v>1597</v>
      </c>
      <c r="BP80" s="294">
        <v>44464</v>
      </c>
      <c r="BQ80" s="294">
        <v>151437</v>
      </c>
      <c r="BR80" s="294">
        <v>-18626</v>
      </c>
      <c r="BS80" s="616">
        <v>-0.10952411753291427</v>
      </c>
      <c r="BT80" s="294">
        <v>502</v>
      </c>
      <c r="BU80" s="294">
        <v>293</v>
      </c>
      <c r="BV80" s="616">
        <v>1.4019138755980862</v>
      </c>
      <c r="BW80" s="294">
        <v>774</v>
      </c>
      <c r="BX80" s="695">
        <v>435</v>
      </c>
      <c r="BY80" s="714">
        <v>1.2831858407079646</v>
      </c>
      <c r="BZ80" s="294">
        <v>11628</v>
      </c>
      <c r="CA80" s="695">
        <f t="shared" si="6"/>
        <v>927</v>
      </c>
      <c r="CB80" s="714">
        <f t="shared" si="7"/>
        <v>8.6627417998317913E-2</v>
      </c>
      <c r="CC80" s="294">
        <v>12904</v>
      </c>
      <c r="CD80" s="695">
        <f t="shared" si="8"/>
        <v>1655</v>
      </c>
      <c r="CE80" s="714">
        <f t="shared" si="9"/>
        <v>0.14712418881678371</v>
      </c>
      <c r="CF80" s="294">
        <v>164342</v>
      </c>
      <c r="CG80" s="695">
        <f t="shared" si="10"/>
        <v>-16970</v>
      </c>
      <c r="CH80" s="714">
        <f t="shared" si="11"/>
        <v>-9.3595570067066716E-2</v>
      </c>
    </row>
    <row r="81" spans="1:86" x14ac:dyDescent="0.25">
      <c r="A81" s="90" t="s">
        <v>54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80">
        <v>0</v>
      </c>
      <c r="T81" s="80">
        <v>0</v>
      </c>
      <c r="U81" s="80">
        <v>0</v>
      </c>
      <c r="V81" s="80">
        <v>0</v>
      </c>
      <c r="W81" s="80">
        <v>0</v>
      </c>
      <c r="X81" s="80">
        <v>0</v>
      </c>
      <c r="Y81" s="80">
        <v>0</v>
      </c>
      <c r="Z81" s="80">
        <v>0</v>
      </c>
      <c r="AA81" s="80">
        <v>0</v>
      </c>
      <c r="AB81" s="80">
        <v>0</v>
      </c>
      <c r="AC81" s="80">
        <v>0</v>
      </c>
      <c r="AD81" s="80">
        <v>0</v>
      </c>
      <c r="AE81" s="80">
        <v>0</v>
      </c>
      <c r="AF81" s="80">
        <v>0</v>
      </c>
      <c r="AG81" s="80">
        <v>0</v>
      </c>
      <c r="AH81" s="80">
        <v>0</v>
      </c>
      <c r="AI81" s="80">
        <v>0</v>
      </c>
      <c r="AJ81" s="80">
        <v>0</v>
      </c>
      <c r="AK81" s="80">
        <v>0</v>
      </c>
      <c r="AL81" s="80">
        <v>0</v>
      </c>
      <c r="AM81" s="80">
        <v>0</v>
      </c>
      <c r="AN81" s="80">
        <v>0</v>
      </c>
      <c r="AO81" s="80">
        <v>0</v>
      </c>
      <c r="AP81" s="80">
        <v>0</v>
      </c>
      <c r="AQ81" s="80">
        <v>0</v>
      </c>
      <c r="AR81" s="80">
        <v>0</v>
      </c>
      <c r="AS81" s="80">
        <v>0</v>
      </c>
      <c r="AT81" s="80">
        <v>0</v>
      </c>
      <c r="AU81" s="80">
        <v>0</v>
      </c>
      <c r="AV81" s="80">
        <v>0</v>
      </c>
      <c r="AW81" s="80">
        <v>0</v>
      </c>
      <c r="AX81" s="80">
        <v>0</v>
      </c>
      <c r="AY81" s="80">
        <v>0</v>
      </c>
      <c r="AZ81" s="80">
        <v>0</v>
      </c>
      <c r="BA81" s="80">
        <v>0</v>
      </c>
      <c r="BB81" s="80">
        <v>0</v>
      </c>
      <c r="BC81" s="80">
        <v>0</v>
      </c>
      <c r="BD81" s="80">
        <v>0</v>
      </c>
      <c r="BE81" s="80">
        <v>0</v>
      </c>
      <c r="BF81" s="80">
        <v>0</v>
      </c>
      <c r="BG81" s="80">
        <v>0</v>
      </c>
      <c r="BH81" s="480"/>
      <c r="BI81" s="80">
        <v>0</v>
      </c>
      <c r="BJ81" s="80">
        <v>0</v>
      </c>
      <c r="BK81" s="80">
        <v>0</v>
      </c>
      <c r="BL81" s="80">
        <v>0</v>
      </c>
      <c r="BM81" s="80">
        <v>0</v>
      </c>
      <c r="BN81" s="80">
        <v>0</v>
      </c>
      <c r="BO81" s="80">
        <v>0</v>
      </c>
      <c r="BP81" s="80">
        <v>0</v>
      </c>
      <c r="BQ81" s="80">
        <v>0</v>
      </c>
      <c r="BR81" s="80">
        <v>0</v>
      </c>
      <c r="BS81" s="480" t="e">
        <v>#DIV/0!</v>
      </c>
      <c r="BT81" s="80">
        <v>0</v>
      </c>
      <c r="BU81" s="80">
        <v>0</v>
      </c>
      <c r="BV81" s="480" t="e">
        <v>#DIV/0!</v>
      </c>
      <c r="BW81" s="80">
        <v>0</v>
      </c>
      <c r="BX81" s="695">
        <v>0</v>
      </c>
      <c r="BY81" s="714" t="e">
        <v>#DIV/0!</v>
      </c>
      <c r="BZ81" s="294">
        <v>0</v>
      </c>
      <c r="CA81" s="695">
        <f t="shared" si="6"/>
        <v>0</v>
      </c>
      <c r="CB81" s="714" t="e">
        <f t="shared" si="7"/>
        <v>#DIV/0!</v>
      </c>
      <c r="CC81" s="294">
        <v>0</v>
      </c>
      <c r="CD81" s="695">
        <f t="shared" si="8"/>
        <v>0</v>
      </c>
      <c r="CE81" s="714" t="e">
        <f t="shared" si="9"/>
        <v>#DIV/0!</v>
      </c>
      <c r="CF81" s="294">
        <v>0</v>
      </c>
      <c r="CG81" s="695">
        <f t="shared" si="10"/>
        <v>0</v>
      </c>
      <c r="CH81" s="714" t="e">
        <f t="shared" si="11"/>
        <v>#DIV/0!</v>
      </c>
    </row>
    <row r="82" spans="1:86" x14ac:dyDescent="0.25">
      <c r="A82" s="294" t="s">
        <v>86</v>
      </c>
      <c r="B82" s="294">
        <v>0</v>
      </c>
      <c r="C82" s="294">
        <v>0</v>
      </c>
      <c r="D82" s="294">
        <v>0</v>
      </c>
      <c r="E82" s="294">
        <v>0</v>
      </c>
      <c r="F82" s="294">
        <v>0</v>
      </c>
      <c r="G82" s="294">
        <v>0</v>
      </c>
      <c r="H82" s="294">
        <v>0</v>
      </c>
      <c r="I82" s="294">
        <v>0</v>
      </c>
      <c r="J82" s="294">
        <v>0</v>
      </c>
      <c r="K82" s="294">
        <v>0</v>
      </c>
      <c r="L82" s="294">
        <v>0</v>
      </c>
      <c r="M82" s="294">
        <v>0</v>
      </c>
      <c r="N82" s="294">
        <v>0</v>
      </c>
      <c r="O82" s="294">
        <v>0</v>
      </c>
      <c r="P82" s="294">
        <v>0</v>
      </c>
      <c r="Q82" s="294">
        <v>0</v>
      </c>
      <c r="R82" s="294">
        <v>0</v>
      </c>
      <c r="S82" s="294">
        <v>0</v>
      </c>
      <c r="T82" s="294">
        <v>0</v>
      </c>
      <c r="U82" s="294">
        <v>0</v>
      </c>
      <c r="V82" s="294">
        <v>0</v>
      </c>
      <c r="W82" s="294">
        <v>0</v>
      </c>
      <c r="X82" s="294">
        <v>0</v>
      </c>
      <c r="Y82" s="294">
        <v>0</v>
      </c>
      <c r="Z82" s="294">
        <v>0</v>
      </c>
      <c r="AA82" s="294">
        <v>0</v>
      </c>
      <c r="AB82" s="294">
        <v>0</v>
      </c>
      <c r="AC82" s="294">
        <v>0</v>
      </c>
      <c r="AD82" s="294">
        <v>0</v>
      </c>
      <c r="AE82" s="294">
        <v>0</v>
      </c>
      <c r="AF82" s="294">
        <v>0</v>
      </c>
      <c r="AG82" s="294">
        <v>0</v>
      </c>
      <c r="AH82" s="294">
        <v>0</v>
      </c>
      <c r="AI82" s="294">
        <v>0</v>
      </c>
      <c r="AJ82" s="294">
        <v>0</v>
      </c>
      <c r="AK82" s="294">
        <v>0</v>
      </c>
      <c r="AL82" s="294">
        <v>0</v>
      </c>
      <c r="AM82" s="294">
        <v>0</v>
      </c>
      <c r="AN82" s="294">
        <v>0</v>
      </c>
      <c r="AO82" s="294">
        <v>0</v>
      </c>
      <c r="AP82" s="294">
        <v>0</v>
      </c>
      <c r="AQ82" s="294">
        <v>0</v>
      </c>
      <c r="AR82" s="294">
        <v>0</v>
      </c>
      <c r="AT82" s="294">
        <v>0</v>
      </c>
      <c r="AU82" s="294">
        <v>0</v>
      </c>
      <c r="AV82" s="294">
        <v>0</v>
      </c>
      <c r="AW82" s="294">
        <v>0</v>
      </c>
      <c r="AX82" s="294">
        <v>0</v>
      </c>
      <c r="AY82" s="294">
        <v>0</v>
      </c>
      <c r="AZ82" s="294">
        <v>0</v>
      </c>
      <c r="BA82" s="294">
        <v>0</v>
      </c>
      <c r="BB82" s="294">
        <v>0</v>
      </c>
      <c r="BC82" s="294">
        <v>0</v>
      </c>
      <c r="BD82" s="294">
        <v>0</v>
      </c>
      <c r="BE82" s="294">
        <v>0</v>
      </c>
      <c r="BF82" s="294">
        <v>0</v>
      </c>
      <c r="BG82" s="294">
        <v>0</v>
      </c>
      <c r="BH82" s="616"/>
      <c r="BI82" s="294">
        <v>0</v>
      </c>
      <c r="BJ82" s="294">
        <v>0</v>
      </c>
      <c r="BL82" s="294">
        <v>0</v>
      </c>
      <c r="BP82" s="294">
        <v>0</v>
      </c>
      <c r="BQ82" s="294">
        <v>0</v>
      </c>
      <c r="BR82" s="294">
        <v>0</v>
      </c>
      <c r="BS82" s="616" t="e">
        <v>#DIV/0!</v>
      </c>
      <c r="BT82" s="294">
        <v>0</v>
      </c>
      <c r="BU82" s="294">
        <v>0</v>
      </c>
      <c r="BV82" s="616" t="e">
        <v>#DIV/0!</v>
      </c>
      <c r="BX82" s="695">
        <v>0</v>
      </c>
      <c r="BY82" s="714" t="e">
        <v>#DIV/0!</v>
      </c>
      <c r="CA82" s="695">
        <f t="shared" si="6"/>
        <v>0</v>
      </c>
      <c r="CB82" s="714" t="e">
        <f t="shared" si="7"/>
        <v>#DIV/0!</v>
      </c>
      <c r="CC82" s="294">
        <v>0</v>
      </c>
      <c r="CD82" s="695">
        <f t="shared" si="8"/>
        <v>0</v>
      </c>
      <c r="CE82" s="714" t="e">
        <f t="shared" si="9"/>
        <v>#DIV/0!</v>
      </c>
      <c r="CF82" s="294">
        <v>0</v>
      </c>
      <c r="CG82" s="695">
        <f t="shared" si="10"/>
        <v>0</v>
      </c>
      <c r="CH82" s="714" t="e">
        <f t="shared" si="11"/>
        <v>#DIV/0!</v>
      </c>
    </row>
    <row r="83" spans="1:86" x14ac:dyDescent="0.25">
      <c r="A83" s="294" t="s">
        <v>87</v>
      </c>
      <c r="B83" s="294">
        <v>0</v>
      </c>
      <c r="C83" s="294">
        <v>0</v>
      </c>
      <c r="D83" s="294">
        <v>0</v>
      </c>
      <c r="E83" s="294">
        <v>0</v>
      </c>
      <c r="F83" s="294">
        <v>0</v>
      </c>
      <c r="G83" s="294">
        <v>0</v>
      </c>
      <c r="H83" s="294">
        <v>0</v>
      </c>
      <c r="I83" s="294">
        <v>0</v>
      </c>
      <c r="J83" s="294">
        <v>0</v>
      </c>
      <c r="K83" s="294">
        <v>0</v>
      </c>
      <c r="L83" s="294">
        <v>0</v>
      </c>
      <c r="M83" s="294">
        <v>0</v>
      </c>
      <c r="N83" s="294">
        <v>0</v>
      </c>
      <c r="O83" s="294">
        <v>0</v>
      </c>
      <c r="P83" s="294">
        <v>0</v>
      </c>
      <c r="Q83" s="294">
        <v>0</v>
      </c>
      <c r="R83" s="294">
        <v>0</v>
      </c>
      <c r="S83" s="294">
        <v>0</v>
      </c>
      <c r="T83" s="294">
        <v>0</v>
      </c>
      <c r="U83" s="294">
        <v>0</v>
      </c>
      <c r="V83" s="294">
        <v>0</v>
      </c>
      <c r="W83" s="294">
        <v>0</v>
      </c>
      <c r="X83" s="294">
        <v>0</v>
      </c>
      <c r="Y83" s="294">
        <v>0</v>
      </c>
      <c r="Z83" s="294">
        <v>0</v>
      </c>
      <c r="AA83" s="294">
        <v>0</v>
      </c>
      <c r="AB83" s="294">
        <v>0</v>
      </c>
      <c r="AC83" s="294">
        <v>0</v>
      </c>
      <c r="AD83" s="294">
        <v>0</v>
      </c>
      <c r="AE83" s="294">
        <v>0</v>
      </c>
      <c r="AF83" s="294">
        <v>0</v>
      </c>
      <c r="AG83" s="294">
        <v>0</v>
      </c>
      <c r="AH83" s="294">
        <v>0</v>
      </c>
      <c r="AI83" s="294">
        <v>0</v>
      </c>
      <c r="AJ83" s="294">
        <v>0</v>
      </c>
      <c r="AK83" s="294">
        <v>0</v>
      </c>
      <c r="AL83" s="294">
        <v>0</v>
      </c>
      <c r="AM83" s="294">
        <v>0</v>
      </c>
      <c r="AN83" s="294">
        <v>0</v>
      </c>
      <c r="AO83" s="294">
        <v>0</v>
      </c>
      <c r="AP83" s="294">
        <v>0</v>
      </c>
      <c r="AQ83" s="294">
        <v>0</v>
      </c>
      <c r="AR83" s="294">
        <v>0</v>
      </c>
      <c r="AT83" s="294">
        <v>0</v>
      </c>
      <c r="AU83" s="294">
        <v>0</v>
      </c>
      <c r="AV83" s="294">
        <v>0</v>
      </c>
      <c r="AW83" s="294">
        <v>0</v>
      </c>
      <c r="AX83" s="294">
        <v>0</v>
      </c>
      <c r="AY83" s="294">
        <v>0</v>
      </c>
      <c r="AZ83" s="294">
        <v>0</v>
      </c>
      <c r="BA83" s="294">
        <v>0</v>
      </c>
      <c r="BB83" s="294">
        <v>0</v>
      </c>
      <c r="BC83" s="294">
        <v>0</v>
      </c>
      <c r="BD83" s="294">
        <v>0</v>
      </c>
      <c r="BE83" s="294">
        <v>0</v>
      </c>
      <c r="BF83" s="294">
        <v>0</v>
      </c>
      <c r="BG83" s="294">
        <v>0</v>
      </c>
      <c r="BH83" s="616"/>
      <c r="BI83" s="294">
        <v>0</v>
      </c>
      <c r="BJ83" s="294">
        <v>0</v>
      </c>
      <c r="BL83" s="294">
        <v>0</v>
      </c>
      <c r="BP83" s="294">
        <v>0</v>
      </c>
      <c r="BQ83" s="294">
        <v>0</v>
      </c>
      <c r="BR83" s="294">
        <v>0</v>
      </c>
      <c r="BS83" s="616" t="e">
        <v>#DIV/0!</v>
      </c>
      <c r="BT83" s="294">
        <v>0</v>
      </c>
      <c r="BU83" s="294">
        <v>0</v>
      </c>
      <c r="BV83" s="616" t="e">
        <v>#DIV/0!</v>
      </c>
      <c r="BX83" s="695">
        <v>0</v>
      </c>
      <c r="BY83" s="714" t="e">
        <v>#DIV/0!</v>
      </c>
      <c r="CA83" s="695">
        <f t="shared" si="6"/>
        <v>0</v>
      </c>
      <c r="CB83" s="714" t="e">
        <f t="shared" si="7"/>
        <v>#DIV/0!</v>
      </c>
      <c r="CC83" s="294">
        <v>0</v>
      </c>
      <c r="CD83" s="695">
        <f t="shared" si="8"/>
        <v>0</v>
      </c>
      <c r="CE83" s="714" t="e">
        <f t="shared" si="9"/>
        <v>#DIV/0!</v>
      </c>
      <c r="CF83" s="294">
        <v>0</v>
      </c>
      <c r="CG83" s="695">
        <f t="shared" si="10"/>
        <v>0</v>
      </c>
      <c r="CH83" s="714" t="e">
        <f t="shared" si="11"/>
        <v>#DIV/0!</v>
      </c>
    </row>
    <row r="84" spans="1:86" x14ac:dyDescent="0.25">
      <c r="A84" s="294" t="s">
        <v>88</v>
      </c>
      <c r="B84" s="294">
        <v>0</v>
      </c>
      <c r="C84" s="294">
        <v>0</v>
      </c>
      <c r="D84" s="294">
        <v>0</v>
      </c>
      <c r="E84" s="294">
        <v>0</v>
      </c>
      <c r="F84" s="294">
        <v>0</v>
      </c>
      <c r="G84" s="294">
        <v>0</v>
      </c>
      <c r="H84" s="294">
        <v>0</v>
      </c>
      <c r="I84" s="294">
        <v>0</v>
      </c>
      <c r="J84" s="294">
        <v>0</v>
      </c>
      <c r="K84" s="294">
        <v>0</v>
      </c>
      <c r="L84" s="294">
        <v>0</v>
      </c>
      <c r="M84" s="294">
        <v>0</v>
      </c>
      <c r="N84" s="294">
        <v>0</v>
      </c>
      <c r="O84" s="294">
        <v>0</v>
      </c>
      <c r="P84" s="294">
        <v>0</v>
      </c>
      <c r="Q84" s="294">
        <v>0</v>
      </c>
      <c r="R84" s="294">
        <v>0</v>
      </c>
      <c r="S84" s="294">
        <v>0</v>
      </c>
      <c r="T84" s="294">
        <v>0</v>
      </c>
      <c r="U84" s="294">
        <v>0</v>
      </c>
      <c r="V84" s="294">
        <v>0</v>
      </c>
      <c r="W84" s="294">
        <v>0</v>
      </c>
      <c r="X84" s="294">
        <v>0</v>
      </c>
      <c r="Y84" s="294">
        <v>0</v>
      </c>
      <c r="Z84" s="294">
        <v>0</v>
      </c>
      <c r="AA84" s="294">
        <v>0</v>
      </c>
      <c r="AB84" s="294">
        <v>0</v>
      </c>
      <c r="AC84" s="294">
        <v>0</v>
      </c>
      <c r="AD84" s="294">
        <v>0</v>
      </c>
      <c r="AE84" s="294">
        <v>0</v>
      </c>
      <c r="AF84" s="294">
        <v>0</v>
      </c>
      <c r="AG84" s="294">
        <v>0</v>
      </c>
      <c r="AH84" s="294">
        <v>0</v>
      </c>
      <c r="AI84" s="294">
        <v>0</v>
      </c>
      <c r="AJ84" s="294">
        <v>0</v>
      </c>
      <c r="AK84" s="294">
        <v>0</v>
      </c>
      <c r="AL84" s="294">
        <v>0</v>
      </c>
      <c r="AM84" s="294">
        <v>0</v>
      </c>
      <c r="AN84" s="294">
        <v>0</v>
      </c>
      <c r="AO84" s="294">
        <v>0</v>
      </c>
      <c r="AP84" s="294">
        <v>0</v>
      </c>
      <c r="AQ84" s="294">
        <v>0</v>
      </c>
      <c r="AR84" s="294">
        <v>0</v>
      </c>
      <c r="AT84" s="294">
        <v>0</v>
      </c>
      <c r="AU84" s="294">
        <v>0</v>
      </c>
      <c r="AV84" s="294">
        <v>0</v>
      </c>
      <c r="AW84" s="294">
        <v>0</v>
      </c>
      <c r="AX84" s="294">
        <v>0</v>
      </c>
      <c r="AY84" s="294">
        <v>0</v>
      </c>
      <c r="AZ84" s="294">
        <v>0</v>
      </c>
      <c r="BA84" s="294">
        <v>0</v>
      </c>
      <c r="BB84" s="294">
        <v>0</v>
      </c>
      <c r="BC84" s="294">
        <v>0</v>
      </c>
      <c r="BD84" s="294">
        <v>0</v>
      </c>
      <c r="BE84" s="294">
        <v>0</v>
      </c>
      <c r="BF84" s="294">
        <v>0</v>
      </c>
      <c r="BG84" s="294">
        <v>0</v>
      </c>
      <c r="BH84" s="616"/>
      <c r="BI84" s="294">
        <v>0</v>
      </c>
      <c r="BJ84" s="294">
        <v>0</v>
      </c>
      <c r="BL84" s="294">
        <v>0</v>
      </c>
      <c r="BP84" s="294">
        <v>0</v>
      </c>
      <c r="BQ84" s="294">
        <v>0</v>
      </c>
      <c r="BR84" s="294">
        <v>0</v>
      </c>
      <c r="BS84" s="616" t="e">
        <v>#DIV/0!</v>
      </c>
      <c r="BT84" s="294">
        <v>0</v>
      </c>
      <c r="BU84" s="294">
        <v>0</v>
      </c>
      <c r="BV84" s="616" t="e">
        <v>#DIV/0!</v>
      </c>
      <c r="BX84" s="695">
        <v>0</v>
      </c>
      <c r="BY84" s="714" t="e">
        <v>#DIV/0!</v>
      </c>
      <c r="CA84" s="695">
        <f t="shared" ref="CA84" si="12">BZ84-AY84</f>
        <v>0</v>
      </c>
      <c r="CB84" s="714" t="e">
        <f t="shared" ref="CB84" si="13">CA84/AY84</f>
        <v>#DIV/0!</v>
      </c>
      <c r="CC84" s="294">
        <v>0</v>
      </c>
      <c r="CD84" s="695">
        <f t="shared" si="8"/>
        <v>0</v>
      </c>
      <c r="CE84" s="714" t="e">
        <f t="shared" si="9"/>
        <v>#DIV/0!</v>
      </c>
      <c r="CF84" s="294">
        <v>0</v>
      </c>
      <c r="CG84" s="695">
        <f t="shared" si="10"/>
        <v>0</v>
      </c>
      <c r="CH84" s="714" t="e">
        <f t="shared" si="11"/>
        <v>#DIV/0!</v>
      </c>
    </row>
  </sheetData>
  <pageMargins left="0.7" right="0.7" top="0.75" bottom="0.75" header="0.3" footer="0.3"/>
  <pageSetup paperSize="9" scale="37" orientation="portrait" r:id="rId1"/>
  <colBreaks count="2" manualBreakCount="2">
    <brk id="20" max="83" man="1"/>
    <brk id="39" max="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CM65"/>
  <sheetViews>
    <sheetView showGridLines="0" view="pageBreakPreview" zoomScale="85" zoomScaleSheetLayoutView="85" workbookViewId="0">
      <pane xSplit="1" ySplit="3" topLeftCell="CH4" activePane="bottomRight" state="frozen"/>
      <selection activeCell="AT18" sqref="AT18"/>
      <selection pane="topRight" activeCell="AT18" sqref="AT18"/>
      <selection pane="bottomLeft" activeCell="AT18" sqref="AT18"/>
      <selection pane="bottomRight" activeCell="CL52" sqref="CL52"/>
    </sheetView>
  </sheetViews>
  <sheetFormatPr defaultRowHeight="15" outlineLevelCol="1" x14ac:dyDescent="0.25"/>
  <cols>
    <col min="1" max="1" width="38.85546875" style="834" customWidth="1"/>
    <col min="2" max="2" width="10.85546875" style="834" customWidth="1"/>
    <col min="3" max="5" width="7.42578125" style="834" customWidth="1" outlineLevel="1"/>
    <col min="6" max="6" width="7.28515625" style="834" customWidth="1" outlineLevel="1"/>
    <col min="7" max="7" width="10.42578125" style="834" customWidth="1" outlineLevel="1"/>
    <col min="8" max="8" width="8.42578125" style="834" customWidth="1" outlineLevel="1"/>
    <col min="9" max="9" width="7.42578125" style="834" customWidth="1" outlineLevel="1"/>
    <col min="10" max="11" width="7.28515625" style="834" customWidth="1" outlineLevel="1"/>
    <col min="12" max="12" width="9.5703125" style="834" customWidth="1" outlineLevel="1"/>
    <col min="13" max="14" width="7.28515625" style="834" customWidth="1" outlineLevel="1"/>
    <col min="15" max="16" width="9.85546875" style="834" customWidth="1" outlineLevel="1"/>
    <col min="17" max="18" width="7.28515625" style="834" customWidth="1" outlineLevel="1"/>
    <col min="19" max="19" width="8.85546875" style="834" customWidth="1" outlineLevel="1"/>
    <col min="20" max="20" width="9.140625" style="834" customWidth="1" outlineLevel="1"/>
    <col min="21" max="21" width="7" style="834" bestFit="1" customWidth="1"/>
    <col min="22" max="33" width="9.140625" style="834" customWidth="1" outlineLevel="1"/>
    <col min="34" max="34" width="11.42578125" style="834" customWidth="1" outlineLevel="1"/>
    <col min="35" max="35" width="11.28515625" style="834" customWidth="1" outlineLevel="1"/>
    <col min="36" max="36" width="8.42578125" style="834" customWidth="1" outlineLevel="1"/>
    <col min="37" max="37" width="8.140625" style="834" customWidth="1" outlineLevel="1"/>
    <col min="38" max="38" width="8.85546875" style="834" customWidth="1" outlineLevel="1"/>
    <col min="39" max="39" width="6.7109375" style="834" customWidth="1" outlineLevel="1"/>
    <col min="40" max="40" width="9.140625" style="834"/>
    <col min="41" max="48" width="9.140625" style="834" customWidth="1" outlineLevel="1"/>
    <col min="49" max="49" width="8.85546875" style="834" customWidth="1" outlineLevel="1"/>
    <col min="50" max="50" width="10.5703125" style="834" customWidth="1" outlineLevel="1"/>
    <col min="51" max="53" width="9.140625" style="834" customWidth="1" outlineLevel="1"/>
    <col min="54" max="54" width="9.85546875" style="834" customWidth="1" outlineLevel="1"/>
    <col min="55" max="55" width="9.140625" style="834" customWidth="1" outlineLevel="1"/>
    <col min="56" max="58" width="9.85546875" style="834" customWidth="1" outlineLevel="1"/>
    <col min="59" max="60" width="9.85546875" style="834" customWidth="1"/>
    <col min="61" max="61" width="9.140625" style="834" customWidth="1"/>
    <col min="62" max="69" width="9.140625" style="834"/>
    <col min="70" max="70" width="9.140625" style="207"/>
    <col min="71" max="72" width="9.140625" style="834"/>
    <col min="73" max="73" width="9.140625" style="207"/>
    <col min="74" max="74" width="9.140625" style="834"/>
    <col min="75" max="75" width="9.140625" style="834" customWidth="1"/>
    <col min="76" max="77" width="9.140625" style="834"/>
    <col min="78" max="78" width="9.140625" style="834" customWidth="1"/>
    <col min="79" max="80" width="9.140625" style="834"/>
    <col min="81" max="81" width="9.140625" style="834" customWidth="1"/>
    <col min="82" max="83" width="9.140625" style="834"/>
    <col min="84" max="84" width="9.140625" style="834" customWidth="1"/>
    <col min="85" max="86" width="9.140625" style="834"/>
    <col min="87" max="87" width="9.140625" style="834" customWidth="1"/>
    <col min="88" max="89" width="9.140625" style="834"/>
    <col min="90" max="90" width="9.140625" style="834" customWidth="1"/>
    <col min="91" max="16384" width="9.140625" style="834"/>
  </cols>
  <sheetData>
    <row r="1" spans="1:91" ht="28.5" customHeight="1" x14ac:dyDescent="0.25">
      <c r="A1" s="943"/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  <c r="V1" s="943"/>
      <c r="W1" s="943"/>
      <c r="X1" s="943"/>
      <c r="Y1" s="943"/>
      <c r="Z1" s="943"/>
      <c r="AA1" s="943"/>
      <c r="AB1" s="943"/>
      <c r="AC1" s="943"/>
      <c r="AD1" s="943"/>
      <c r="AE1" s="943"/>
      <c r="AF1" s="943"/>
      <c r="AG1" s="943"/>
      <c r="AH1" s="943"/>
      <c r="AI1" s="943"/>
      <c r="AJ1" s="943"/>
      <c r="AK1" s="943"/>
      <c r="AL1" s="943"/>
      <c r="AM1" s="943"/>
      <c r="AN1" s="943"/>
      <c r="AO1" s="707" t="s">
        <v>261</v>
      </c>
    </row>
    <row r="2" spans="1:91" ht="18.75" x14ac:dyDescent="0.25">
      <c r="A2" s="55"/>
      <c r="B2" s="929">
        <v>2010</v>
      </c>
      <c r="C2" s="929">
        <v>2011</v>
      </c>
      <c r="D2" s="929"/>
      <c r="E2" s="929"/>
      <c r="F2" s="929"/>
      <c r="G2" s="929"/>
      <c r="H2" s="929"/>
      <c r="I2" s="929"/>
      <c r="J2" s="927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29">
        <v>2011</v>
      </c>
      <c r="V2" s="929">
        <v>2012</v>
      </c>
      <c r="W2" s="929"/>
      <c r="X2" s="929"/>
      <c r="Y2" s="929"/>
      <c r="Z2" s="929"/>
      <c r="AA2" s="929"/>
      <c r="AB2" s="929"/>
      <c r="AC2" s="927"/>
      <c r="AD2" s="929"/>
      <c r="AE2" s="929"/>
      <c r="AF2" s="929"/>
      <c r="AG2" s="929"/>
      <c r="AH2" s="929"/>
      <c r="AI2" s="929"/>
      <c r="AJ2" s="929"/>
      <c r="AK2" s="929"/>
      <c r="AL2" s="929"/>
      <c r="AM2" s="929"/>
      <c r="AN2" s="929">
        <v>2012</v>
      </c>
      <c r="AO2" s="929">
        <v>2013</v>
      </c>
      <c r="AP2" s="929"/>
      <c r="AQ2" s="929"/>
      <c r="AR2" s="929"/>
      <c r="AS2" s="929"/>
      <c r="AT2" s="929"/>
      <c r="AU2" s="929"/>
      <c r="AV2" s="927"/>
      <c r="AW2" s="936"/>
      <c r="AX2" s="936"/>
      <c r="AY2" s="936"/>
      <c r="AZ2" s="936"/>
      <c r="BA2" s="936"/>
      <c r="BB2" s="936"/>
      <c r="BC2" s="936"/>
      <c r="BD2" s="936"/>
      <c r="BE2" s="942"/>
      <c r="BF2" s="942"/>
      <c r="BG2" s="929">
        <v>2013</v>
      </c>
      <c r="BH2" s="942" t="s">
        <v>213</v>
      </c>
      <c r="BI2" s="942"/>
      <c r="BJ2" s="777">
        <v>2014</v>
      </c>
      <c r="BK2" s="777"/>
      <c r="BL2" s="777"/>
      <c r="BM2" s="777"/>
      <c r="BN2" s="777"/>
      <c r="BO2" s="777"/>
      <c r="BP2" s="777"/>
      <c r="BQ2" s="696" t="s">
        <v>276</v>
      </c>
      <c r="BR2" s="850"/>
      <c r="BS2" s="777"/>
      <c r="BT2" s="696" t="s">
        <v>276</v>
      </c>
      <c r="BU2" s="850"/>
      <c r="BV2" s="777"/>
      <c r="BW2" s="942" t="s">
        <v>277</v>
      </c>
      <c r="BX2" s="942"/>
      <c r="BY2" s="777"/>
      <c r="BZ2" s="942" t="s">
        <v>277</v>
      </c>
      <c r="CA2" s="942"/>
      <c r="CB2" s="777"/>
      <c r="CC2" s="942" t="s">
        <v>277</v>
      </c>
      <c r="CD2" s="942"/>
      <c r="CE2" s="777"/>
      <c r="CF2" s="942" t="s">
        <v>276</v>
      </c>
      <c r="CG2" s="942"/>
      <c r="CH2" s="777"/>
      <c r="CI2" s="942" t="s">
        <v>276</v>
      </c>
      <c r="CJ2" s="942"/>
      <c r="CK2" s="777"/>
      <c r="CL2" s="942" t="s">
        <v>276</v>
      </c>
      <c r="CM2" s="942"/>
    </row>
    <row r="3" spans="1:91" x14ac:dyDescent="0.25">
      <c r="A3" s="54"/>
      <c r="B3" s="54"/>
      <c r="C3" s="968" t="s">
        <v>293</v>
      </c>
      <c r="D3" s="968" t="s">
        <v>294</v>
      </c>
      <c r="E3" s="968" t="s">
        <v>295</v>
      </c>
      <c r="F3" s="64" t="s">
        <v>3</v>
      </c>
      <c r="G3" s="968" t="s">
        <v>296</v>
      </c>
      <c r="H3" s="968" t="s">
        <v>297</v>
      </c>
      <c r="I3" s="968" t="s">
        <v>298</v>
      </c>
      <c r="J3" s="64" t="s">
        <v>6</v>
      </c>
      <c r="K3" s="942" t="s">
        <v>108</v>
      </c>
      <c r="L3" s="968" t="s">
        <v>299</v>
      </c>
      <c r="M3" s="968" t="s">
        <v>300</v>
      </c>
      <c r="N3" s="968" t="s">
        <v>301</v>
      </c>
      <c r="O3" s="942" t="s">
        <v>103</v>
      </c>
      <c r="P3" s="942" t="s">
        <v>109</v>
      </c>
      <c r="Q3" s="968" t="s">
        <v>302</v>
      </c>
      <c r="R3" s="968" t="s">
        <v>303</v>
      </c>
      <c r="S3" s="968" t="s">
        <v>304</v>
      </c>
      <c r="T3" s="942" t="s">
        <v>107</v>
      </c>
      <c r="U3" s="128" t="s">
        <v>110</v>
      </c>
      <c r="V3" s="968" t="s">
        <v>305</v>
      </c>
      <c r="W3" s="968" t="s">
        <v>306</v>
      </c>
      <c r="X3" s="968" t="s">
        <v>307</v>
      </c>
      <c r="Y3" s="64" t="s">
        <v>3</v>
      </c>
      <c r="Z3" s="968" t="s">
        <v>308</v>
      </c>
      <c r="AA3" s="968" t="s">
        <v>309</v>
      </c>
      <c r="AB3" s="968" t="s">
        <v>310</v>
      </c>
      <c r="AC3" s="64" t="s">
        <v>6</v>
      </c>
      <c r="AD3" s="942" t="s">
        <v>108</v>
      </c>
      <c r="AE3" s="968" t="s">
        <v>311</v>
      </c>
      <c r="AF3" s="968" t="s">
        <v>312</v>
      </c>
      <c r="AG3" s="968" t="s">
        <v>313</v>
      </c>
      <c r="AH3" s="942" t="s">
        <v>103</v>
      </c>
      <c r="AI3" s="942" t="s">
        <v>109</v>
      </c>
      <c r="AJ3" s="968" t="s">
        <v>314</v>
      </c>
      <c r="AK3" s="968" t="s">
        <v>315</v>
      </c>
      <c r="AL3" s="968" t="s">
        <v>316</v>
      </c>
      <c r="AM3" s="942" t="s">
        <v>107</v>
      </c>
      <c r="AN3" s="128" t="s">
        <v>110</v>
      </c>
      <c r="AO3" s="968" t="s">
        <v>317</v>
      </c>
      <c r="AP3" s="968" t="s">
        <v>318</v>
      </c>
      <c r="AQ3" s="968" t="s">
        <v>319</v>
      </c>
      <c r="AR3" s="64" t="s">
        <v>3</v>
      </c>
      <c r="AS3" s="968" t="s">
        <v>320</v>
      </c>
      <c r="AT3" s="968" t="s">
        <v>321</v>
      </c>
      <c r="AU3" s="968" t="s">
        <v>322</v>
      </c>
      <c r="AV3" s="64" t="s">
        <v>6</v>
      </c>
      <c r="AW3" s="942" t="s">
        <v>108</v>
      </c>
      <c r="AX3" s="968" t="s">
        <v>323</v>
      </c>
      <c r="AY3" s="968" t="s">
        <v>324</v>
      </c>
      <c r="AZ3" s="968" t="s">
        <v>325</v>
      </c>
      <c r="BA3" s="942" t="s">
        <v>103</v>
      </c>
      <c r="BB3" s="64" t="s">
        <v>109</v>
      </c>
      <c r="BC3" s="968" t="s">
        <v>326</v>
      </c>
      <c r="BD3" s="968" t="s">
        <v>327</v>
      </c>
      <c r="BE3" s="968" t="s">
        <v>328</v>
      </c>
      <c r="BF3" s="942" t="s">
        <v>107</v>
      </c>
      <c r="BG3" s="128" t="s">
        <v>110</v>
      </c>
      <c r="BH3" s="942" t="s">
        <v>214</v>
      </c>
      <c r="BI3" s="942" t="s">
        <v>121</v>
      </c>
      <c r="BJ3" s="968" t="s">
        <v>329</v>
      </c>
      <c r="BK3" s="968" t="s">
        <v>330</v>
      </c>
      <c r="BL3" s="968" t="s">
        <v>331</v>
      </c>
      <c r="BM3" s="64" t="s">
        <v>3</v>
      </c>
      <c r="BN3" s="969" t="s">
        <v>332</v>
      </c>
      <c r="BO3" s="969" t="s">
        <v>333</v>
      </c>
      <c r="BP3" s="969" t="s">
        <v>334</v>
      </c>
      <c r="BQ3" s="693" t="s">
        <v>141</v>
      </c>
      <c r="BR3" s="850" t="s">
        <v>121</v>
      </c>
      <c r="BS3" s="942" t="s">
        <v>6</v>
      </c>
      <c r="BT3" s="693" t="s">
        <v>141</v>
      </c>
      <c r="BU3" s="850" t="s">
        <v>121</v>
      </c>
      <c r="BV3" s="942" t="s">
        <v>108</v>
      </c>
      <c r="BW3" s="942" t="s">
        <v>214</v>
      </c>
      <c r="BX3" s="942" t="s">
        <v>121</v>
      </c>
      <c r="BY3" s="981" t="s">
        <v>335</v>
      </c>
      <c r="BZ3" s="942" t="s">
        <v>214</v>
      </c>
      <c r="CA3" s="942" t="s">
        <v>121</v>
      </c>
      <c r="CB3" s="968" t="s">
        <v>336</v>
      </c>
      <c r="CC3" s="942" t="s">
        <v>214</v>
      </c>
      <c r="CD3" s="942" t="s">
        <v>121</v>
      </c>
      <c r="CE3" s="968" t="s">
        <v>337</v>
      </c>
      <c r="CF3" s="942" t="s">
        <v>214</v>
      </c>
      <c r="CG3" s="942" t="s">
        <v>121</v>
      </c>
      <c r="CH3" s="968" t="s">
        <v>103</v>
      </c>
      <c r="CI3" s="942" t="s">
        <v>214</v>
      </c>
      <c r="CJ3" s="942" t="s">
        <v>121</v>
      </c>
      <c r="CK3" s="968" t="s">
        <v>109</v>
      </c>
      <c r="CL3" s="942" t="s">
        <v>214</v>
      </c>
      <c r="CM3" s="942" t="s">
        <v>121</v>
      </c>
    </row>
    <row r="4" spans="1:91" x14ac:dyDescent="0.25">
      <c r="A4" s="66" t="s">
        <v>7</v>
      </c>
      <c r="B4" s="66"/>
      <c r="C4" s="129">
        <v>361.47386666863156</v>
      </c>
      <c r="D4" s="587">
        <v>360.31773732860609</v>
      </c>
      <c r="E4" s="587">
        <v>365.05190067500342</v>
      </c>
      <c r="F4" s="130">
        <v>362.18826046695159</v>
      </c>
      <c r="G4" s="587">
        <v>374.5101173013951</v>
      </c>
      <c r="H4" s="587">
        <v>403.17329949142209</v>
      </c>
      <c r="I4" s="587">
        <v>431.73928009196641</v>
      </c>
      <c r="J4" s="131">
        <v>400.45789900070008</v>
      </c>
      <c r="K4" s="129">
        <v>377.90638262215811</v>
      </c>
      <c r="L4" s="587">
        <v>402.46817345504655</v>
      </c>
      <c r="M4" s="587">
        <v>444.03646860819487</v>
      </c>
      <c r="N4" s="130">
        <v>429.59740689727454</v>
      </c>
      <c r="O4" s="587">
        <v>438.28686126128531</v>
      </c>
      <c r="P4" s="131">
        <v>394.25997189014066</v>
      </c>
      <c r="Q4" s="129">
        <v>386.10621339331453</v>
      </c>
      <c r="R4" s="587">
        <v>369.71520632676527</v>
      </c>
      <c r="S4" s="587" t="e">
        <v>#REF!</v>
      </c>
      <c r="T4" s="587" t="e">
        <v>#REF!</v>
      </c>
      <c r="U4" s="131">
        <v>388.15878473476835</v>
      </c>
      <c r="V4" s="129">
        <v>366.46737696352625</v>
      </c>
      <c r="W4" s="587">
        <v>365.10838450221024</v>
      </c>
      <c r="X4" s="587">
        <v>362.12516806827068</v>
      </c>
      <c r="Y4" s="130">
        <v>364.67113608319829</v>
      </c>
      <c r="Z4" s="587">
        <v>375.03401797622718</v>
      </c>
      <c r="AA4" s="587">
        <v>407.33762235154035</v>
      </c>
      <c r="AB4" s="587">
        <v>432.0873843102973</v>
      </c>
      <c r="AC4" s="131">
        <v>401.75004324343547</v>
      </c>
      <c r="AD4" s="129">
        <v>379.68636033187687</v>
      </c>
      <c r="AE4" s="587">
        <v>400.17970600824225</v>
      </c>
      <c r="AF4" s="587">
        <v>437.74282090413692</v>
      </c>
      <c r="AG4" s="130">
        <v>433.41894089389257</v>
      </c>
      <c r="AH4" s="587">
        <v>435.63342174781678</v>
      </c>
      <c r="AI4" s="131">
        <v>394.28544707223085</v>
      </c>
      <c r="AJ4" s="129">
        <v>383.32074975861883</v>
      </c>
      <c r="AK4" s="587">
        <v>356.88424848901747</v>
      </c>
      <c r="AL4" s="587">
        <v>367.68402469002177</v>
      </c>
      <c r="AM4" s="587">
        <v>368.19165435646579</v>
      </c>
      <c r="AN4" s="131">
        <v>387.18899449078197</v>
      </c>
      <c r="AO4" s="129">
        <v>362.78176872259894</v>
      </c>
      <c r="AP4" s="587">
        <v>362.48537924492729</v>
      </c>
      <c r="AQ4" s="587">
        <v>362.32265874533465</v>
      </c>
      <c r="AR4" s="130">
        <v>362.51536113159364</v>
      </c>
      <c r="AS4" s="129">
        <v>369.79234928272717</v>
      </c>
      <c r="AT4" s="587">
        <v>402.50571098837185</v>
      </c>
      <c r="AU4" s="587">
        <v>424.12573426433607</v>
      </c>
      <c r="AV4" s="130">
        <v>394.58456620015727</v>
      </c>
      <c r="AW4" s="129">
        <v>377.31259277215975</v>
      </c>
      <c r="AX4" s="129">
        <v>434.20697423317347</v>
      </c>
      <c r="AY4" s="587">
        <v>438.85625688384812</v>
      </c>
      <c r="AZ4" s="587">
        <v>422.107511349243</v>
      </c>
      <c r="BA4" s="130">
        <v>431.94537337313119</v>
      </c>
      <c r="BB4" s="131">
        <v>390.97858260067983</v>
      </c>
      <c r="BC4" s="129">
        <v>381.67352113245181</v>
      </c>
      <c r="BD4" s="587">
        <v>361.71675402109469</v>
      </c>
      <c r="BE4" s="587">
        <v>355.25483676864997</v>
      </c>
      <c r="BF4" s="587">
        <v>364.89451402410901</v>
      </c>
      <c r="BG4" s="131">
        <v>383.25426040065662</v>
      </c>
      <c r="BH4" s="131">
        <v>-3.934734090125346</v>
      </c>
      <c r="BI4" s="741">
        <v>-1.0162308707405738E-2</v>
      </c>
      <c r="BJ4" s="131">
        <v>357.01230019841296</v>
      </c>
      <c r="BK4" s="131">
        <v>356.83771478457658</v>
      </c>
      <c r="BL4" s="131">
        <v>358.83409112582865</v>
      </c>
      <c r="BM4" s="131">
        <v>357.55241826540754</v>
      </c>
      <c r="BN4" s="131">
        <v>365.97045972830728</v>
      </c>
      <c r="BO4" s="587">
        <v>401.00806443045462</v>
      </c>
      <c r="BP4" s="587">
        <v>414.70349785181799</v>
      </c>
      <c r="BQ4" s="695">
        <v>-9.4222364125180889</v>
      </c>
      <c r="BR4" s="714">
        <v>-2.2215667787434203E-2</v>
      </c>
      <c r="BS4" s="587">
        <v>392.55440481042456</v>
      </c>
      <c r="BT4" s="695">
        <v>-2.0301613897327115</v>
      </c>
      <c r="BU4" s="714">
        <v>-5.1450603080681325E-3</v>
      </c>
      <c r="BV4" s="587">
        <v>372.25966580926854</v>
      </c>
      <c r="BW4" s="131">
        <v>-5.0529269628912061</v>
      </c>
      <c r="BX4" s="741">
        <v>-1.3391885295337642E-2</v>
      </c>
      <c r="BY4" s="875">
        <v>405.64345813102284</v>
      </c>
      <c r="BZ4" s="131">
        <v>-28.563516102150629</v>
      </c>
      <c r="CA4" s="741">
        <v>-6.5783181287207365E-2</v>
      </c>
      <c r="CB4" s="587">
        <v>429.68247941162247</v>
      </c>
      <c r="CC4" s="131">
        <v>-9.1737774722256518</v>
      </c>
      <c r="CD4" s="741">
        <v>-2.0903832014074874E-2</v>
      </c>
      <c r="CE4" s="587">
        <v>417.00046524480717</v>
      </c>
      <c r="CF4" s="131">
        <f>CE4-AZ4</f>
        <v>-5.107046104435824</v>
      </c>
      <c r="CG4" s="741">
        <f>CF4/AZ4</f>
        <v>-1.2098922589914208E-2</v>
      </c>
      <c r="CH4" s="587">
        <v>423.56079257129306</v>
      </c>
      <c r="CI4" s="131">
        <f>CH4-BA4</f>
        <v>-8.3845808018381263</v>
      </c>
      <c r="CJ4" s="741">
        <f>CI4/BA4</f>
        <v>-1.9411206413351718E-2</v>
      </c>
      <c r="CK4" s="587">
        <v>388.01979192152879</v>
      </c>
      <c r="CL4" s="131">
        <f>CK4-BB4</f>
        <v>-2.9587906791510363</v>
      </c>
      <c r="CM4" s="741">
        <f>CL4/BB4</f>
        <v>-7.5676541141204996E-3</v>
      </c>
    </row>
    <row r="5" spans="1:91" x14ac:dyDescent="0.25">
      <c r="A5" s="67" t="s">
        <v>25</v>
      </c>
      <c r="B5" s="67">
        <v>373.697</v>
      </c>
      <c r="C5" s="35">
        <v>353.83943974797137</v>
      </c>
      <c r="D5" s="574">
        <v>352.78782181519466</v>
      </c>
      <c r="E5" s="574">
        <v>356.71426732604181</v>
      </c>
      <c r="F5" s="96">
        <v>354.44496636385577</v>
      </c>
      <c r="G5" s="97">
        <v>364.69989546336632</v>
      </c>
      <c r="H5" s="97">
        <v>398.78616019643465</v>
      </c>
      <c r="I5" s="97">
        <v>416.42836926928624</v>
      </c>
      <c r="J5" s="132">
        <v>391.19704293129342</v>
      </c>
      <c r="K5" s="133">
        <v>369.36547281925215</v>
      </c>
      <c r="L5" s="51">
        <v>375.01</v>
      </c>
      <c r="M5" s="51">
        <v>426.3966846987451</v>
      </c>
      <c r="N5" s="96">
        <v>416.62978864613041</v>
      </c>
      <c r="O5" s="51">
        <v>421.69642872086763</v>
      </c>
      <c r="P5" s="132">
        <v>383.43183203217194</v>
      </c>
      <c r="Q5" s="133">
        <v>377.62085798325717</v>
      </c>
      <c r="R5" s="51">
        <v>363.21704525833491</v>
      </c>
      <c r="S5" s="96">
        <v>359.45</v>
      </c>
      <c r="T5" s="51">
        <v>365.76080451091553</v>
      </c>
      <c r="U5" s="132">
        <v>378.20198494829691</v>
      </c>
      <c r="V5" s="35">
        <v>360.49378720032684</v>
      </c>
      <c r="W5" s="574">
        <v>358.06508466579589</v>
      </c>
      <c r="X5" s="574">
        <v>351.27463805451106</v>
      </c>
      <c r="Y5" s="96">
        <v>356.8585500651597</v>
      </c>
      <c r="Z5" s="97">
        <v>366.89341859035625</v>
      </c>
      <c r="AA5" s="97">
        <v>403.88903560306733</v>
      </c>
      <c r="AB5" s="97">
        <v>419.5953939289181</v>
      </c>
      <c r="AC5" s="132">
        <v>393.844600100744</v>
      </c>
      <c r="AD5" s="133">
        <v>371.73240832166567</v>
      </c>
      <c r="AE5" s="51">
        <v>377</v>
      </c>
      <c r="AF5" s="51">
        <v>420.31047676560161</v>
      </c>
      <c r="AG5" s="96">
        <v>422.7201225212836</v>
      </c>
      <c r="AH5" s="51">
        <v>421.40731519693111</v>
      </c>
      <c r="AI5" s="132">
        <v>384.59308539460091</v>
      </c>
      <c r="AJ5" s="133">
        <v>374.38555541269074</v>
      </c>
      <c r="AK5" s="51">
        <v>347.38793950225187</v>
      </c>
      <c r="AL5" s="96">
        <v>358.69</v>
      </c>
      <c r="AM5" s="51">
        <v>358.92233608429473</v>
      </c>
      <c r="AN5" s="132">
        <v>377.76874891170417</v>
      </c>
      <c r="AO5" s="35">
        <v>356.7462823435265</v>
      </c>
      <c r="AP5" s="574">
        <v>357.18429260414712</v>
      </c>
      <c r="AQ5" s="574">
        <v>357</v>
      </c>
      <c r="AR5" s="96">
        <v>357</v>
      </c>
      <c r="AS5" s="35">
        <v>365</v>
      </c>
      <c r="AT5" s="574">
        <v>399.39325870743903</v>
      </c>
      <c r="AU5" s="574">
        <v>414.79</v>
      </c>
      <c r="AV5" s="574">
        <v>389.23</v>
      </c>
      <c r="AW5" s="35">
        <v>372.21986672653895</v>
      </c>
      <c r="AX5" s="35">
        <v>422.6957639921651</v>
      </c>
      <c r="AY5" s="574">
        <v>429.17076111685981</v>
      </c>
      <c r="AZ5" s="574">
        <v>420.33</v>
      </c>
      <c r="BA5" s="126">
        <v>424.03</v>
      </c>
      <c r="BB5" s="126">
        <v>384.86501377523268</v>
      </c>
      <c r="BC5" s="35">
        <v>377.29937003241582</v>
      </c>
      <c r="BD5" s="574">
        <v>357.93996890725327</v>
      </c>
      <c r="BE5" s="574">
        <v>352.44642018937481</v>
      </c>
      <c r="BF5" s="574">
        <v>361.46855731171246</v>
      </c>
      <c r="BG5" s="126">
        <v>377.40007238080864</v>
      </c>
      <c r="BH5" s="126">
        <v>-0.36867653089552732</v>
      </c>
      <c r="BI5" s="669">
        <v>-9.7593178884603296E-4</v>
      </c>
      <c r="BJ5" s="131">
        <v>356.53108865735277</v>
      </c>
      <c r="BK5" s="131">
        <v>356.90817119039781</v>
      </c>
      <c r="BL5" s="131">
        <v>356.12729970715122</v>
      </c>
      <c r="BM5" s="131">
        <v>356.51617761657508</v>
      </c>
      <c r="BN5" s="131">
        <v>363.79008230441406</v>
      </c>
      <c r="BO5" s="35">
        <v>402.76297391801648</v>
      </c>
      <c r="BP5" s="35">
        <v>411.58756814068556</v>
      </c>
      <c r="BQ5" s="35">
        <v>-3.2024318593144585</v>
      </c>
      <c r="BR5" s="568">
        <v>-7.7206100902009649E-3</v>
      </c>
      <c r="BS5" s="35">
        <v>391.64246692179768</v>
      </c>
      <c r="BT5" s="35">
        <v>2.4124669217976589</v>
      </c>
      <c r="BU5" s="568">
        <v>6.1980497952307343E-3</v>
      </c>
      <c r="BV5" s="35">
        <v>371.25677609581487</v>
      </c>
      <c r="BW5" s="126">
        <v>-0.96309063072408208</v>
      </c>
      <c r="BX5" s="669">
        <v>-2.5874240383618259E-3</v>
      </c>
      <c r="BY5" s="156">
        <v>419.02457052179983</v>
      </c>
      <c r="BZ5" s="126">
        <v>-3.6711934703652673</v>
      </c>
      <c r="CA5" s="669">
        <v>-8.6851910596230028E-3</v>
      </c>
      <c r="CB5" s="35">
        <v>425.95620805130153</v>
      </c>
      <c r="CC5" s="126">
        <v>-3.2145530655582775</v>
      </c>
      <c r="CD5" s="669">
        <v>-7.4901492757634067E-3</v>
      </c>
      <c r="CE5" s="35">
        <v>416.39246842269023</v>
      </c>
      <c r="CF5" s="126">
        <f t="shared" ref="CF5:CF65" si="0">CE5-AZ5</f>
        <v>-3.9375315773097554</v>
      </c>
      <c r="CG5" s="669">
        <f t="shared" ref="CG5:CG65" si="1">CF5/AZ5</f>
        <v>-9.3677148366991536E-3</v>
      </c>
      <c r="CH5" s="35">
        <v>420.32104596748684</v>
      </c>
      <c r="CI5" s="126">
        <f t="shared" ref="CI5:CI65" si="2">CH5-BA5</f>
        <v>-3.7089540325131338</v>
      </c>
      <c r="CJ5" s="669">
        <f t="shared" ref="CJ5:CJ65" si="3">CI5/BA5</f>
        <v>-8.7469142101104496E-3</v>
      </c>
      <c r="CK5" s="35">
        <v>385.21842401798767</v>
      </c>
      <c r="CL5" s="126">
        <f t="shared" ref="CL5:CL65" si="4">CK5-BB5</f>
        <v>0.35341024275498967</v>
      </c>
      <c r="CM5" s="669">
        <f t="shared" ref="CM5:CM65" si="5">CL5/BB5</f>
        <v>9.1827064062878657E-4</v>
      </c>
    </row>
    <row r="6" spans="1:91" x14ac:dyDescent="0.25">
      <c r="A6" s="52" t="s">
        <v>26</v>
      </c>
      <c r="B6" s="52">
        <v>345.54399999999998</v>
      </c>
      <c r="C6" s="29">
        <v>344.56571732590521</v>
      </c>
      <c r="D6" s="572">
        <v>341.70668538955431</v>
      </c>
      <c r="E6" s="572">
        <v>332.85114782258779</v>
      </c>
      <c r="F6" s="561">
        <v>339.7721285590282</v>
      </c>
      <c r="G6" s="560">
        <v>339.51073201672727</v>
      </c>
      <c r="H6" s="560">
        <v>348.71140724342928</v>
      </c>
      <c r="I6" s="560">
        <v>359.85726002586364</v>
      </c>
      <c r="J6" s="123">
        <v>348.96707901308253</v>
      </c>
      <c r="K6" s="29">
        <v>343.66293128536358</v>
      </c>
      <c r="L6" s="572">
        <v>379.26547564972708</v>
      </c>
      <c r="M6" s="572">
        <v>384.17250607722372</v>
      </c>
      <c r="N6" s="561">
        <v>372.18221673084696</v>
      </c>
      <c r="O6" s="560">
        <v>378.27117983167409</v>
      </c>
      <c r="P6" s="123">
        <v>354.10515338143153</v>
      </c>
      <c r="Q6" s="29">
        <v>342.24647165240327</v>
      </c>
      <c r="R6" s="572">
        <v>346.77232591473745</v>
      </c>
      <c r="S6" s="561">
        <v>348.40315619376935</v>
      </c>
      <c r="T6" s="560">
        <v>345.96202451188674</v>
      </c>
      <c r="U6" s="123">
        <v>351.8201373286098</v>
      </c>
      <c r="V6" s="29">
        <v>349.42723206930907</v>
      </c>
      <c r="W6" s="572">
        <v>344.01315419599541</v>
      </c>
      <c r="X6" s="572">
        <v>324.80935406551572</v>
      </c>
      <c r="Y6" s="561">
        <v>339.53578427168071</v>
      </c>
      <c r="Z6" s="560">
        <v>343.81696254515856</v>
      </c>
      <c r="AA6" s="560">
        <v>347.81964584296998</v>
      </c>
      <c r="AB6" s="560">
        <v>364.45979644380873</v>
      </c>
      <c r="AC6" s="123">
        <v>351.61881714338409</v>
      </c>
      <c r="AD6" s="29">
        <v>344.54907763706791</v>
      </c>
      <c r="AE6" s="572">
        <v>373.20314074093488</v>
      </c>
      <c r="AF6" s="572">
        <v>378.53911993009109</v>
      </c>
      <c r="AG6" s="561">
        <v>377.62121770598588</v>
      </c>
      <c r="AH6" s="560">
        <v>376.5181014761327</v>
      </c>
      <c r="AI6" s="123">
        <v>353.77448438070707</v>
      </c>
      <c r="AJ6" s="29">
        <v>336.50651510930192</v>
      </c>
      <c r="AK6" s="572">
        <v>333.65908190256221</v>
      </c>
      <c r="AL6" s="561">
        <v>337.18868387842718</v>
      </c>
      <c r="AM6" s="560">
        <v>335.7636767281212</v>
      </c>
      <c r="AN6" s="123">
        <v>349.07624204982648</v>
      </c>
      <c r="AO6" s="29">
        <v>349.22898410422994</v>
      </c>
      <c r="AP6" s="572">
        <v>344.942785588015</v>
      </c>
      <c r="AQ6" s="572">
        <v>326.2275972277186</v>
      </c>
      <c r="AR6" s="561">
        <v>339.87047045662467</v>
      </c>
      <c r="AS6" s="29">
        <v>346.76614084831402</v>
      </c>
      <c r="AT6" s="572">
        <v>352.08999847705013</v>
      </c>
      <c r="AU6" s="572">
        <v>365.95296417129015</v>
      </c>
      <c r="AV6" s="561">
        <v>353.43227296487544</v>
      </c>
      <c r="AW6" s="29">
        <v>345.56073920067786</v>
      </c>
      <c r="AX6" s="29">
        <v>372.12709862243236</v>
      </c>
      <c r="AY6" s="572">
        <v>384.12562727548686</v>
      </c>
      <c r="AZ6" s="572">
        <v>377.14969911825227</v>
      </c>
      <c r="BA6" s="666">
        <v>377.7257625141221</v>
      </c>
      <c r="BB6" s="666">
        <v>354.63148223769826</v>
      </c>
      <c r="BC6" s="666">
        <v>340.1000819678377</v>
      </c>
      <c r="BD6" s="666">
        <v>342.33417861128567</v>
      </c>
      <c r="BE6" s="666">
        <v>341.36015444315854</v>
      </c>
      <c r="BF6" s="666">
        <v>341.2873771405018</v>
      </c>
      <c r="BG6" s="666">
        <v>350.89912013965375</v>
      </c>
      <c r="BH6" s="666">
        <v>1.8228780898272703</v>
      </c>
      <c r="BI6" s="670">
        <v>5.2220055971814779E-3</v>
      </c>
      <c r="BJ6" s="834">
        <v>350.97299529976164</v>
      </c>
      <c r="BK6" s="834">
        <v>350.85025453310578</v>
      </c>
      <c r="BL6" s="834">
        <v>337.31553192202557</v>
      </c>
      <c r="BM6" s="834">
        <v>346.13957515782511</v>
      </c>
      <c r="BN6" s="834">
        <v>343.34595440352581</v>
      </c>
      <c r="BO6" s="572">
        <v>352.52669828256546</v>
      </c>
      <c r="BP6" s="572">
        <v>366.77716657888175</v>
      </c>
      <c r="BQ6" s="572">
        <v>0.82420240759159924</v>
      </c>
      <c r="BR6" s="26">
        <v>2.2522085849421298E-3</v>
      </c>
      <c r="BS6" s="572">
        <v>353.36793490900419</v>
      </c>
      <c r="BT6" s="572">
        <v>-6.4338055871246524E-2</v>
      </c>
      <c r="BU6" s="26">
        <v>-1.8203786352481886E-4</v>
      </c>
      <c r="BV6" s="572">
        <v>349.11357635497399</v>
      </c>
      <c r="BW6" s="666">
        <v>3.5528371542961281</v>
      </c>
      <c r="BX6" s="670">
        <v>1.0281368081669965E-2</v>
      </c>
      <c r="BY6" s="827">
        <v>370.93424947317919</v>
      </c>
      <c r="BZ6" s="666">
        <v>-1.1928491492531634</v>
      </c>
      <c r="CA6" s="670">
        <v>-3.2054885378381224E-3</v>
      </c>
      <c r="CB6" s="572">
        <v>383.41627721217606</v>
      </c>
      <c r="CC6" s="666">
        <v>-0.70935006331080785</v>
      </c>
      <c r="CD6" s="670">
        <v>-1.8466616464568161E-3</v>
      </c>
      <c r="CE6" s="572">
        <v>374.64853418307729</v>
      </c>
      <c r="CF6" s="666">
        <f t="shared" si="0"/>
        <v>-2.5011649351749838</v>
      </c>
      <c r="CG6" s="670">
        <f t="shared" si="1"/>
        <v>-6.6317564113733086E-3</v>
      </c>
      <c r="CH6" s="572">
        <v>376.06662798914425</v>
      </c>
      <c r="CI6" s="666">
        <f t="shared" si="2"/>
        <v>-1.6591345249778442</v>
      </c>
      <c r="CJ6" s="670">
        <f t="shared" si="3"/>
        <v>-4.3924314665082283E-3</v>
      </c>
      <c r="CK6" s="572">
        <v>356.93628514885881</v>
      </c>
      <c r="CL6" s="666">
        <f t="shared" si="4"/>
        <v>2.3048029111605501</v>
      </c>
      <c r="CM6" s="670">
        <f t="shared" si="5"/>
        <v>6.4991491917677901E-3</v>
      </c>
    </row>
    <row r="7" spans="1:91" x14ac:dyDescent="0.25">
      <c r="A7" s="98" t="s">
        <v>9</v>
      </c>
      <c r="B7" s="98">
        <v>338.88</v>
      </c>
      <c r="C7" s="295">
        <v>338.35969326882076</v>
      </c>
      <c r="D7" s="571">
        <v>336.86615104057677</v>
      </c>
      <c r="E7" s="571">
        <v>327.61343607100054</v>
      </c>
      <c r="F7" s="28">
        <v>334.3038354483291</v>
      </c>
      <c r="G7" s="233">
        <v>327.60880721701307</v>
      </c>
      <c r="H7" s="233">
        <v>342.89710598772996</v>
      </c>
      <c r="I7" s="233">
        <v>354.90396386581307</v>
      </c>
      <c r="J7" s="124">
        <v>341.36946658193335</v>
      </c>
      <c r="K7" s="295">
        <v>337.29913474454617</v>
      </c>
      <c r="L7" s="571">
        <v>370.02768260314275</v>
      </c>
      <c r="M7" s="571">
        <v>379.30315115008239</v>
      </c>
      <c r="N7" s="28">
        <v>367.09461087040029</v>
      </c>
      <c r="O7" s="571">
        <v>371.97060033885992</v>
      </c>
      <c r="P7" s="124">
        <v>347.8178568610752</v>
      </c>
      <c r="Q7" s="295">
        <v>333.20566420047339</v>
      </c>
      <c r="R7" s="571">
        <v>336.57646182630265</v>
      </c>
      <c r="S7" s="28">
        <v>338.61492491227352</v>
      </c>
      <c r="T7" s="571">
        <v>336.26</v>
      </c>
      <c r="U7" s="124">
        <v>344.58761281958891</v>
      </c>
      <c r="V7" s="295">
        <v>341.40862128269998</v>
      </c>
      <c r="W7" s="571">
        <v>336.90177279468139</v>
      </c>
      <c r="X7" s="571">
        <v>318.04285568934722</v>
      </c>
      <c r="Y7" s="28">
        <v>332.2409354856577</v>
      </c>
      <c r="Z7" s="233">
        <v>335.57634871280732</v>
      </c>
      <c r="AA7" s="233">
        <v>341.33485535374348</v>
      </c>
      <c r="AB7" s="233">
        <v>360.61540806340554</v>
      </c>
      <c r="AC7" s="124">
        <v>345.41093092176516</v>
      </c>
      <c r="AD7" s="295">
        <v>337.71338370017662</v>
      </c>
      <c r="AE7" s="571">
        <v>366.60796063578618</v>
      </c>
      <c r="AF7" s="571">
        <v>375.72230844359927</v>
      </c>
      <c r="AG7" s="28">
        <v>373.21265799392046</v>
      </c>
      <c r="AH7" s="571">
        <v>371.98731313201284</v>
      </c>
      <c r="AI7" s="124">
        <v>347.66307988532594</v>
      </c>
      <c r="AJ7" s="295">
        <v>327.70579465952142</v>
      </c>
      <c r="AK7" s="571">
        <v>326.10679015156325</v>
      </c>
      <c r="AL7" s="28">
        <v>329.13</v>
      </c>
      <c r="AM7" s="571">
        <v>327.69</v>
      </c>
      <c r="AN7" s="124">
        <v>342.46841075311124</v>
      </c>
      <c r="AO7" s="295">
        <v>343.4063738687434</v>
      </c>
      <c r="AP7" s="571">
        <v>337.30715496258995</v>
      </c>
      <c r="AQ7" s="571">
        <v>319.04000000000002</v>
      </c>
      <c r="AR7" s="28">
        <v>333.02</v>
      </c>
      <c r="AS7" s="295">
        <v>338.78152939854522</v>
      </c>
      <c r="AT7" s="295">
        <v>341.7427873173329</v>
      </c>
      <c r="AU7" s="571">
        <v>354.93</v>
      </c>
      <c r="AV7" s="28">
        <v>343.87</v>
      </c>
      <c r="AW7" s="295">
        <v>337.55688765819656</v>
      </c>
      <c r="AX7" s="295">
        <v>366.4141199605009</v>
      </c>
      <c r="AY7" s="295">
        <v>373.54663021084622</v>
      </c>
      <c r="AZ7" s="571">
        <v>372.01</v>
      </c>
      <c r="BA7" s="119">
        <v>370.59</v>
      </c>
      <c r="BB7" s="119">
        <v>346.90146617016194</v>
      </c>
      <c r="BC7" s="119">
        <v>329.05787691678381</v>
      </c>
      <c r="BD7" s="119">
        <v>333.23218217336893</v>
      </c>
      <c r="BE7" s="119">
        <v>332.41580821216809</v>
      </c>
      <c r="BF7" s="119">
        <v>331.63188871147008</v>
      </c>
      <c r="BG7" s="119">
        <v>342.64396258279089</v>
      </c>
      <c r="BH7" s="119">
        <v>0.17555182967964811</v>
      </c>
      <c r="BI7" s="671">
        <v>5.1260736513945252E-4</v>
      </c>
      <c r="BJ7" s="834">
        <v>343.53751900136854</v>
      </c>
      <c r="BK7" s="834">
        <v>343.48209200053094</v>
      </c>
      <c r="BL7" s="834">
        <v>330.89292583323117</v>
      </c>
      <c r="BM7" s="834">
        <v>339.06433648574097</v>
      </c>
      <c r="BN7" s="834">
        <v>335.46199774563257</v>
      </c>
      <c r="BO7" s="571">
        <v>343.27063371211551</v>
      </c>
      <c r="BP7" s="571">
        <v>359.69277466620559</v>
      </c>
      <c r="BQ7" s="571">
        <v>4.762774666205587</v>
      </c>
      <c r="BR7" s="586">
        <v>1.341891264814354E-2</v>
      </c>
      <c r="BS7" s="571">
        <v>345.26152651188454</v>
      </c>
      <c r="BT7" s="571">
        <v>1.3915265118845355</v>
      </c>
      <c r="BU7" s="586">
        <v>4.0466644717030726E-3</v>
      </c>
      <c r="BV7" s="571">
        <v>341.61983127542356</v>
      </c>
      <c r="BW7" s="119">
        <v>4.0629436172270061</v>
      </c>
      <c r="BX7" s="671">
        <v>1.2036322663755161E-2</v>
      </c>
      <c r="BY7" s="830">
        <v>367.99504077442037</v>
      </c>
      <c r="BZ7" s="119">
        <v>1.5809208139194766</v>
      </c>
      <c r="CA7" s="671">
        <v>4.3145739418827484E-3</v>
      </c>
      <c r="CB7" s="571">
        <v>377.39592976690818</v>
      </c>
      <c r="CC7" s="119">
        <v>3.8492995560619647</v>
      </c>
      <c r="CD7" s="671">
        <v>1.0304736396334909E-2</v>
      </c>
      <c r="CE7" s="571">
        <v>367.67691346090459</v>
      </c>
      <c r="CF7" s="119">
        <f t="shared" si="0"/>
        <v>-4.3330865390954045</v>
      </c>
      <c r="CG7" s="671">
        <f t="shared" si="1"/>
        <v>-1.1647768982273069E-2</v>
      </c>
      <c r="CH7" s="571">
        <v>370.8719531162829</v>
      </c>
      <c r="CI7" s="119">
        <f t="shared" si="2"/>
        <v>0.28195311628292075</v>
      </c>
      <c r="CJ7" s="671">
        <f t="shared" si="3"/>
        <v>7.6082224637178764E-4</v>
      </c>
      <c r="CK7" s="571">
        <v>350.15103747722827</v>
      </c>
      <c r="CL7" s="119">
        <f t="shared" si="4"/>
        <v>3.2495713070663328</v>
      </c>
      <c r="CM7" s="671">
        <f t="shared" si="5"/>
        <v>9.3674187743915584E-3</v>
      </c>
    </row>
    <row r="8" spans="1:91" x14ac:dyDescent="0.25">
      <c r="A8" s="98" t="s">
        <v>10</v>
      </c>
      <c r="B8" s="98">
        <v>533.47</v>
      </c>
      <c r="C8" s="295">
        <v>529.87758211573612</v>
      </c>
      <c r="D8" s="571">
        <v>533.83972751170393</v>
      </c>
      <c r="E8" s="571">
        <v>567.40755528670945</v>
      </c>
      <c r="F8" s="28">
        <v>541.3406365886085</v>
      </c>
      <c r="G8" s="233">
        <v>650.21449508753199</v>
      </c>
      <c r="H8" s="233">
        <v>655.14391253507756</v>
      </c>
      <c r="I8" s="233">
        <v>741.7096802878084</v>
      </c>
      <c r="J8" s="124">
        <v>667.47092075872285</v>
      </c>
      <c r="K8" s="295">
        <v>590.89181965543901</v>
      </c>
      <c r="L8" s="571">
        <v>755.58440729192182</v>
      </c>
      <c r="M8" s="571">
        <v>739.91356567528089</v>
      </c>
      <c r="N8" s="28">
        <v>699.88377831530227</v>
      </c>
      <c r="O8" s="571">
        <v>733.81730354320916</v>
      </c>
      <c r="P8" s="124">
        <v>623.85959669666715</v>
      </c>
      <c r="Q8" s="295">
        <v>706.31924183696026</v>
      </c>
      <c r="R8" s="571">
        <v>668.4263520050946</v>
      </c>
      <c r="S8" s="28">
        <v>673.56383827191462</v>
      </c>
      <c r="T8" s="571">
        <v>680.31</v>
      </c>
      <c r="U8" s="124">
        <v>642.2431678350631</v>
      </c>
      <c r="V8" s="295">
        <v>776.2384511668813</v>
      </c>
      <c r="W8" s="571">
        <v>640.97236764981051</v>
      </c>
      <c r="X8" s="571">
        <v>591.17721278535964</v>
      </c>
      <c r="Y8" s="28">
        <v>662.37479275764747</v>
      </c>
      <c r="Z8" s="233">
        <v>636.43946479668716</v>
      </c>
      <c r="AA8" s="233">
        <v>652.18738344109499</v>
      </c>
      <c r="AB8" s="233">
        <v>771.85206589913639</v>
      </c>
      <c r="AC8" s="124">
        <v>662.22110065132324</v>
      </c>
      <c r="AD8" s="295">
        <v>662.31545760825782</v>
      </c>
      <c r="AE8" s="571">
        <v>760.48640649598656</v>
      </c>
      <c r="AF8" s="571">
        <v>727.20110030679871</v>
      </c>
      <c r="AG8" s="28">
        <v>682.53094615297209</v>
      </c>
      <c r="AH8" s="571">
        <v>725.71531930827143</v>
      </c>
      <c r="AI8" s="124">
        <v>674.86186663432886</v>
      </c>
      <c r="AJ8" s="295">
        <v>709.55721061320946</v>
      </c>
      <c r="AK8" s="571">
        <v>678.06110847677871</v>
      </c>
      <c r="AL8" s="28">
        <v>673.89</v>
      </c>
      <c r="AM8" s="571">
        <v>684.78</v>
      </c>
      <c r="AN8" s="124">
        <v>677.83066754082756</v>
      </c>
      <c r="AO8" s="295">
        <v>628.70305085362997</v>
      </c>
      <c r="AP8" s="571">
        <v>683.36250363799195</v>
      </c>
      <c r="AQ8" s="571">
        <v>642.5</v>
      </c>
      <c r="AR8" s="28">
        <v>651</v>
      </c>
      <c r="AS8" s="295">
        <v>679.85661017657446</v>
      </c>
      <c r="AT8" s="295">
        <v>673.80408002473337</v>
      </c>
      <c r="AU8" s="571">
        <v>743.26</v>
      </c>
      <c r="AV8" s="28">
        <v>694.24</v>
      </c>
      <c r="AW8" s="295">
        <v>671.66945665897708</v>
      </c>
      <c r="AX8" s="295">
        <v>813.11551693425156</v>
      </c>
      <c r="AY8" s="295">
        <v>759.79602580320727</v>
      </c>
      <c r="AZ8" s="571">
        <v>638.92999999999995</v>
      </c>
      <c r="BA8" s="119">
        <v>732.55</v>
      </c>
      <c r="BB8" s="119">
        <v>686.54096848391259</v>
      </c>
      <c r="BC8" s="119">
        <v>782.23474394653545</v>
      </c>
      <c r="BD8" s="119">
        <v>706.13359456782189</v>
      </c>
      <c r="BE8" s="119">
        <v>614.04131950556325</v>
      </c>
      <c r="BF8" s="119">
        <v>689.03245601717254</v>
      </c>
      <c r="BG8" s="119">
        <v>687.3270483106553</v>
      </c>
      <c r="BH8" s="119">
        <v>9.4963807698277378</v>
      </c>
      <c r="BI8" s="671">
        <v>1.4009960340509003E-2</v>
      </c>
      <c r="BJ8" s="834">
        <v>640.02076550101435</v>
      </c>
      <c r="BK8" s="834">
        <v>634.10001421755715</v>
      </c>
      <c r="BL8" s="834">
        <v>658.40389643285675</v>
      </c>
      <c r="BM8" s="834">
        <v>643.43966970408474</v>
      </c>
      <c r="BN8" s="834">
        <v>678.97932308749671</v>
      </c>
      <c r="BO8" s="571">
        <v>885.91347685972869</v>
      </c>
      <c r="BP8" s="571">
        <v>751.3981454201745</v>
      </c>
      <c r="BQ8" s="571">
        <v>8.13814542017451</v>
      </c>
      <c r="BR8" s="586">
        <v>1.0949257891147795E-2</v>
      </c>
      <c r="BS8" s="571">
        <v>761.0877798828576</v>
      </c>
      <c r="BT8" s="571">
        <v>66.847779882857594</v>
      </c>
      <c r="BU8" s="586">
        <v>9.6289150557238981E-2</v>
      </c>
      <c r="BV8" s="571">
        <v>686.92091064889428</v>
      </c>
      <c r="BW8" s="119">
        <v>15.251453989917195</v>
      </c>
      <c r="BX8" s="671">
        <v>2.2706785069223013E-2</v>
      </c>
      <c r="BY8" s="830">
        <v>759.35172553849952</v>
      </c>
      <c r="BZ8" s="119">
        <v>-53.763791395752037</v>
      </c>
      <c r="CA8" s="671">
        <v>-6.6120729805356021E-2</v>
      </c>
      <c r="CB8" s="571">
        <v>744.43104461142468</v>
      </c>
      <c r="CC8" s="119">
        <v>-15.36498119178259</v>
      </c>
      <c r="CD8" s="671">
        <v>-2.0222507975794852E-2</v>
      </c>
      <c r="CE8" s="571">
        <v>680.77752244850933</v>
      </c>
      <c r="CF8" s="119">
        <f t="shared" si="0"/>
        <v>41.84752244850938</v>
      </c>
      <c r="CG8" s="671">
        <f t="shared" si="1"/>
        <v>6.5496255377755594E-2</v>
      </c>
      <c r="CH8" s="571">
        <v>717.28806726660775</v>
      </c>
      <c r="CI8" s="119">
        <f t="shared" si="2"/>
        <v>-15.2619327333922</v>
      </c>
      <c r="CJ8" s="671">
        <f t="shared" si="3"/>
        <v>-2.0833980934260053E-2</v>
      </c>
      <c r="CK8" s="571">
        <v>693.61087636160914</v>
      </c>
      <c r="CL8" s="119">
        <f t="shared" si="4"/>
        <v>7.0699078776965507</v>
      </c>
      <c r="CM8" s="671">
        <f t="shared" si="5"/>
        <v>1.0297867428522173E-2</v>
      </c>
    </row>
    <row r="9" spans="1:91" x14ac:dyDescent="0.25">
      <c r="A9" s="52" t="s">
        <v>27</v>
      </c>
      <c r="B9" s="52">
        <v>352.14400000000001</v>
      </c>
      <c r="C9" s="29">
        <v>341.8203567305294</v>
      </c>
      <c r="D9" s="572">
        <v>320.97767297630742</v>
      </c>
      <c r="E9" s="572">
        <v>326.96319886810772</v>
      </c>
      <c r="F9" s="561">
        <v>330.4943215701245</v>
      </c>
      <c r="G9" s="560">
        <v>337.12480503720809</v>
      </c>
      <c r="H9" s="560">
        <v>407.15270876956924</v>
      </c>
      <c r="I9" s="560">
        <v>439.86089040359673</v>
      </c>
      <c r="J9" s="123">
        <v>389.41307274366181</v>
      </c>
      <c r="K9" s="29">
        <v>351.91876451632652</v>
      </c>
      <c r="L9" s="572">
        <v>469.95551234207011</v>
      </c>
      <c r="M9" s="572">
        <v>420.57029777751598</v>
      </c>
      <c r="N9" s="561">
        <v>429.82916181689149</v>
      </c>
      <c r="O9" s="560">
        <v>439.14587943757488</v>
      </c>
      <c r="P9" s="123">
        <v>373.47921611232505</v>
      </c>
      <c r="Q9" s="29">
        <v>351.2858569531528</v>
      </c>
      <c r="R9" s="572">
        <v>327.37295631762413</v>
      </c>
      <c r="S9" s="561">
        <v>341.38196487946999</v>
      </c>
      <c r="T9" s="560">
        <v>339.4511682058365</v>
      </c>
      <c r="U9" s="123">
        <v>363.56414914460493</v>
      </c>
      <c r="V9" s="29">
        <v>342.54587168806506</v>
      </c>
      <c r="W9" s="572">
        <v>329.72193052231682</v>
      </c>
      <c r="X9" s="572">
        <v>302.89119544881675</v>
      </c>
      <c r="Y9" s="561">
        <v>325.5571141349742</v>
      </c>
      <c r="Z9" s="560">
        <v>337.73004449668542</v>
      </c>
      <c r="AA9" s="560">
        <v>415.23225828639255</v>
      </c>
      <c r="AB9" s="560">
        <v>433.44254855176183</v>
      </c>
      <c r="AC9" s="123">
        <v>389.05721301300861</v>
      </c>
      <c r="AD9" s="29">
        <v>350.24950647647597</v>
      </c>
      <c r="AE9" s="572">
        <v>441.2389954315301</v>
      </c>
      <c r="AF9" s="572">
        <v>426.80036708486796</v>
      </c>
      <c r="AG9" s="561">
        <v>432.86032704590781</v>
      </c>
      <c r="AH9" s="560">
        <v>433.11047211033753</v>
      </c>
      <c r="AI9" s="123">
        <v>371.49709520890491</v>
      </c>
      <c r="AJ9" s="29">
        <v>341.47319758777769</v>
      </c>
      <c r="AK9" s="572">
        <v>319.56255828291563</v>
      </c>
      <c r="AL9" s="561">
        <v>340.74004376050863</v>
      </c>
      <c r="AM9" s="560">
        <v>333.66751424380192</v>
      </c>
      <c r="AN9" s="123">
        <v>360.42995872222025</v>
      </c>
      <c r="AO9" s="29">
        <v>347.95492425911942</v>
      </c>
      <c r="AP9" s="572">
        <v>343.34952888608416</v>
      </c>
      <c r="AQ9" s="572">
        <v>334.16410565758309</v>
      </c>
      <c r="AR9" s="561">
        <v>342.03416494760336</v>
      </c>
      <c r="AS9" s="29">
        <v>325.42285744031568</v>
      </c>
      <c r="AT9" s="572">
        <v>414.3277649155973</v>
      </c>
      <c r="AU9" s="572">
        <v>430.94378088483955</v>
      </c>
      <c r="AV9" s="561">
        <v>380.77971038725025</v>
      </c>
      <c r="AW9" s="29">
        <v>356.73846055151603</v>
      </c>
      <c r="AX9" s="29">
        <v>439.97906531902026</v>
      </c>
      <c r="AY9" s="572">
        <v>432.53157369526161</v>
      </c>
      <c r="AZ9" s="572">
        <v>416.53475460122701</v>
      </c>
      <c r="BA9" s="666">
        <v>428.96294353538394</v>
      </c>
      <c r="BB9" s="666">
        <v>373.4445839188474</v>
      </c>
      <c r="BC9" s="666">
        <v>350.6325651987388</v>
      </c>
      <c r="BD9" s="666">
        <v>351.44826912616446</v>
      </c>
      <c r="BE9" s="666">
        <v>359.77492213892589</v>
      </c>
      <c r="BF9" s="666">
        <v>354.71859812369553</v>
      </c>
      <c r="BG9" s="666">
        <v>368.11347439134425</v>
      </c>
      <c r="BH9" s="666">
        <v>7.6835156691240059</v>
      </c>
      <c r="BI9" s="670">
        <v>2.131763878996977E-2</v>
      </c>
      <c r="BJ9" s="834">
        <v>363.8717243128084</v>
      </c>
      <c r="BK9" s="834">
        <v>341.66041058175421</v>
      </c>
      <c r="BL9" s="834">
        <v>329.87205394395113</v>
      </c>
      <c r="BM9" s="834">
        <v>345.47374427877048</v>
      </c>
      <c r="BN9" s="834">
        <v>341.68732922498236</v>
      </c>
      <c r="BO9" s="572">
        <v>429.24922656614729</v>
      </c>
      <c r="BP9" s="572">
        <v>441.84157481799349</v>
      </c>
      <c r="BQ9" s="572">
        <v>10.897793933153935</v>
      </c>
      <c r="BR9" s="26">
        <v>2.528820327973624E-2</v>
      </c>
      <c r="BS9" s="572">
        <v>399.12120915481677</v>
      </c>
      <c r="BT9" s="572">
        <v>18.34149876756652</v>
      </c>
      <c r="BU9" s="26">
        <v>4.8168267024819536E-2</v>
      </c>
      <c r="BV9" s="572">
        <v>365.34745195984044</v>
      </c>
      <c r="BW9" s="666">
        <v>8.6089914083244139</v>
      </c>
      <c r="BX9" s="670">
        <v>2.4132501426997674E-2</v>
      </c>
      <c r="BY9" s="827">
        <v>442.09022661092393</v>
      </c>
      <c r="BZ9" s="666">
        <v>2.1111612919036702</v>
      </c>
      <c r="CA9" s="670">
        <v>4.7983221437431535E-3</v>
      </c>
      <c r="CB9" s="572">
        <v>440.12782421480318</v>
      </c>
      <c r="CC9" s="666">
        <v>7.5962505195415702</v>
      </c>
      <c r="CD9" s="670">
        <v>1.7562302919632587E-2</v>
      </c>
      <c r="CE9" s="572">
        <v>415.43556958513653</v>
      </c>
      <c r="CF9" s="666">
        <f t="shared" si="0"/>
        <v>-1.0991850160904733</v>
      </c>
      <c r="CG9" s="670">
        <f t="shared" si="1"/>
        <v>-2.638879478719098E-3</v>
      </c>
      <c r="CH9" s="572">
        <v>432.90418749969314</v>
      </c>
      <c r="CI9" s="666">
        <f t="shared" si="2"/>
        <v>3.9412439643091943</v>
      </c>
      <c r="CJ9" s="670">
        <f t="shared" si="3"/>
        <v>9.1878425017943126E-3</v>
      </c>
      <c r="CK9" s="572">
        <v>382.4823090821597</v>
      </c>
      <c r="CL9" s="666">
        <f t="shared" si="4"/>
        <v>9.0377251633123024</v>
      </c>
      <c r="CM9" s="670">
        <f t="shared" si="5"/>
        <v>2.4200980687609262E-2</v>
      </c>
    </row>
    <row r="10" spans="1:91" x14ac:dyDescent="0.25">
      <c r="A10" s="98" t="s">
        <v>12</v>
      </c>
      <c r="B10" s="98">
        <v>595.97</v>
      </c>
      <c r="C10" s="295">
        <v>510.3080835539219</v>
      </c>
      <c r="D10" s="571">
        <v>511.06895251760221</v>
      </c>
      <c r="E10" s="571">
        <v>556.08277999189249</v>
      </c>
      <c r="F10" s="28">
        <v>523.99689970114889</v>
      </c>
      <c r="G10" s="233">
        <v>723.74264482547335</v>
      </c>
      <c r="H10" s="233">
        <v>988.0680391965634</v>
      </c>
      <c r="I10" s="233">
        <v>604.9187631460394</v>
      </c>
      <c r="J10" s="124">
        <v>698.89050119524836</v>
      </c>
      <c r="K10" s="295">
        <v>582.62917464665816</v>
      </c>
      <c r="L10" s="571">
        <v>641.00113364738581</v>
      </c>
      <c r="M10" s="571">
        <v>636.34098965658427</v>
      </c>
      <c r="N10" s="28">
        <v>614.1492282590491</v>
      </c>
      <c r="O10" s="571">
        <v>631.0884084785921</v>
      </c>
      <c r="P10" s="124">
        <v>601.06867709453979</v>
      </c>
      <c r="Q10" s="295">
        <v>557.01578230717314</v>
      </c>
      <c r="R10" s="571">
        <v>510.5307938775411</v>
      </c>
      <c r="S10" s="28">
        <v>518.03007739199245</v>
      </c>
      <c r="T10" s="571">
        <v>528.11</v>
      </c>
      <c r="U10" s="124">
        <v>578.7767134383605</v>
      </c>
      <c r="V10" s="295">
        <v>535.74353799436051</v>
      </c>
      <c r="W10" s="571">
        <v>498.98962256487397</v>
      </c>
      <c r="X10" s="571">
        <v>455.01235586589257</v>
      </c>
      <c r="Y10" s="28">
        <v>497.39955543893012</v>
      </c>
      <c r="Z10" s="233">
        <v>482.85926533594505</v>
      </c>
      <c r="AA10" s="233">
        <v>513.48809926682168</v>
      </c>
      <c r="AB10" s="233">
        <v>538.89218136579029</v>
      </c>
      <c r="AC10" s="124">
        <v>510.75140248619874</v>
      </c>
      <c r="AD10" s="295">
        <v>504.58501439250983</v>
      </c>
      <c r="AE10" s="571">
        <v>573.62231761936482</v>
      </c>
      <c r="AF10" s="571">
        <v>479.30836198855047</v>
      </c>
      <c r="AG10" s="28">
        <v>543.56540485527591</v>
      </c>
      <c r="AH10" s="571">
        <v>517.22442499508065</v>
      </c>
      <c r="AI10" s="124">
        <v>508.9405961093201</v>
      </c>
      <c r="AJ10" s="295">
        <v>471.00531119410562</v>
      </c>
      <c r="AK10" s="571">
        <v>452.71625129735776</v>
      </c>
      <c r="AL10" s="28">
        <v>513.36</v>
      </c>
      <c r="AM10" s="571">
        <v>480.99</v>
      </c>
      <c r="AN10" s="124">
        <v>501.01448805148294</v>
      </c>
      <c r="AO10" s="295">
        <v>493.48914537353011</v>
      </c>
      <c r="AP10" s="571">
        <v>497.01881637905393</v>
      </c>
      <c r="AQ10" s="571">
        <v>534.5</v>
      </c>
      <c r="AR10" s="28">
        <v>506.4</v>
      </c>
      <c r="AS10" s="295">
        <v>485.98390938742597</v>
      </c>
      <c r="AT10" s="295">
        <v>549.85983580828304</v>
      </c>
      <c r="AU10" s="571">
        <v>575.85</v>
      </c>
      <c r="AV10" s="28">
        <v>535.74</v>
      </c>
      <c r="AW10" s="295">
        <v>517.89034562950428</v>
      </c>
      <c r="AX10" s="295">
        <v>586.8540880131502</v>
      </c>
      <c r="AY10" s="295">
        <v>622.67688110076369</v>
      </c>
      <c r="AZ10" s="571">
        <v>601.45000000000005</v>
      </c>
      <c r="BA10" s="119">
        <v>602.9</v>
      </c>
      <c r="BB10" s="119">
        <v>540.58249052678957</v>
      </c>
      <c r="BC10" s="119">
        <v>487.8487691208116</v>
      </c>
      <c r="BD10" s="119">
        <v>574.13396382053031</v>
      </c>
      <c r="BE10" s="119">
        <v>571.74646865483567</v>
      </c>
      <c r="BF10" s="119">
        <v>549.57984494376467</v>
      </c>
      <c r="BG10" s="119">
        <v>543.25542404681198</v>
      </c>
      <c r="BH10" s="119">
        <v>42.240935995329039</v>
      </c>
      <c r="BI10" s="671">
        <v>8.4310807377267843E-2</v>
      </c>
      <c r="BJ10" s="834">
        <v>523.66715325428231</v>
      </c>
      <c r="BK10" s="834">
        <v>513.23647921897202</v>
      </c>
      <c r="BL10" s="834">
        <v>514.58481933310497</v>
      </c>
      <c r="BM10" s="834">
        <v>517.49446808282403</v>
      </c>
      <c r="BN10" s="834">
        <v>510.28825372054922</v>
      </c>
      <c r="BO10" s="571">
        <v>564.36986646683658</v>
      </c>
      <c r="BP10" s="571">
        <v>614.65044927710676</v>
      </c>
      <c r="BQ10" s="571">
        <v>38.800449277106736</v>
      </c>
      <c r="BR10" s="586">
        <v>6.7379437834690858E-2</v>
      </c>
      <c r="BS10" s="571">
        <v>563.29530799539816</v>
      </c>
      <c r="BT10" s="571">
        <v>27.555307995398152</v>
      </c>
      <c r="BU10" s="586">
        <v>5.1434106087651012E-2</v>
      </c>
      <c r="BV10" s="571">
        <v>534.8088524542203</v>
      </c>
      <c r="BW10" s="119">
        <v>16.918506824716019</v>
      </c>
      <c r="BX10" s="671">
        <v>3.2668125535631087E-2</v>
      </c>
      <c r="BY10" s="830">
        <v>552.93206165275751</v>
      </c>
      <c r="BZ10" s="119">
        <v>-33.922026360392692</v>
      </c>
      <c r="CA10" s="671">
        <v>-5.7803169566797957E-2</v>
      </c>
      <c r="CB10" s="571">
        <v>520.86423868902318</v>
      </c>
      <c r="CC10" s="119">
        <v>-101.81264241174051</v>
      </c>
      <c r="CD10" s="671">
        <v>-0.16350798544464484</v>
      </c>
      <c r="CE10" s="571">
        <v>539.50653497656094</v>
      </c>
      <c r="CF10" s="119">
        <f t="shared" si="0"/>
        <v>-61.943465023439103</v>
      </c>
      <c r="CG10" s="671">
        <f t="shared" si="1"/>
        <v>-0.10299021535196458</v>
      </c>
      <c r="CH10" s="571">
        <v>537.30051859666037</v>
      </c>
      <c r="CI10" s="119">
        <f t="shared" si="2"/>
        <v>-65.59948140333961</v>
      </c>
      <c r="CJ10" s="671">
        <f t="shared" si="3"/>
        <v>-0.10880657058109075</v>
      </c>
      <c r="CK10" s="571">
        <v>535.55342003414091</v>
      </c>
      <c r="CL10" s="119">
        <f t="shared" si="4"/>
        <v>-5.0290704926486569</v>
      </c>
      <c r="CM10" s="671">
        <f t="shared" si="5"/>
        <v>-9.3030584245299974E-3</v>
      </c>
    </row>
    <row r="11" spans="1:91" x14ac:dyDescent="0.25">
      <c r="A11" s="98" t="s">
        <v>11</v>
      </c>
      <c r="B11" s="98">
        <v>322.62</v>
      </c>
      <c r="C11" s="295">
        <v>321.55211902765757</v>
      </c>
      <c r="D11" s="571">
        <v>300.0040694674874</v>
      </c>
      <c r="E11" s="571">
        <v>299.96175554532073</v>
      </c>
      <c r="F11" s="28">
        <v>308.00631097583778</v>
      </c>
      <c r="G11" s="233">
        <v>310.08627047295874</v>
      </c>
      <c r="H11" s="233">
        <v>380.06440258333959</v>
      </c>
      <c r="I11" s="233">
        <v>402.87868275293187</v>
      </c>
      <c r="J11" s="124">
        <v>358.09719867707702</v>
      </c>
      <c r="K11" s="295">
        <v>326.37808882582925</v>
      </c>
      <c r="L11" s="571">
        <v>426.67438720761976</v>
      </c>
      <c r="M11" s="571">
        <v>368.00598435473216</v>
      </c>
      <c r="N11" s="28">
        <v>393.77271036519858</v>
      </c>
      <c r="O11" s="571">
        <v>395.15214136751212</v>
      </c>
      <c r="P11" s="124">
        <v>342.11356233230998</v>
      </c>
      <c r="Q11" s="295">
        <v>313.13599025671664</v>
      </c>
      <c r="R11" s="571">
        <v>304.0030359212185</v>
      </c>
      <c r="S11" s="28">
        <v>316.0011066397833</v>
      </c>
      <c r="T11" s="571">
        <v>311.36</v>
      </c>
      <c r="U11" s="124">
        <v>333.21403757768161</v>
      </c>
      <c r="V11" s="295">
        <v>318.17677176003707</v>
      </c>
      <c r="W11" s="571">
        <v>309.60445994825437</v>
      </c>
      <c r="X11" s="571">
        <v>283.29930541409863</v>
      </c>
      <c r="Y11" s="28">
        <v>304.14565723223416</v>
      </c>
      <c r="Z11" s="233">
        <v>307.22360919894652</v>
      </c>
      <c r="AA11" s="233">
        <v>387.02594422933458</v>
      </c>
      <c r="AB11" s="233">
        <v>403.29169985938381</v>
      </c>
      <c r="AC11" s="124">
        <v>358.0789462091231</v>
      </c>
      <c r="AD11" s="295">
        <v>323.73449735159932</v>
      </c>
      <c r="AE11" s="571">
        <v>414.49449335175882</v>
      </c>
      <c r="AF11" s="571">
        <v>403.95404524193719</v>
      </c>
      <c r="AG11" s="28">
        <v>408.46060554216371</v>
      </c>
      <c r="AH11" s="571">
        <v>408.89457408864723</v>
      </c>
      <c r="AI11" s="124">
        <v>344.07332198344972</v>
      </c>
      <c r="AJ11" s="295">
        <v>304.83811380854638</v>
      </c>
      <c r="AK11" s="571">
        <v>298.37014110438031</v>
      </c>
      <c r="AL11" s="28">
        <v>312.47000000000003</v>
      </c>
      <c r="AM11" s="571">
        <v>305.77</v>
      </c>
      <c r="AN11" s="124">
        <v>332.80001407190292</v>
      </c>
      <c r="AO11" s="295">
        <v>318.56183156615771</v>
      </c>
      <c r="AP11" s="571">
        <v>312.68809319028139</v>
      </c>
      <c r="AQ11" s="571">
        <v>301.89999999999998</v>
      </c>
      <c r="AR11" s="28">
        <v>311.2</v>
      </c>
      <c r="AS11" s="295">
        <v>300.04402751890785</v>
      </c>
      <c r="AT11" s="295">
        <v>384.44175517464816</v>
      </c>
      <c r="AU11" s="571">
        <v>395.33</v>
      </c>
      <c r="AV11" s="28">
        <v>349.88</v>
      </c>
      <c r="AW11" s="295">
        <v>325.78940246279132</v>
      </c>
      <c r="AX11" s="295">
        <v>395.30244079248098</v>
      </c>
      <c r="AY11" s="295">
        <v>393.56558252451862</v>
      </c>
      <c r="AZ11" s="571">
        <v>373.61</v>
      </c>
      <c r="BA11" s="119">
        <v>386.84</v>
      </c>
      <c r="BB11" s="119">
        <v>339.46875907795675</v>
      </c>
      <c r="BC11" s="119">
        <v>316.59917402226654</v>
      </c>
      <c r="BD11" s="119">
        <v>306.95048317079733</v>
      </c>
      <c r="BE11" s="119">
        <v>313.76701529328687</v>
      </c>
      <c r="BF11" s="119">
        <v>312.11860730709697</v>
      </c>
      <c r="BG11" s="119">
        <v>331.75278025850395</v>
      </c>
      <c r="BH11" s="119">
        <v>-1.0472338133989751</v>
      </c>
      <c r="BI11" s="671">
        <v>-3.1467360850913773E-3</v>
      </c>
      <c r="BJ11" s="834">
        <v>332.18859553035048</v>
      </c>
      <c r="BK11" s="834">
        <v>309.20058868544857</v>
      </c>
      <c r="BL11" s="834">
        <v>300.86210128663521</v>
      </c>
      <c r="BM11" s="834">
        <v>314.23756370529236</v>
      </c>
      <c r="BN11" s="834">
        <v>316.22057432510439</v>
      </c>
      <c r="BO11" s="571">
        <v>400.39286370568459</v>
      </c>
      <c r="BP11" s="571">
        <v>404.91480902526956</v>
      </c>
      <c r="BQ11" s="571">
        <v>9.5848090252695783</v>
      </c>
      <c r="BR11" s="586">
        <v>2.4245083917915612E-2</v>
      </c>
      <c r="BS11" s="571">
        <v>368.14307455171576</v>
      </c>
      <c r="BT11" s="571">
        <v>18.263074551715761</v>
      </c>
      <c r="BU11" s="586">
        <v>5.2198109499587746E-2</v>
      </c>
      <c r="BV11" s="571">
        <v>334.13153430941992</v>
      </c>
      <c r="BW11" s="119">
        <v>8.3421318466286039</v>
      </c>
      <c r="BX11" s="671">
        <v>2.5605903026822262E-2</v>
      </c>
      <c r="BY11" s="830">
        <v>416.52742468636683</v>
      </c>
      <c r="BZ11" s="119">
        <v>21.224983893885849</v>
      </c>
      <c r="CA11" s="671">
        <v>5.3693025146354136E-2</v>
      </c>
      <c r="CB11" s="571">
        <v>417.53479328648012</v>
      </c>
      <c r="CC11" s="119">
        <v>23.969210761961506</v>
      </c>
      <c r="CD11" s="671">
        <v>6.09027105678588E-2</v>
      </c>
      <c r="CE11" s="571">
        <v>388.25462085969224</v>
      </c>
      <c r="CF11" s="119">
        <f t="shared" si="0"/>
        <v>14.644620859692225</v>
      </c>
      <c r="CG11" s="671">
        <f t="shared" si="1"/>
        <v>3.9197614784647693E-2</v>
      </c>
      <c r="CH11" s="571">
        <v>407.60344662561721</v>
      </c>
      <c r="CI11" s="119">
        <f t="shared" si="2"/>
        <v>20.763446625617235</v>
      </c>
      <c r="CJ11" s="671">
        <f t="shared" si="3"/>
        <v>5.3674507873066997E-2</v>
      </c>
      <c r="CK11" s="571">
        <v>352.10790836390498</v>
      </c>
      <c r="CL11" s="119">
        <f t="shared" si="4"/>
        <v>12.639149285948236</v>
      </c>
      <c r="CM11" s="671">
        <f t="shared" si="5"/>
        <v>3.7232142716984863E-2</v>
      </c>
    </row>
    <row r="12" spans="1:91" x14ac:dyDescent="0.25">
      <c r="A12" s="52" t="s">
        <v>28</v>
      </c>
      <c r="B12" s="52">
        <v>337.11399999999998</v>
      </c>
      <c r="C12" s="29">
        <v>316.06710726889145</v>
      </c>
      <c r="D12" s="572">
        <v>314.95470374429885</v>
      </c>
      <c r="E12" s="572">
        <v>315.78333404287008</v>
      </c>
      <c r="F12" s="561">
        <v>315.62417996944549</v>
      </c>
      <c r="G12" s="560">
        <v>320.10382801309436</v>
      </c>
      <c r="H12" s="560">
        <v>378.72746534715492</v>
      </c>
      <c r="I12" s="560">
        <v>409.5572312235002</v>
      </c>
      <c r="J12" s="123">
        <v>363.07136876679709</v>
      </c>
      <c r="K12" s="29">
        <v>332.27983131177405</v>
      </c>
      <c r="L12" s="572">
        <v>406.43012268797156</v>
      </c>
      <c r="M12" s="572">
        <v>427.16201248014909</v>
      </c>
      <c r="N12" s="561">
        <v>404.25502562928614</v>
      </c>
      <c r="O12" s="560">
        <v>427.65314277340445</v>
      </c>
      <c r="P12" s="123">
        <v>354.19167860783926</v>
      </c>
      <c r="Q12" s="29">
        <v>335.46442508160192</v>
      </c>
      <c r="R12" s="572">
        <v>320.47490211883047</v>
      </c>
      <c r="S12" s="561">
        <v>314.71793063522961</v>
      </c>
      <c r="T12" s="560">
        <v>322.01134518319799</v>
      </c>
      <c r="U12" s="123">
        <v>341.44364147236155</v>
      </c>
      <c r="V12" s="29">
        <v>323.75901988160905</v>
      </c>
      <c r="W12" s="572">
        <v>325.43071555143621</v>
      </c>
      <c r="X12" s="572">
        <v>311.95952228978928</v>
      </c>
      <c r="Y12" s="561">
        <v>320.92458200757659</v>
      </c>
      <c r="Z12" s="560">
        <v>328.83499023929016</v>
      </c>
      <c r="AA12" s="560">
        <v>388.71724389430267</v>
      </c>
      <c r="AB12" s="560">
        <v>420.11916547337648</v>
      </c>
      <c r="AC12" s="123">
        <v>371.52230006171311</v>
      </c>
      <c r="AD12" s="29">
        <v>339.02813946523918</v>
      </c>
      <c r="AE12" s="572">
        <v>421.20774543454962</v>
      </c>
      <c r="AF12" s="572">
        <v>422.18124331695856</v>
      </c>
      <c r="AG12" s="561">
        <v>408.92229328123869</v>
      </c>
      <c r="AH12" s="560">
        <v>417.58456144979112</v>
      </c>
      <c r="AI12" s="123">
        <v>356.78473973587933</v>
      </c>
      <c r="AJ12" s="29">
        <v>332.45136749253237</v>
      </c>
      <c r="AK12" s="572">
        <v>305.46932652683955</v>
      </c>
      <c r="AL12" s="561">
        <v>314.66984615219542</v>
      </c>
      <c r="AM12" s="560">
        <v>315.87050423489001</v>
      </c>
      <c r="AN12" s="123">
        <v>345.04158517132129</v>
      </c>
      <c r="AO12" s="29">
        <v>318.40941809303246</v>
      </c>
      <c r="AP12" s="572">
        <v>323.27963694017001</v>
      </c>
      <c r="AQ12" s="572">
        <v>323.25319038821613</v>
      </c>
      <c r="AR12" s="561">
        <v>321.52575572090228</v>
      </c>
      <c r="AS12" s="29">
        <v>334.41629440053572</v>
      </c>
      <c r="AT12" s="572">
        <v>384.79760853275991</v>
      </c>
      <c r="AU12" s="572">
        <v>404.6919290357659</v>
      </c>
      <c r="AV12" s="561">
        <v>367.46082110397504</v>
      </c>
      <c r="AW12" s="29">
        <v>338.85717177733608</v>
      </c>
      <c r="AX12" s="29">
        <v>425.38573563411302</v>
      </c>
      <c r="AY12" s="572">
        <v>412.02173711088398</v>
      </c>
      <c r="AZ12" s="572">
        <v>392.02688992239678</v>
      </c>
      <c r="BA12" s="666">
        <v>409.12377169563149</v>
      </c>
      <c r="BB12" s="666">
        <v>353.69164035822047</v>
      </c>
      <c r="BC12" s="666">
        <v>337.29738991456429</v>
      </c>
      <c r="BD12" s="666">
        <v>313.62973656617601</v>
      </c>
      <c r="BE12" s="666">
        <v>310.28279184032186</v>
      </c>
      <c r="BF12" s="666">
        <v>318.56693616531959</v>
      </c>
      <c r="BG12" s="666">
        <v>343.93328207466817</v>
      </c>
      <c r="BH12" s="666">
        <v>-1.1083030966531169</v>
      </c>
      <c r="BI12" s="670">
        <v>-3.2120855696359564E-3</v>
      </c>
      <c r="BJ12" s="834">
        <v>316.35851710900312</v>
      </c>
      <c r="BK12" s="834">
        <v>316.4110915882344</v>
      </c>
      <c r="BL12" s="834">
        <v>320.50495912445382</v>
      </c>
      <c r="BM12" s="834">
        <v>317.72372503201041</v>
      </c>
      <c r="BN12" s="834">
        <v>327.29227782882083</v>
      </c>
      <c r="BO12" s="572">
        <v>386.16204143343907</v>
      </c>
      <c r="BP12" s="572">
        <v>387.31508874397451</v>
      </c>
      <c r="BQ12" s="572">
        <v>-17.376840291791382</v>
      </c>
      <c r="BR12" s="26">
        <v>-4.2938440440841233E-2</v>
      </c>
      <c r="BS12" s="572">
        <v>364.9671831849318</v>
      </c>
      <c r="BT12" s="572">
        <v>-2.4936379190432376</v>
      </c>
      <c r="BU12" s="26">
        <v>-6.7861327679819483E-3</v>
      </c>
      <c r="BV12" s="572">
        <v>336.08192229103378</v>
      </c>
      <c r="BW12" s="666">
        <v>-2.7752494863023003</v>
      </c>
      <c r="BX12" s="670">
        <v>-8.1900272960016441E-3</v>
      </c>
      <c r="BY12" s="827">
        <v>412.5843658483347</v>
      </c>
      <c r="BZ12" s="666">
        <v>-12.80136978577832</v>
      </c>
      <c r="CA12" s="670">
        <v>-3.0093556773114649E-2</v>
      </c>
      <c r="CB12" s="572">
        <v>401.80972480460485</v>
      </c>
      <c r="CC12" s="666">
        <v>-10.212012306279121</v>
      </c>
      <c r="CD12" s="670">
        <v>-2.4785129973690798E-2</v>
      </c>
      <c r="CE12" s="572">
        <v>389.60945788821203</v>
      </c>
      <c r="CF12" s="666">
        <f t="shared" si="0"/>
        <v>-2.417432034184742</v>
      </c>
      <c r="CG12" s="670">
        <f t="shared" si="1"/>
        <v>-6.1664954530626249E-3</v>
      </c>
      <c r="CH12" s="572">
        <v>400.39093610587304</v>
      </c>
      <c r="CI12" s="666">
        <f t="shared" si="2"/>
        <v>-8.7328355897584515</v>
      </c>
      <c r="CJ12" s="670">
        <f t="shared" si="3"/>
        <v>-2.1345216763046619E-2</v>
      </c>
      <c r="CK12" s="572">
        <v>351.79573472091062</v>
      </c>
      <c r="CL12" s="666">
        <f t="shared" si="4"/>
        <v>-1.895905637309852</v>
      </c>
      <c r="CM12" s="670">
        <f t="shared" si="5"/>
        <v>-5.3603348820731814E-3</v>
      </c>
    </row>
    <row r="13" spans="1:91" x14ac:dyDescent="0.25">
      <c r="A13" s="98" t="s">
        <v>13</v>
      </c>
      <c r="B13" s="98">
        <v>353.83</v>
      </c>
      <c r="C13" s="295">
        <v>323.4339066096482</v>
      </c>
      <c r="D13" s="571">
        <v>322.7922626626023</v>
      </c>
      <c r="E13" s="571">
        <v>327.87882654992245</v>
      </c>
      <c r="F13" s="28">
        <v>324.58846622486652</v>
      </c>
      <c r="G13" s="233">
        <v>333.21533935985786</v>
      </c>
      <c r="H13" s="233">
        <v>362.63140186926415</v>
      </c>
      <c r="I13" s="233">
        <v>397.45306146504504</v>
      </c>
      <c r="J13" s="124">
        <v>359.07592457586543</v>
      </c>
      <c r="K13" s="295">
        <v>336.21526133352705</v>
      </c>
      <c r="L13" s="571">
        <v>424.83017946472575</v>
      </c>
      <c r="M13" s="571">
        <v>500.5204172414426</v>
      </c>
      <c r="N13" s="28">
        <v>454.80476568737021</v>
      </c>
      <c r="O13" s="571">
        <v>459.30877623491483</v>
      </c>
      <c r="P13" s="124">
        <v>363.60649808329771</v>
      </c>
      <c r="Q13" s="295">
        <v>347.74996089198083</v>
      </c>
      <c r="R13" s="571">
        <v>328.96375805091259</v>
      </c>
      <c r="S13" s="28">
        <v>321.00058725333849</v>
      </c>
      <c r="T13" s="571">
        <v>329.91</v>
      </c>
      <c r="U13" s="124">
        <v>353.03239121748845</v>
      </c>
      <c r="V13" s="295">
        <v>331.55866158971946</v>
      </c>
      <c r="W13" s="571">
        <v>324.13829211865567</v>
      </c>
      <c r="X13" s="571">
        <v>323.79745533952763</v>
      </c>
      <c r="Y13" s="28">
        <v>326.89488054784277</v>
      </c>
      <c r="Z13" s="233">
        <v>350.96387067880408</v>
      </c>
      <c r="AA13" s="233">
        <v>390.30263629292182</v>
      </c>
      <c r="AB13" s="233">
        <v>440.85949767486102</v>
      </c>
      <c r="AC13" s="124">
        <v>386.45111530376346</v>
      </c>
      <c r="AD13" s="295">
        <v>345.66099433875115</v>
      </c>
      <c r="AE13" s="571">
        <v>455.81573682243885</v>
      </c>
      <c r="AF13" s="571">
        <v>533.49027122994596</v>
      </c>
      <c r="AG13" s="28">
        <v>441.58247611210743</v>
      </c>
      <c r="AH13" s="571">
        <v>477.0537552225473</v>
      </c>
      <c r="AI13" s="124">
        <v>374.80114022430757</v>
      </c>
      <c r="AJ13" s="295">
        <v>353.17250985967138</v>
      </c>
      <c r="AK13" s="571">
        <v>316.32081538992077</v>
      </c>
      <c r="AL13" s="28">
        <v>326.52</v>
      </c>
      <c r="AM13" s="571">
        <v>329.54</v>
      </c>
      <c r="AN13" s="124">
        <v>361.71109755248199</v>
      </c>
      <c r="AO13" s="295">
        <v>330.74436461093148</v>
      </c>
      <c r="AP13" s="571">
        <v>345.50206285340198</v>
      </c>
      <c r="AQ13" s="571">
        <v>328.58</v>
      </c>
      <c r="AR13" s="28">
        <v>334.9</v>
      </c>
      <c r="AS13" s="295">
        <v>342.3403176063095</v>
      </c>
      <c r="AT13" s="295">
        <v>426.38786266097367</v>
      </c>
      <c r="AU13" s="571">
        <v>395.37</v>
      </c>
      <c r="AV13" s="28">
        <v>384.34</v>
      </c>
      <c r="AW13" s="295">
        <v>352.06577769881142</v>
      </c>
      <c r="AX13" s="295">
        <v>469.87442997255857</v>
      </c>
      <c r="AY13" s="295">
        <v>427.0664931741714</v>
      </c>
      <c r="AZ13" s="571">
        <v>452.29</v>
      </c>
      <c r="BA13" s="119">
        <v>449.45</v>
      </c>
      <c r="BB13" s="119">
        <v>374.14467423149733</v>
      </c>
      <c r="BC13" s="119">
        <v>359.81749415806325</v>
      </c>
      <c r="BD13" s="119">
        <v>328.72528338178188</v>
      </c>
      <c r="BE13" s="119">
        <v>312.11165278774155</v>
      </c>
      <c r="BF13" s="119">
        <v>329.65624861867207</v>
      </c>
      <c r="BG13" s="119">
        <v>361.60616685545978</v>
      </c>
      <c r="BH13" s="119">
        <v>-0.10493069702221192</v>
      </c>
      <c r="BI13" s="671">
        <v>-2.9009532118927356E-4</v>
      </c>
      <c r="BJ13" s="834">
        <v>330.03119717647257</v>
      </c>
      <c r="BK13" s="834">
        <v>331.00331242430656</v>
      </c>
      <c r="BL13" s="834">
        <v>359.36470056614422</v>
      </c>
      <c r="BM13" s="834">
        <v>338.77197199249878</v>
      </c>
      <c r="BN13" s="834">
        <v>379.8658295678577</v>
      </c>
      <c r="BO13" s="571">
        <v>424.9794296214132</v>
      </c>
      <c r="BP13" s="571">
        <v>409.02169104296928</v>
      </c>
      <c r="BQ13" s="571">
        <v>13.651691042969276</v>
      </c>
      <c r="BR13" s="586">
        <v>3.452889962053083E-2</v>
      </c>
      <c r="BS13" s="571">
        <v>402.1969982165179</v>
      </c>
      <c r="BT13" s="571">
        <v>17.856998216517923</v>
      </c>
      <c r="BU13" s="586">
        <v>4.6461461769573616E-2</v>
      </c>
      <c r="BV13" s="571">
        <v>360.15605556537662</v>
      </c>
      <c r="BW13" s="119">
        <v>8.0902778665652022</v>
      </c>
      <c r="BX13" s="671">
        <v>2.2979449804650852E-2</v>
      </c>
      <c r="BY13" s="830">
        <v>471.49300666016057</v>
      </c>
      <c r="BZ13" s="119">
        <v>1.6185766876020011</v>
      </c>
      <c r="CA13" s="671">
        <v>3.4447005079559843E-3</v>
      </c>
      <c r="CB13" s="571">
        <v>451.95127246838996</v>
      </c>
      <c r="CC13" s="119">
        <v>24.884779294218561</v>
      </c>
      <c r="CD13" s="671">
        <v>5.8269097885114932E-2</v>
      </c>
      <c r="CE13" s="571">
        <v>437.19466132391597</v>
      </c>
      <c r="CF13" s="119">
        <f t="shared" si="0"/>
        <v>-15.095338676084054</v>
      </c>
      <c r="CG13" s="671">
        <f t="shared" si="1"/>
        <v>-3.3375353591907964E-2</v>
      </c>
      <c r="CH13" s="571">
        <v>454.52886518792019</v>
      </c>
      <c r="CI13" s="119">
        <f t="shared" si="2"/>
        <v>5.0788651879202007</v>
      </c>
      <c r="CJ13" s="671">
        <f t="shared" si="3"/>
        <v>1.1300178413439095E-2</v>
      </c>
      <c r="CK13" s="571">
        <v>379.83791607023142</v>
      </c>
      <c r="CL13" s="119">
        <f t="shared" si="4"/>
        <v>5.6932418387340817</v>
      </c>
      <c r="CM13" s="671">
        <f t="shared" si="5"/>
        <v>1.5216685498539155E-2</v>
      </c>
    </row>
    <row r="14" spans="1:91" x14ac:dyDescent="0.25">
      <c r="A14" s="98" t="s">
        <v>14</v>
      </c>
      <c r="B14" s="98">
        <v>289.68</v>
      </c>
      <c r="C14" s="295">
        <v>277.02026199444475</v>
      </c>
      <c r="D14" s="571">
        <v>277.94020855148722</v>
      </c>
      <c r="E14" s="571">
        <v>276.78921805857186</v>
      </c>
      <c r="F14" s="28">
        <v>277.25199508922992</v>
      </c>
      <c r="G14" s="233">
        <v>278.91179487316043</v>
      </c>
      <c r="H14" s="233">
        <v>337.45549269897055</v>
      </c>
      <c r="I14" s="233">
        <v>356.88084652224319</v>
      </c>
      <c r="J14" s="124">
        <v>316.00385634841251</v>
      </c>
      <c r="K14" s="295">
        <v>289.95390423855048</v>
      </c>
      <c r="L14" s="571">
        <v>352.81489729119983</v>
      </c>
      <c r="M14" s="571">
        <v>334.12994162073079</v>
      </c>
      <c r="N14" s="28">
        <v>355.00342377284232</v>
      </c>
      <c r="O14" s="571">
        <v>348.54439606622469</v>
      </c>
      <c r="P14" s="124">
        <v>302.43000185202987</v>
      </c>
      <c r="Q14" s="295">
        <v>295.88019667988669</v>
      </c>
      <c r="R14" s="571">
        <v>287.1139438898258</v>
      </c>
      <c r="S14" s="28">
        <v>274.85670149112644</v>
      </c>
      <c r="T14" s="571">
        <v>284.45999999999998</v>
      </c>
      <c r="U14" s="124">
        <v>296.45022516602029</v>
      </c>
      <c r="V14" s="295">
        <v>276.24023519197175</v>
      </c>
      <c r="W14" s="571">
        <v>283.28854879591978</v>
      </c>
      <c r="X14" s="571">
        <v>267.99715665625706</v>
      </c>
      <c r="Y14" s="28">
        <v>276.1524292012416</v>
      </c>
      <c r="Z14" s="233">
        <v>285.59178348035584</v>
      </c>
      <c r="AA14" s="233">
        <v>369.29969801016586</v>
      </c>
      <c r="AB14" s="233">
        <v>354.1195472451866</v>
      </c>
      <c r="AC14" s="124">
        <v>329.60771021898927</v>
      </c>
      <c r="AD14" s="295">
        <v>294.56236236670952</v>
      </c>
      <c r="AE14" s="571">
        <v>351.20124616439426</v>
      </c>
      <c r="AF14" s="571">
        <v>365.92992107916405</v>
      </c>
      <c r="AG14" s="28">
        <v>354.35126232853742</v>
      </c>
      <c r="AH14" s="571">
        <v>358.5992634107609</v>
      </c>
      <c r="AI14" s="124">
        <v>308.935727081192</v>
      </c>
      <c r="AJ14" s="295">
        <v>283.99409129778871</v>
      </c>
      <c r="AK14" s="571">
        <v>268.44181205309832</v>
      </c>
      <c r="AL14" s="28">
        <v>282.99</v>
      </c>
      <c r="AM14" s="571">
        <v>278.47000000000003</v>
      </c>
      <c r="AN14" s="124">
        <v>299.02797230395629</v>
      </c>
      <c r="AO14" s="295">
        <v>277.98931203166541</v>
      </c>
      <c r="AP14" s="571">
        <v>283.15722791508966</v>
      </c>
      <c r="AQ14" s="571">
        <v>300.66000000000003</v>
      </c>
      <c r="AR14" s="28">
        <v>287.89999999999998</v>
      </c>
      <c r="AS14" s="295">
        <v>312.51693596938708</v>
      </c>
      <c r="AT14" s="295">
        <v>355.4388725202507</v>
      </c>
      <c r="AU14" s="571">
        <v>349.72</v>
      </c>
      <c r="AV14" s="28">
        <v>333.38</v>
      </c>
      <c r="AW14" s="295">
        <v>303.0496898309006</v>
      </c>
      <c r="AX14" s="295">
        <v>350.925530847814</v>
      </c>
      <c r="AY14" s="295">
        <v>328.16166886311589</v>
      </c>
      <c r="AZ14" s="571">
        <v>279.35000000000002</v>
      </c>
      <c r="BA14" s="119">
        <v>322.7</v>
      </c>
      <c r="BB14" s="119">
        <v>306.21051015512109</v>
      </c>
      <c r="BC14" s="119">
        <v>291.69304562981847</v>
      </c>
      <c r="BD14" s="119">
        <v>281.16872701167586</v>
      </c>
      <c r="BE14" s="119">
        <v>275.18049345285317</v>
      </c>
      <c r="BF14" s="119">
        <v>281.54257471150811</v>
      </c>
      <c r="BG14" s="119">
        <v>299.08015290901602</v>
      </c>
      <c r="BH14" s="119">
        <v>5.2180605059731988E-2</v>
      </c>
      <c r="BI14" s="671">
        <v>1.7450074873494239E-4</v>
      </c>
      <c r="BJ14" s="834">
        <v>271.43970016619977</v>
      </c>
      <c r="BK14" s="834">
        <v>270.84141192621792</v>
      </c>
      <c r="BL14" s="834">
        <v>284.56853582190905</v>
      </c>
      <c r="BM14" s="834">
        <v>275.89719615573267</v>
      </c>
      <c r="BN14" s="834">
        <v>282.53074865153275</v>
      </c>
      <c r="BO14" s="571">
        <v>351.34907607362118</v>
      </c>
      <c r="BP14" s="571">
        <v>333.57216517147157</v>
      </c>
      <c r="BQ14" s="571">
        <v>-16.14783482852846</v>
      </c>
      <c r="BR14" s="586">
        <v>-4.6173609826513952E-2</v>
      </c>
      <c r="BS14" s="571">
        <v>320.63933502273443</v>
      </c>
      <c r="BT14" s="571">
        <v>-12.740664977265567</v>
      </c>
      <c r="BU14" s="586">
        <v>-3.8216644601552482E-2</v>
      </c>
      <c r="BV14" s="571">
        <v>293.77670378242777</v>
      </c>
      <c r="BW14" s="119">
        <v>-9.2729860484728306</v>
      </c>
      <c r="BX14" s="671">
        <v>-3.0598896351443507E-2</v>
      </c>
      <c r="BY14" s="830">
        <v>336.64916497815113</v>
      </c>
      <c r="BZ14" s="119">
        <v>-14.276365869662868</v>
      </c>
      <c r="CA14" s="671">
        <v>-4.0682038252309732E-2</v>
      </c>
      <c r="CB14" s="571">
        <v>330.14048705107717</v>
      </c>
      <c r="CC14" s="119">
        <v>1.9788181879612807</v>
      </c>
      <c r="CD14" s="671">
        <v>6.0300101313377139E-3</v>
      </c>
      <c r="CE14" s="571">
        <v>336.45666130025859</v>
      </c>
      <c r="CF14" s="119">
        <f t="shared" si="0"/>
        <v>57.106661300258565</v>
      </c>
      <c r="CG14" s="671">
        <f t="shared" si="1"/>
        <v>0.20442692428945253</v>
      </c>
      <c r="CH14" s="571">
        <v>334.63409615302066</v>
      </c>
      <c r="CI14" s="119">
        <f t="shared" si="2"/>
        <v>11.934096153020676</v>
      </c>
      <c r="CJ14" s="671">
        <f t="shared" si="3"/>
        <v>3.6982014728914395E-2</v>
      </c>
      <c r="CK14" s="571">
        <v>302.99512376367773</v>
      </c>
      <c r="CL14" s="119">
        <f t="shared" si="4"/>
        <v>-3.21538639144336</v>
      </c>
      <c r="CM14" s="671">
        <f t="shared" si="5"/>
        <v>-1.0500574881686783E-2</v>
      </c>
    </row>
    <row r="15" spans="1:91" x14ac:dyDescent="0.25">
      <c r="A15" s="98" t="s">
        <v>15</v>
      </c>
      <c r="B15" s="98">
        <v>347.51</v>
      </c>
      <c r="C15" s="295">
        <v>338.82395427629245</v>
      </c>
      <c r="D15" s="571">
        <v>341.07069081791855</v>
      </c>
      <c r="E15" s="571">
        <v>337.78968712305868</v>
      </c>
      <c r="F15" s="28">
        <v>339.26857134027586</v>
      </c>
      <c r="G15" s="233">
        <v>344.07709850618926</v>
      </c>
      <c r="H15" s="233">
        <v>379.00630519236483</v>
      </c>
      <c r="I15" s="233">
        <v>441.54192015385456</v>
      </c>
      <c r="J15" s="124">
        <v>379.06527537493582</v>
      </c>
      <c r="K15" s="295">
        <v>352.17252258457881</v>
      </c>
      <c r="L15" s="571">
        <v>465.58740606348715</v>
      </c>
      <c r="M15" s="571">
        <v>439.01064517872817</v>
      </c>
      <c r="N15" s="28">
        <v>407.1944210392133</v>
      </c>
      <c r="O15" s="571">
        <v>438.10389074796547</v>
      </c>
      <c r="P15" s="124">
        <v>370.04624162823626</v>
      </c>
      <c r="Q15" s="295">
        <v>341.63710873014838</v>
      </c>
      <c r="R15" s="571">
        <v>331.73402348690712</v>
      </c>
      <c r="S15" s="28">
        <v>337.13491147731349</v>
      </c>
      <c r="T15" s="571">
        <v>336.46</v>
      </c>
      <c r="U15" s="124">
        <v>359.95394310528405</v>
      </c>
      <c r="V15" s="295">
        <v>342.50059336043023</v>
      </c>
      <c r="W15" s="571">
        <v>341.93964429122832</v>
      </c>
      <c r="X15" s="571">
        <v>335.05143920979503</v>
      </c>
      <c r="Y15" s="28">
        <v>340.19441744808529</v>
      </c>
      <c r="Z15" s="233">
        <v>347.78668233007028</v>
      </c>
      <c r="AA15" s="233">
        <v>398.35180675506746</v>
      </c>
      <c r="AB15" s="233">
        <v>465.40923085223511</v>
      </c>
      <c r="AC15" s="124">
        <v>390.22550692968946</v>
      </c>
      <c r="AD15" s="295">
        <v>352.66346960004546</v>
      </c>
      <c r="AE15" s="571">
        <v>480.87844695689779</v>
      </c>
      <c r="AF15" s="571">
        <v>420.44759530142233</v>
      </c>
      <c r="AG15" s="28">
        <v>413.54216710326585</v>
      </c>
      <c r="AH15" s="571">
        <v>422.02633647179607</v>
      </c>
      <c r="AI15" s="124">
        <v>365.59114303385326</v>
      </c>
      <c r="AJ15" s="295">
        <v>348.61041794436761</v>
      </c>
      <c r="AK15" s="571">
        <v>330.89670739081021</v>
      </c>
      <c r="AL15" s="28">
        <v>335</v>
      </c>
      <c r="AM15" s="571">
        <v>336.81</v>
      </c>
      <c r="AN15" s="124">
        <v>356.91095838144389</v>
      </c>
      <c r="AO15" s="295">
        <v>343.67070496785186</v>
      </c>
      <c r="AP15" s="571">
        <v>346.82086307192094</v>
      </c>
      <c r="AQ15" s="571">
        <v>341.1</v>
      </c>
      <c r="AR15" s="28">
        <v>344</v>
      </c>
      <c r="AS15" s="295">
        <v>349.99986314422841</v>
      </c>
      <c r="AT15" s="295">
        <v>362.12023964015452</v>
      </c>
      <c r="AU15" s="571">
        <v>426.04</v>
      </c>
      <c r="AV15" s="28">
        <v>371.76</v>
      </c>
      <c r="AW15" s="295">
        <v>352.15860657782531</v>
      </c>
      <c r="AX15" s="295">
        <v>448.50044967817098</v>
      </c>
      <c r="AY15" s="295">
        <v>441.03195968315521</v>
      </c>
      <c r="AZ15" s="571">
        <v>411.12</v>
      </c>
      <c r="BA15" s="119">
        <v>434.88</v>
      </c>
      <c r="BB15" s="119">
        <v>370.04856968176347</v>
      </c>
      <c r="BC15" s="119">
        <v>364.80839726306243</v>
      </c>
      <c r="BD15" s="119">
        <v>341.70869730254401</v>
      </c>
      <c r="BE15" s="119">
        <v>341.64228554181119</v>
      </c>
      <c r="BF15" s="119">
        <v>347.06182859430845</v>
      </c>
      <c r="BG15" s="119">
        <v>363.35284210579448</v>
      </c>
      <c r="BH15" s="119">
        <v>6.4418837243505891</v>
      </c>
      <c r="BI15" s="671">
        <v>1.8048993938331002E-2</v>
      </c>
      <c r="BJ15" s="834">
        <v>343.6035683243511</v>
      </c>
      <c r="BK15" s="834">
        <v>345.93752105068933</v>
      </c>
      <c r="BL15" s="834">
        <v>341.47538936566315</v>
      </c>
      <c r="BM15" s="834">
        <v>343.85025722921284</v>
      </c>
      <c r="BN15" s="834">
        <v>346.83103438235781</v>
      </c>
      <c r="BO15" s="571">
        <v>361.56847828079782</v>
      </c>
      <c r="BP15" s="571">
        <v>399.39151029922061</v>
      </c>
      <c r="BQ15" s="571">
        <v>-26.648489700779407</v>
      </c>
      <c r="BR15" s="586">
        <v>-6.2549266972066961E-2</v>
      </c>
      <c r="BS15" s="571">
        <v>368.38384967420069</v>
      </c>
      <c r="BT15" s="571">
        <v>-3.3761503257993013</v>
      </c>
      <c r="BU15" s="586">
        <v>-9.0815319717002935E-3</v>
      </c>
      <c r="BV15" s="571">
        <v>350.96499594430605</v>
      </c>
      <c r="BW15" s="119">
        <v>-1.1936106335192562</v>
      </c>
      <c r="BX15" s="671">
        <v>-3.3894120751965045E-3</v>
      </c>
      <c r="BY15" s="830">
        <v>446.06560497400892</v>
      </c>
      <c r="BZ15" s="119">
        <v>-2.4348447041620602</v>
      </c>
      <c r="CA15" s="671">
        <v>-5.428856773519901E-3</v>
      </c>
      <c r="CB15" s="571">
        <v>438.28663353998598</v>
      </c>
      <c r="CC15" s="119">
        <v>-2.7453261431692226</v>
      </c>
      <c r="CD15" s="671">
        <v>-6.2247782340797055E-3</v>
      </c>
      <c r="CE15" s="571">
        <v>403.91199958163941</v>
      </c>
      <c r="CF15" s="119">
        <f t="shared" si="0"/>
        <v>-7.2080004183605979</v>
      </c>
      <c r="CG15" s="671">
        <f t="shared" si="1"/>
        <v>-1.7532594907473727E-2</v>
      </c>
      <c r="CH15" s="571">
        <v>429.66981858285567</v>
      </c>
      <c r="CI15" s="119">
        <f t="shared" si="2"/>
        <v>-5.2101814171443266</v>
      </c>
      <c r="CJ15" s="671">
        <f t="shared" si="3"/>
        <v>-1.1980733575111126E-2</v>
      </c>
      <c r="CK15" s="571">
        <v>366.83555908773775</v>
      </c>
      <c r="CL15" s="119">
        <f t="shared" si="4"/>
        <v>-3.2130105940257181</v>
      </c>
      <c r="CM15" s="671">
        <f t="shared" si="5"/>
        <v>-8.6826726469686442E-3</v>
      </c>
    </row>
    <row r="16" spans="1:91" x14ac:dyDescent="0.25">
      <c r="A16" s="98" t="s">
        <v>16</v>
      </c>
      <c r="B16" s="98">
        <v>285.26</v>
      </c>
      <c r="C16" s="295">
        <v>262.27282013124534</v>
      </c>
      <c r="D16" s="571">
        <v>256.04284589064514</v>
      </c>
      <c r="E16" s="571">
        <v>254.38527101278507</v>
      </c>
      <c r="F16" s="28">
        <v>257.61831160708618</v>
      </c>
      <c r="G16" s="233">
        <v>257.42263030122393</v>
      </c>
      <c r="H16" s="233">
        <v>317.87804264047389</v>
      </c>
      <c r="I16" s="233">
        <v>336.79651951737009</v>
      </c>
      <c r="J16" s="124">
        <v>300.84656614664556</v>
      </c>
      <c r="K16" s="295">
        <v>274.71049332028036</v>
      </c>
      <c r="L16" s="571">
        <v>345.98778753937796</v>
      </c>
      <c r="M16" s="571">
        <v>376.40963579983355</v>
      </c>
      <c r="N16" s="28">
        <v>349.24700332396941</v>
      </c>
      <c r="O16" s="571">
        <v>438.10389074796547</v>
      </c>
      <c r="P16" s="124">
        <v>318.82456409064997</v>
      </c>
      <c r="Q16" s="295">
        <v>298.67882830412282</v>
      </c>
      <c r="R16" s="571">
        <v>261.00082237300472</v>
      </c>
      <c r="S16" s="28">
        <v>257.10192139036064</v>
      </c>
      <c r="T16" s="571">
        <v>272.55</v>
      </c>
      <c r="U16" s="124">
        <v>288.69998227848919</v>
      </c>
      <c r="V16" s="295">
        <v>275.38726890213348</v>
      </c>
      <c r="W16" s="571">
        <v>292.35646338499447</v>
      </c>
      <c r="X16" s="571">
        <v>255.36537202367975</v>
      </c>
      <c r="Y16" s="28">
        <v>274.28986292106362</v>
      </c>
      <c r="Z16" s="233">
        <v>293.5005538691961</v>
      </c>
      <c r="AA16" s="233">
        <v>357.29557022684139</v>
      </c>
      <c r="AB16" s="233">
        <v>351.35358630392199</v>
      </c>
      <c r="AC16" s="124">
        <v>333.05259098543507</v>
      </c>
      <c r="AD16" s="295">
        <v>304.59937808468885</v>
      </c>
      <c r="AE16" s="571">
        <v>338.15020991145138</v>
      </c>
      <c r="AF16" s="571">
        <v>334.59238747640262</v>
      </c>
      <c r="AG16" s="28">
        <v>344.03840530377141</v>
      </c>
      <c r="AH16" s="571">
        <v>339.02477513791086</v>
      </c>
      <c r="AI16" s="124">
        <v>312.68800191143436</v>
      </c>
      <c r="AJ16" s="295">
        <v>278.08398617696776</v>
      </c>
      <c r="AK16" s="571">
        <v>259.59063630411214</v>
      </c>
      <c r="AL16" s="28">
        <v>263.10000000000002</v>
      </c>
      <c r="AM16" s="571">
        <v>265.27999999999997</v>
      </c>
      <c r="AN16" s="124">
        <v>301.64387875584339</v>
      </c>
      <c r="AO16" s="295">
        <v>267.08084766505306</v>
      </c>
      <c r="AP16" s="571">
        <v>260.59911641793866</v>
      </c>
      <c r="AQ16" s="571">
        <v>266.35000000000002</v>
      </c>
      <c r="AR16" s="28">
        <v>264.89999999999998</v>
      </c>
      <c r="AS16" s="295">
        <v>303.54927044462795</v>
      </c>
      <c r="AT16" s="295">
        <v>348.13179204936426</v>
      </c>
      <c r="AU16" s="571">
        <v>365.11</v>
      </c>
      <c r="AV16" s="28">
        <v>333.82</v>
      </c>
      <c r="AW16" s="295">
        <v>302.51674224246676</v>
      </c>
      <c r="AX16" s="295">
        <v>351.61999794419853</v>
      </c>
      <c r="AY16" s="295">
        <v>385.12787884459897</v>
      </c>
      <c r="AZ16" s="571">
        <v>368.83</v>
      </c>
      <c r="BA16" s="119">
        <v>368.41</v>
      </c>
      <c r="BB16" s="119">
        <v>318.95220256652181</v>
      </c>
      <c r="BC16" s="119">
        <v>282.72100539646289</v>
      </c>
      <c r="BD16" s="119">
        <v>256.46963760252032</v>
      </c>
      <c r="BE16" s="119">
        <v>252.99921423225058</v>
      </c>
      <c r="BF16" s="119">
        <v>262.77417838667191</v>
      </c>
      <c r="BG16" s="119">
        <v>305.29151566602923</v>
      </c>
      <c r="BH16" s="119">
        <v>3.6476369101858381</v>
      </c>
      <c r="BI16" s="671">
        <v>1.2092527536878376E-2</v>
      </c>
      <c r="BJ16" s="834">
        <v>257.48567764543316</v>
      </c>
      <c r="BK16" s="834">
        <v>257.52120133144638</v>
      </c>
      <c r="BL16" s="834">
        <v>266.80331901224253</v>
      </c>
      <c r="BM16" s="834">
        <v>261.22635008159932</v>
      </c>
      <c r="BN16" s="834">
        <v>283.53964690366246</v>
      </c>
      <c r="BO16" s="571">
        <v>360.88983581539685</v>
      </c>
      <c r="BP16" s="571">
        <v>352.43535262126937</v>
      </c>
      <c r="BQ16" s="571">
        <v>-12.67464737873064</v>
      </c>
      <c r="BR16" s="586">
        <v>-3.471459937753181E-2</v>
      </c>
      <c r="BS16" s="571">
        <v>333.28059184776754</v>
      </c>
      <c r="BT16" s="571">
        <v>-0.53940815223245409</v>
      </c>
      <c r="BU16" s="586">
        <v>-1.6158652933690434E-3</v>
      </c>
      <c r="BV16" s="571">
        <v>295.63791559481291</v>
      </c>
      <c r="BW16" s="119">
        <v>-6.8788266476538524</v>
      </c>
      <c r="BX16" s="671">
        <v>-2.2738664302223915E-2</v>
      </c>
      <c r="BY16" s="830">
        <v>335.31357359867178</v>
      </c>
      <c r="BZ16" s="119">
        <v>-16.30642434552675</v>
      </c>
      <c r="CA16" s="671">
        <v>-4.637513349884767E-2</v>
      </c>
      <c r="CB16" s="571">
        <v>361.89103616401155</v>
      </c>
      <c r="CC16" s="119">
        <v>-23.236842680587415</v>
      </c>
      <c r="CD16" s="671">
        <v>-6.0335394961016565E-2</v>
      </c>
      <c r="CE16" s="571">
        <v>360.6867365964323</v>
      </c>
      <c r="CF16" s="119">
        <f t="shared" si="0"/>
        <v>-8.143263403567687</v>
      </c>
      <c r="CG16" s="671">
        <f t="shared" si="1"/>
        <v>-2.2078636237745541E-2</v>
      </c>
      <c r="CH16" s="571">
        <v>353.74349936398755</v>
      </c>
      <c r="CI16" s="119">
        <f t="shared" si="2"/>
        <v>-14.666500636012472</v>
      </c>
      <c r="CJ16" s="671">
        <f t="shared" si="3"/>
        <v>-3.9810267462914883E-2</v>
      </c>
      <c r="CK16" s="571">
        <v>312.56021781554875</v>
      </c>
      <c r="CL16" s="119">
        <f t="shared" si="4"/>
        <v>-6.3919847509730516</v>
      </c>
      <c r="CM16" s="671">
        <f t="shared" si="5"/>
        <v>-2.0040572535754527E-2</v>
      </c>
    </row>
    <row r="17" spans="1:91" x14ac:dyDescent="0.25">
      <c r="A17" s="98" t="s">
        <v>17</v>
      </c>
      <c r="B17" s="98">
        <v>407.93</v>
      </c>
      <c r="C17" s="295">
        <v>367.567925059966</v>
      </c>
      <c r="D17" s="571">
        <v>361.15292799247692</v>
      </c>
      <c r="E17" s="571">
        <v>385.28349432920567</v>
      </c>
      <c r="F17" s="28">
        <v>370.07200591013708</v>
      </c>
      <c r="G17" s="233">
        <v>379.50718784885811</v>
      </c>
      <c r="H17" s="233">
        <v>487.30495566852346</v>
      </c>
      <c r="I17" s="233">
        <v>509.50679480529914</v>
      </c>
      <c r="J17" s="124">
        <v>458.19523664258116</v>
      </c>
      <c r="K17" s="295">
        <v>403.425353659206</v>
      </c>
      <c r="L17" s="571">
        <v>477.1696279040475</v>
      </c>
      <c r="M17" s="571">
        <v>478.72710545783417</v>
      </c>
      <c r="N17" s="28">
        <v>437.33079307507319</v>
      </c>
      <c r="O17" s="571">
        <v>463.69201306666656</v>
      </c>
      <c r="P17" s="124">
        <v>420.66107810476689</v>
      </c>
      <c r="Q17" s="295">
        <v>351.9726103826174</v>
      </c>
      <c r="R17" s="571">
        <v>367.86845996533492</v>
      </c>
      <c r="S17" s="28">
        <v>366.49143960659558</v>
      </c>
      <c r="T17" s="571">
        <v>363.72</v>
      </c>
      <c r="U17" s="124">
        <v>402.73717238187493</v>
      </c>
      <c r="V17" s="295">
        <v>382.73466915172662</v>
      </c>
      <c r="W17" s="571">
        <v>376.07161463355538</v>
      </c>
      <c r="X17" s="571">
        <v>389.27334132150463</v>
      </c>
      <c r="Y17" s="28">
        <v>381.92287268774572</v>
      </c>
      <c r="Z17" s="233">
        <v>385.72569475852151</v>
      </c>
      <c r="AA17" s="233">
        <v>465.67128118204869</v>
      </c>
      <c r="AB17" s="233">
        <v>475.64118205984238</v>
      </c>
      <c r="AC17" s="124">
        <v>442.24410777590327</v>
      </c>
      <c r="AD17" s="295">
        <v>399.50853090000419</v>
      </c>
      <c r="AE17" s="571">
        <v>474.38966302286917</v>
      </c>
      <c r="AF17" s="571">
        <v>472.08228338408173</v>
      </c>
      <c r="AG17" s="28">
        <v>478.50691285330373</v>
      </c>
      <c r="AH17" s="571">
        <v>474.7427330979778</v>
      </c>
      <c r="AI17" s="124">
        <v>417.31564908367193</v>
      </c>
      <c r="AJ17" s="295">
        <v>371.16588582350823</v>
      </c>
      <c r="AK17" s="571">
        <v>373.11707083889456</v>
      </c>
      <c r="AL17" s="28">
        <v>366.88</v>
      </c>
      <c r="AM17" s="571">
        <v>369.68</v>
      </c>
      <c r="AN17" s="124">
        <v>406.58041103166988</v>
      </c>
      <c r="AO17" s="295">
        <v>380.18335734230226</v>
      </c>
      <c r="AP17" s="571">
        <v>378.36382579776142</v>
      </c>
      <c r="AQ17" s="571">
        <v>396</v>
      </c>
      <c r="AR17" s="28">
        <v>384.4</v>
      </c>
      <c r="AS17" s="295">
        <v>397.11654144381322</v>
      </c>
      <c r="AT17" s="295">
        <v>433.43004559560029</v>
      </c>
      <c r="AU17" s="571">
        <v>454</v>
      </c>
      <c r="AV17" s="28">
        <v>427.09</v>
      </c>
      <c r="AW17" s="295">
        <v>400.0091750433732</v>
      </c>
      <c r="AX17" s="295">
        <v>495.40030289549833</v>
      </c>
      <c r="AY17" s="295">
        <v>495.1732026048229</v>
      </c>
      <c r="AZ17" s="571">
        <v>434.05</v>
      </c>
      <c r="BA17" s="119">
        <v>473.12</v>
      </c>
      <c r="BB17" s="119">
        <v>419.33153962781404</v>
      </c>
      <c r="BC17" s="119">
        <v>387.41272793403715</v>
      </c>
      <c r="BD17" s="119">
        <v>367.47034957511045</v>
      </c>
      <c r="BE17" s="119">
        <v>366.46057445636512</v>
      </c>
      <c r="BF17" s="119">
        <v>372.47262551562386</v>
      </c>
      <c r="BG17" s="119">
        <v>406.45093039620639</v>
      </c>
      <c r="BH17" s="119">
        <v>-0.12948063546349431</v>
      </c>
      <c r="BI17" s="671">
        <v>-3.1846255242584383E-4</v>
      </c>
      <c r="BJ17" s="834">
        <v>361.36346465325244</v>
      </c>
      <c r="BK17" s="834">
        <v>371.44003854877235</v>
      </c>
      <c r="BL17" s="834">
        <v>371.33427252496193</v>
      </c>
      <c r="BM17" s="834">
        <v>367.53967833458853</v>
      </c>
      <c r="BN17" s="834">
        <v>370.53093006103404</v>
      </c>
      <c r="BO17" s="571">
        <v>424.12221517954436</v>
      </c>
      <c r="BP17" s="571">
        <v>427.82227855399668</v>
      </c>
      <c r="BQ17" s="571">
        <v>-26.177721446003318</v>
      </c>
      <c r="BR17" s="586">
        <v>-5.7660179396483081E-2</v>
      </c>
      <c r="BS17" s="571">
        <v>410.10232104614784</v>
      </c>
      <c r="BT17" s="571">
        <v>-16.987678953852139</v>
      </c>
      <c r="BU17" s="586">
        <v>-3.9775407885579483E-2</v>
      </c>
      <c r="BV17" s="571">
        <v>381.95382929634451</v>
      </c>
      <c r="BW17" s="119">
        <v>-18.055345747028696</v>
      </c>
      <c r="BX17" s="671">
        <v>-4.5137329025192845E-2</v>
      </c>
      <c r="BY17" s="830">
        <v>446.12689591309976</v>
      </c>
      <c r="BZ17" s="119">
        <v>-49.273406982398569</v>
      </c>
      <c r="CA17" s="671">
        <v>-9.9461802292826806E-2</v>
      </c>
      <c r="CB17" s="571">
        <v>472.0938731634302</v>
      </c>
      <c r="CC17" s="119">
        <v>-23.079329441392701</v>
      </c>
      <c r="CD17" s="671">
        <v>-4.6608599415286521E-2</v>
      </c>
      <c r="CE17" s="571">
        <v>424.39971364844388</v>
      </c>
      <c r="CF17" s="119">
        <f t="shared" si="0"/>
        <v>-9.650286351556133</v>
      </c>
      <c r="CG17" s="671">
        <f t="shared" si="1"/>
        <v>-2.223312141816872E-2</v>
      </c>
      <c r="CH17" s="571">
        <v>446.35903575869798</v>
      </c>
      <c r="CI17" s="119">
        <f t="shared" si="2"/>
        <v>-26.76096424130202</v>
      </c>
      <c r="CJ17" s="671">
        <f t="shared" si="3"/>
        <v>-5.6562741463692126E-2</v>
      </c>
      <c r="CK17" s="571">
        <v>401.88263816076039</v>
      </c>
      <c r="CL17" s="119">
        <f t="shared" si="4"/>
        <v>-17.448901467053645</v>
      </c>
      <c r="CM17" s="671">
        <f t="shared" si="5"/>
        <v>-4.161123077586952E-2</v>
      </c>
    </row>
    <row r="18" spans="1:91" x14ac:dyDescent="0.25">
      <c r="A18" s="98" t="s">
        <v>18</v>
      </c>
      <c r="B18" s="98">
        <v>700.49</v>
      </c>
      <c r="C18" s="295">
        <v>681.03993325005297</v>
      </c>
      <c r="D18" s="571">
        <v>672.93675694814328</v>
      </c>
      <c r="E18" s="571">
        <v>668.00040124920895</v>
      </c>
      <c r="F18" s="28">
        <v>674.22717881169967</v>
      </c>
      <c r="G18" s="233">
        <v>686.45801990076973</v>
      </c>
      <c r="H18" s="233">
        <v>683.45519708588631</v>
      </c>
      <c r="I18" s="233">
        <v>656.97853450849652</v>
      </c>
      <c r="J18" s="124">
        <v>672.67341676681065</v>
      </c>
      <c r="K18" s="295">
        <v>673.52520348437304</v>
      </c>
      <c r="L18" s="571">
        <v>642.19503151649985</v>
      </c>
      <c r="M18" s="571">
        <v>459.68069871466207</v>
      </c>
      <c r="N18" s="28">
        <v>716.172409840515</v>
      </c>
      <c r="O18" s="571">
        <v>676.36525775338725</v>
      </c>
      <c r="P18" s="124">
        <v>673.89718927582283</v>
      </c>
      <c r="Q18" s="295">
        <v>683.94481538024502</v>
      </c>
      <c r="R18" s="571">
        <v>674.31236147328218</v>
      </c>
      <c r="S18" s="28">
        <v>693.14097173786615</v>
      </c>
      <c r="T18" s="571">
        <v>683.13</v>
      </c>
      <c r="U18" s="124">
        <v>677.09241180428739</v>
      </c>
      <c r="V18" s="295">
        <v>698.59097463099442</v>
      </c>
      <c r="W18" s="571">
        <v>691.25798154678318</v>
      </c>
      <c r="X18" s="571">
        <v>668.01890920688743</v>
      </c>
      <c r="Y18" s="28">
        <v>686.4795599356504</v>
      </c>
      <c r="Z18" s="233">
        <v>672.26673674314452</v>
      </c>
      <c r="AA18" s="233">
        <v>721.56470702054241</v>
      </c>
      <c r="AB18" s="233">
        <v>691.04421725734016</v>
      </c>
      <c r="AC18" s="124">
        <v>690.05510960327763</v>
      </c>
      <c r="AD18" s="295">
        <v>687.92249518361461</v>
      </c>
      <c r="AE18" s="571">
        <v>710.33738061544443</v>
      </c>
      <c r="AF18" s="571">
        <v>694.41079069705268</v>
      </c>
      <c r="AG18" s="28">
        <v>735.12007404865358</v>
      </c>
      <c r="AH18" s="571">
        <v>714.39893453935156</v>
      </c>
      <c r="AI18" s="124">
        <v>695.35031965464009</v>
      </c>
      <c r="AJ18" s="295">
        <v>731.68556345387219</v>
      </c>
      <c r="AK18" s="571">
        <v>691.35876426423272</v>
      </c>
      <c r="AL18" s="28">
        <v>684.5</v>
      </c>
      <c r="AM18" s="571">
        <v>700.69</v>
      </c>
      <c r="AN18" s="124">
        <v>696.82779920559108</v>
      </c>
      <c r="AO18" s="295">
        <v>658.71118435046799</v>
      </c>
      <c r="AP18" s="571">
        <v>698.8381177131547</v>
      </c>
      <c r="AQ18" s="571">
        <v>668.7</v>
      </c>
      <c r="AR18" s="28">
        <v>674.7</v>
      </c>
      <c r="AS18" s="295">
        <v>688.38980143668425</v>
      </c>
      <c r="AT18" s="295">
        <v>691.06365423562909</v>
      </c>
      <c r="AU18" s="571">
        <v>665.89</v>
      </c>
      <c r="AV18" s="28">
        <v>681.05</v>
      </c>
      <c r="AW18" s="295">
        <v>677.40438622647764</v>
      </c>
      <c r="AX18" s="295">
        <v>650.60036270551609</v>
      </c>
      <c r="AY18" s="295">
        <v>678.34770862986306</v>
      </c>
      <c r="AZ18" s="571">
        <v>733.96</v>
      </c>
      <c r="BA18" s="119">
        <v>680.37</v>
      </c>
      <c r="BB18" s="119">
        <v>678.1185604490953</v>
      </c>
      <c r="BC18" s="119">
        <v>683.06599348555176</v>
      </c>
      <c r="BD18" s="119">
        <v>668.34619427226835</v>
      </c>
      <c r="BE18" s="119">
        <v>664.36879090220646</v>
      </c>
      <c r="BF18" s="119">
        <v>670.7137272580585</v>
      </c>
      <c r="BG18" s="119">
        <v>676.07730221526162</v>
      </c>
      <c r="BH18" s="119">
        <v>-20.750496990329452</v>
      </c>
      <c r="BI18" s="671">
        <v>-2.9778514884144649E-2</v>
      </c>
      <c r="BJ18" s="834">
        <v>722.958788123982</v>
      </c>
      <c r="BK18" s="834">
        <v>705.46986197322997</v>
      </c>
      <c r="BL18" s="834">
        <v>713.87591640550397</v>
      </c>
      <c r="BM18" s="834">
        <v>714.44183823601372</v>
      </c>
      <c r="BN18" s="834">
        <v>675.4221585139245</v>
      </c>
      <c r="BO18" s="571">
        <v>673.75885023115734</v>
      </c>
      <c r="BP18" s="571">
        <v>658.94591368353986</v>
      </c>
      <c r="BQ18" s="571">
        <v>-6.9440863164601296</v>
      </c>
      <c r="BR18" s="586">
        <v>-1.0428278419048385E-2</v>
      </c>
      <c r="BS18" s="571">
        <v>669.42519628033278</v>
      </c>
      <c r="BT18" s="571">
        <v>-11.62480371966717</v>
      </c>
      <c r="BU18" s="586">
        <v>-1.7068943131439938E-2</v>
      </c>
      <c r="BV18" s="571">
        <v>693.05042949305482</v>
      </c>
      <c r="BW18" s="119">
        <v>15.64604326657718</v>
      </c>
      <c r="BX18" s="671">
        <v>2.3097050424687116E-2</v>
      </c>
      <c r="BY18" s="830">
        <v>610.55626997737443</v>
      </c>
      <c r="BZ18" s="119">
        <v>-40.044092728141663</v>
      </c>
      <c r="CA18" s="671">
        <v>-6.1549447285302213E-2</v>
      </c>
      <c r="CB18" s="571">
        <v>799.46542714443081</v>
      </c>
      <c r="CC18" s="119">
        <v>121.11771851456774</v>
      </c>
      <c r="CD18" s="671">
        <v>0.17854813537913047</v>
      </c>
      <c r="CE18" s="571">
        <v>749.85013259044456</v>
      </c>
      <c r="CF18" s="119">
        <f t="shared" si="0"/>
        <v>15.890132590444523</v>
      </c>
      <c r="CG18" s="671">
        <f t="shared" si="1"/>
        <v>2.16498618323131E-2</v>
      </c>
      <c r="CH18" s="571">
        <v>675.75682915761763</v>
      </c>
      <c r="CI18" s="119">
        <f t="shared" si="2"/>
        <v>-4.6131708423823738</v>
      </c>
      <c r="CJ18" s="671">
        <f t="shared" si="3"/>
        <v>-6.7803854408371531E-3</v>
      </c>
      <c r="CK18" s="571">
        <v>687.47829531364118</v>
      </c>
      <c r="CL18" s="119">
        <f t="shared" si="4"/>
        <v>9.3597348645458851</v>
      </c>
      <c r="CM18" s="671">
        <f t="shared" si="5"/>
        <v>1.3802505063933429E-2</v>
      </c>
    </row>
    <row r="19" spans="1:91" x14ac:dyDescent="0.25">
      <c r="A19" s="98" t="s">
        <v>19</v>
      </c>
      <c r="B19" s="98">
        <v>508.66</v>
      </c>
      <c r="C19" s="295">
        <v>480.34540832908709</v>
      </c>
      <c r="D19" s="571">
        <v>473.24680358220849</v>
      </c>
      <c r="E19" s="571">
        <v>465.62237262940192</v>
      </c>
      <c r="F19" s="28">
        <v>473.23064188670497</v>
      </c>
      <c r="G19" s="233">
        <v>471.25130339885584</v>
      </c>
      <c r="H19" s="233">
        <v>495.78549464417807</v>
      </c>
      <c r="I19" s="233">
        <v>577.23576619013556</v>
      </c>
      <c r="J19" s="124">
        <v>511.18324331116662</v>
      </c>
      <c r="K19" s="295">
        <v>490.44913314153627</v>
      </c>
      <c r="L19" s="571">
        <v>619.30420910780492</v>
      </c>
      <c r="M19" s="571">
        <v>630.20264374325507</v>
      </c>
      <c r="N19" s="28">
        <v>572.64326763217582</v>
      </c>
      <c r="O19" s="571">
        <v>605.13432227562498</v>
      </c>
      <c r="P19" s="124">
        <v>522.67518683940966</v>
      </c>
      <c r="Q19" s="295">
        <v>540.57654154629211</v>
      </c>
      <c r="R19" s="571">
        <v>456.8243446137102</v>
      </c>
      <c r="S19" s="28">
        <v>455.69194220032114</v>
      </c>
      <c r="T19" s="571">
        <v>481.19</v>
      </c>
      <c r="U19" s="124">
        <v>510.90859028821916</v>
      </c>
      <c r="V19" s="295">
        <v>472.6847754244169</v>
      </c>
      <c r="W19" s="571">
        <v>471.7495950625904</v>
      </c>
      <c r="X19" s="571">
        <v>459.3714222033463</v>
      </c>
      <c r="Y19" s="28">
        <v>468.00331215474785</v>
      </c>
      <c r="Z19" s="233">
        <v>478.14986075508176</v>
      </c>
      <c r="AA19" s="233">
        <v>558.13715474850312</v>
      </c>
      <c r="AB19" s="233">
        <v>615.79690906984479</v>
      </c>
      <c r="AC19" s="124">
        <v>544.55568091366422</v>
      </c>
      <c r="AD19" s="295">
        <v>500.72182852308259</v>
      </c>
      <c r="AE19" s="571">
        <v>616.18057666239565</v>
      </c>
      <c r="AF19" s="571">
        <v>623.38407192512375</v>
      </c>
      <c r="AG19" s="28">
        <v>590.94330222114138</v>
      </c>
      <c r="AH19" s="571">
        <v>609.52128130646781</v>
      </c>
      <c r="AI19" s="124">
        <v>532.23524095086907</v>
      </c>
      <c r="AJ19" s="295">
        <v>493.38821505397652</v>
      </c>
      <c r="AK19" s="571">
        <v>455.86730912662171</v>
      </c>
      <c r="AL19" s="28">
        <v>419.19</v>
      </c>
      <c r="AM19" s="571">
        <v>453.66</v>
      </c>
      <c r="AN19" s="124">
        <v>510.63946668153335</v>
      </c>
      <c r="AO19" s="295">
        <v>490.07346745803272</v>
      </c>
      <c r="AP19" s="571">
        <v>475.20636731827938</v>
      </c>
      <c r="AQ19" s="571">
        <v>473.02</v>
      </c>
      <c r="AR19" s="28">
        <v>479.7</v>
      </c>
      <c r="AS19" s="295">
        <v>471.46569555571676</v>
      </c>
      <c r="AT19" s="295">
        <v>503.10630481989108</v>
      </c>
      <c r="AU19" s="571">
        <v>587.05999999999995</v>
      </c>
      <c r="AV19" s="28">
        <v>517.1</v>
      </c>
      <c r="AW19" s="295">
        <v>496.16033127664286</v>
      </c>
      <c r="AX19" s="295">
        <v>620.71625687115716</v>
      </c>
      <c r="AY19" s="295">
        <v>602.2678323332949</v>
      </c>
      <c r="AZ19" s="571">
        <v>558.82000000000005</v>
      </c>
      <c r="BA19" s="119">
        <v>592.15</v>
      </c>
      <c r="BB19" s="119">
        <v>525.05141319020333</v>
      </c>
      <c r="BC19" s="119">
        <v>539.80195505647407</v>
      </c>
      <c r="BD19" s="119">
        <v>458.45632499956776</v>
      </c>
      <c r="BE19" s="119">
        <v>455.47803980010701</v>
      </c>
      <c r="BF19" s="119">
        <v>483.09157986303813</v>
      </c>
      <c r="BG19" s="119">
        <v>513.42865996178512</v>
      </c>
      <c r="BH19" s="119">
        <v>2.7891932802517658</v>
      </c>
      <c r="BI19" s="671">
        <v>5.4621576713953469E-3</v>
      </c>
      <c r="BJ19" s="834">
        <v>474.64777803268515</v>
      </c>
      <c r="BK19" s="834">
        <v>466.04031234243428</v>
      </c>
      <c r="BL19" s="834">
        <v>468.96271515560858</v>
      </c>
      <c r="BM19" s="834">
        <v>470.09182889698735</v>
      </c>
      <c r="BN19" s="834">
        <v>471.45917353006348</v>
      </c>
      <c r="BO19" s="571">
        <v>496.25304394761224</v>
      </c>
      <c r="BP19" s="571">
        <v>580.69611254964423</v>
      </c>
      <c r="BQ19" s="571">
        <v>-6.363887450355719</v>
      </c>
      <c r="BR19" s="586">
        <v>-1.0840267520109904E-2</v>
      </c>
      <c r="BS19" s="571">
        <v>514.97929056942962</v>
      </c>
      <c r="BT19" s="571">
        <v>-2.1207094305704004</v>
      </c>
      <c r="BU19" s="586">
        <v>-4.1011592159551349E-3</v>
      </c>
      <c r="BV19" s="571">
        <v>490.97342140654865</v>
      </c>
      <c r="BW19" s="119">
        <v>-5.1869098700942118</v>
      </c>
      <c r="BX19" s="671">
        <v>-1.0454100304125602E-2</v>
      </c>
      <c r="BY19" s="830">
        <v>565.59441972252034</v>
      </c>
      <c r="BZ19" s="119">
        <v>-55.121837148636814</v>
      </c>
      <c r="CA19" s="671">
        <v>-8.8803598324441055E-2</v>
      </c>
      <c r="CB19" s="571">
        <v>571.45732554739106</v>
      </c>
      <c r="CC19" s="119">
        <v>-30.81050678590384</v>
      </c>
      <c r="CD19" s="671">
        <v>-5.1157483650651481E-2</v>
      </c>
      <c r="CE19" s="571">
        <v>556.62654616341467</v>
      </c>
      <c r="CF19" s="119">
        <f t="shared" si="0"/>
        <v>-2.1934538365853768</v>
      </c>
      <c r="CG19" s="671">
        <f t="shared" si="1"/>
        <v>-3.9251527085383065E-3</v>
      </c>
      <c r="CH19" s="571">
        <v>564.53319031612477</v>
      </c>
      <c r="CI19" s="119">
        <f t="shared" si="2"/>
        <v>-27.616809683875204</v>
      </c>
      <c r="CJ19" s="671">
        <f t="shared" si="3"/>
        <v>-4.6638199246601716E-2</v>
      </c>
      <c r="CK19" s="571">
        <v>514.07654879207621</v>
      </c>
      <c r="CL19" s="119">
        <f t="shared" si="4"/>
        <v>-10.974864398127124</v>
      </c>
      <c r="CM19" s="671">
        <f t="shared" si="5"/>
        <v>-2.0902456640282209E-2</v>
      </c>
    </row>
    <row r="20" spans="1:91" x14ac:dyDescent="0.25">
      <c r="A20" s="52" t="s">
        <v>29</v>
      </c>
      <c r="B20" s="52">
        <v>423.024</v>
      </c>
      <c r="C20" s="29">
        <v>393.55081779632661</v>
      </c>
      <c r="D20" s="572">
        <v>396.7578026658548</v>
      </c>
      <c r="E20" s="572">
        <v>397.79361690732412</v>
      </c>
      <c r="F20" s="561">
        <v>396.00537195850234</v>
      </c>
      <c r="G20" s="560">
        <v>405.05023918174652</v>
      </c>
      <c r="H20" s="560">
        <v>421.37168978458936</v>
      </c>
      <c r="I20" s="560">
        <v>435.52610092854735</v>
      </c>
      <c r="J20" s="123">
        <v>419.69732707804189</v>
      </c>
      <c r="K20" s="29">
        <v>406.58276002988777</v>
      </c>
      <c r="L20" s="572">
        <v>439.19846873044537</v>
      </c>
      <c r="M20" s="572">
        <v>440.01595527710907</v>
      </c>
      <c r="N20" s="561">
        <v>438.42599442577699</v>
      </c>
      <c r="O20" s="560">
        <v>439.2250545889637</v>
      </c>
      <c r="P20" s="123">
        <v>415.96064444965145</v>
      </c>
      <c r="Q20" s="29">
        <v>422.26598108332968</v>
      </c>
      <c r="R20" s="572">
        <v>408.36362343782343</v>
      </c>
      <c r="S20" s="561">
        <v>401.82173963265808</v>
      </c>
      <c r="T20" s="560">
        <v>409.81588405442039</v>
      </c>
      <c r="U20" s="123">
        <v>414.20650416870205</v>
      </c>
      <c r="V20" s="29">
        <v>398.00615512088746</v>
      </c>
      <c r="W20" s="572">
        <v>395.55369292555434</v>
      </c>
      <c r="X20" s="572">
        <v>397.99695237935163</v>
      </c>
      <c r="Y20" s="561">
        <v>397.21594843248465</v>
      </c>
      <c r="Z20" s="560">
        <v>401.70907901423033</v>
      </c>
      <c r="AA20" s="560">
        <v>429.5441540437497</v>
      </c>
      <c r="AB20" s="560">
        <v>433.77881156356148</v>
      </c>
      <c r="AC20" s="123">
        <v>420.04577159575803</v>
      </c>
      <c r="AD20" s="29">
        <v>407.0980791282422</v>
      </c>
      <c r="AE20" s="572">
        <v>432.7872917258793</v>
      </c>
      <c r="AF20" s="572">
        <v>432.47911487261609</v>
      </c>
      <c r="AG20" s="561">
        <v>445.03715379638874</v>
      </c>
      <c r="AH20" s="560">
        <v>436.32807414902447</v>
      </c>
      <c r="AI20" s="123">
        <v>415.0726018890785</v>
      </c>
      <c r="AJ20" s="29">
        <v>423.69349395470056</v>
      </c>
      <c r="AK20" s="572">
        <v>393.1046822289124</v>
      </c>
      <c r="AL20" s="561">
        <v>408.41616186521242</v>
      </c>
      <c r="AM20" s="560">
        <v>407.50013365950412</v>
      </c>
      <c r="AN20" s="123">
        <v>413.19711562788575</v>
      </c>
      <c r="AO20" s="29">
        <v>397.18791207822494</v>
      </c>
      <c r="AP20" s="572">
        <v>396.63264923371497</v>
      </c>
      <c r="AQ20" s="572">
        <v>405.00788656039441</v>
      </c>
      <c r="AR20" s="561">
        <v>399.6237551814761</v>
      </c>
      <c r="AS20" s="29">
        <v>401.8191450197757</v>
      </c>
      <c r="AT20" s="572">
        <v>423.14108902161439</v>
      </c>
      <c r="AU20" s="572">
        <v>469.25804329144125</v>
      </c>
      <c r="AV20" s="561">
        <v>417.25886315372372</v>
      </c>
      <c r="AW20" s="29">
        <v>407.45574216851719</v>
      </c>
      <c r="AX20" s="29">
        <v>436.2735308009772</v>
      </c>
      <c r="AY20" s="572">
        <v>455.56277263924301</v>
      </c>
      <c r="AZ20" s="572">
        <v>459.36943904284931</v>
      </c>
      <c r="BA20" s="666">
        <v>449.74532814319201</v>
      </c>
      <c r="BB20" s="666">
        <v>418.45425305429961</v>
      </c>
      <c r="BC20" s="666">
        <v>423.76507833860671</v>
      </c>
      <c r="BD20" s="666">
        <v>404.05323967185069</v>
      </c>
      <c r="BE20" s="666">
        <v>395.20547683070714</v>
      </c>
      <c r="BF20" s="666">
        <v>406.97613860322537</v>
      </c>
      <c r="BG20" s="666">
        <v>415.42247089184087</v>
      </c>
      <c r="BH20" s="666">
        <v>2.2253552639551231</v>
      </c>
      <c r="BI20" s="670">
        <v>5.3856989310622832E-3</v>
      </c>
      <c r="BJ20" s="834">
        <v>399.73041980742067</v>
      </c>
      <c r="BK20" s="834">
        <v>404.75842571173138</v>
      </c>
      <c r="BL20" s="834">
        <v>406.6759848599558</v>
      </c>
      <c r="BM20" s="834">
        <v>403.602472783454</v>
      </c>
      <c r="BN20" s="834">
        <v>406.03212106245149</v>
      </c>
      <c r="BO20" s="572">
        <v>427.29598874944691</v>
      </c>
      <c r="BP20" s="572">
        <v>437.85020045965331</v>
      </c>
      <c r="BQ20" s="572">
        <v>-31.407842831787946</v>
      </c>
      <c r="BR20" s="26">
        <v>-6.6930856659353055E-2</v>
      </c>
      <c r="BS20" s="572">
        <v>423.38973146754779</v>
      </c>
      <c r="BT20" s="572">
        <v>6.1308683138240667</v>
      </c>
      <c r="BU20" s="26">
        <v>1.4693200924447165E-2</v>
      </c>
      <c r="BV20" s="572">
        <v>412.722210214352</v>
      </c>
      <c r="BW20" s="666">
        <v>5.266468045834813</v>
      </c>
      <c r="BX20" s="670">
        <v>1.2925251753248542E-2</v>
      </c>
      <c r="BY20" s="827">
        <v>435.07765119146029</v>
      </c>
      <c r="BZ20" s="666">
        <v>-1.1958796095169077</v>
      </c>
      <c r="CA20" s="670">
        <v>-2.7411234583068341E-3</v>
      </c>
      <c r="CB20" s="572">
        <v>450.04241745073529</v>
      </c>
      <c r="CC20" s="666">
        <v>-5.5203551885077218</v>
      </c>
      <c r="CD20" s="670">
        <v>-1.2117660880247677E-2</v>
      </c>
      <c r="CE20" s="572">
        <v>450.15213019183801</v>
      </c>
      <c r="CF20" s="666">
        <f t="shared" si="0"/>
        <v>-9.2173088510112962</v>
      </c>
      <c r="CG20" s="670">
        <f t="shared" si="1"/>
        <v>-2.0065132913971492E-2</v>
      </c>
      <c r="CH20" s="572">
        <v>444.84797887218451</v>
      </c>
      <c r="CI20" s="666">
        <f t="shared" si="2"/>
        <v>-4.8973492710074993</v>
      </c>
      <c r="CJ20" s="670">
        <f t="shared" si="3"/>
        <v>-1.0889160964109579E-2</v>
      </c>
      <c r="CK20" s="572">
        <v>423.07057064604663</v>
      </c>
      <c r="CL20" s="666">
        <f t="shared" si="4"/>
        <v>4.6163175917470198</v>
      </c>
      <c r="CM20" s="670">
        <f t="shared" si="5"/>
        <v>1.1031833367811404E-2</v>
      </c>
    </row>
    <row r="21" spans="1:91" x14ac:dyDescent="0.25">
      <c r="A21" s="98" t="s">
        <v>20</v>
      </c>
      <c r="B21" s="98">
        <v>395.19</v>
      </c>
      <c r="C21" s="295">
        <v>399.24725889131923</v>
      </c>
      <c r="D21" s="571">
        <v>396.78240775349445</v>
      </c>
      <c r="E21" s="571">
        <v>390.98126956188617</v>
      </c>
      <c r="F21" s="28">
        <v>395.48786507012443</v>
      </c>
      <c r="G21" s="233">
        <v>394.76331263594886</v>
      </c>
      <c r="H21" s="233">
        <v>395.53830482445284</v>
      </c>
      <c r="I21" s="233">
        <v>398.07649034716576</v>
      </c>
      <c r="J21" s="124">
        <v>395.96199204955059</v>
      </c>
      <c r="K21" s="295">
        <v>395.70065667586954</v>
      </c>
      <c r="L21" s="571">
        <v>407.82347237041489</v>
      </c>
      <c r="M21" s="571">
        <v>402.57308358716597</v>
      </c>
      <c r="N21" s="28">
        <v>398.95557917970359</v>
      </c>
      <c r="O21" s="571">
        <v>402.8905049274228</v>
      </c>
      <c r="P21" s="124">
        <v>397.91095121684731</v>
      </c>
      <c r="Q21" s="295">
        <v>396.25738198846199</v>
      </c>
      <c r="R21" s="571">
        <v>399.65441561383511</v>
      </c>
      <c r="S21" s="28">
        <v>398.98493424430103</v>
      </c>
      <c r="T21" s="571">
        <v>398.37</v>
      </c>
      <c r="U21" s="124">
        <v>398.04896486615905</v>
      </c>
      <c r="V21" s="295">
        <v>397.19978983929786</v>
      </c>
      <c r="W21" s="571">
        <v>394.25554345637744</v>
      </c>
      <c r="X21" s="571">
        <v>388.43946389642963</v>
      </c>
      <c r="Y21" s="28">
        <v>393.56397954757193</v>
      </c>
      <c r="Z21" s="233">
        <v>390.63118070643253</v>
      </c>
      <c r="AA21" s="233">
        <v>391.980248072601</v>
      </c>
      <c r="AB21" s="233">
        <v>391.47365835357209</v>
      </c>
      <c r="AC21" s="124">
        <v>391.25206010066034</v>
      </c>
      <c r="AD21" s="295">
        <v>392.59491853305678</v>
      </c>
      <c r="AE21" s="571">
        <v>396.97602147001948</v>
      </c>
      <c r="AF21" s="571">
        <v>394.26324390946235</v>
      </c>
      <c r="AG21" s="28">
        <v>397.79552146241491</v>
      </c>
      <c r="AH21" s="571">
        <v>396.2016912854246</v>
      </c>
      <c r="AI21" s="124">
        <v>393.64070796811609</v>
      </c>
      <c r="AJ21" s="295">
        <v>396.43950090454427</v>
      </c>
      <c r="AK21" s="571">
        <v>396.31635887104375</v>
      </c>
      <c r="AL21" s="28">
        <v>392.7</v>
      </c>
      <c r="AM21" s="571">
        <v>394.79</v>
      </c>
      <c r="AN21" s="124">
        <v>393.92614782568347</v>
      </c>
      <c r="AO21" s="295">
        <v>392.33179908858665</v>
      </c>
      <c r="AP21" s="571">
        <v>391.58105034311444</v>
      </c>
      <c r="AQ21" s="571">
        <v>389.59</v>
      </c>
      <c r="AR21" s="28">
        <v>391.2</v>
      </c>
      <c r="AS21" s="295">
        <v>390.33807443405954</v>
      </c>
      <c r="AT21" s="295">
        <v>390.64622206507607</v>
      </c>
      <c r="AU21" s="571">
        <v>393.57</v>
      </c>
      <c r="AV21" s="28">
        <v>391.24</v>
      </c>
      <c r="AW21" s="295">
        <v>391.21791373908758</v>
      </c>
      <c r="AX21" s="295">
        <v>395.75195588980421</v>
      </c>
      <c r="AY21" s="295">
        <v>396.01652233028204</v>
      </c>
      <c r="AZ21" s="571">
        <v>395.16</v>
      </c>
      <c r="BA21" s="119">
        <v>395.68</v>
      </c>
      <c r="BB21" s="119">
        <v>392.34194707166176</v>
      </c>
      <c r="BC21" s="119">
        <v>393.04983658247261</v>
      </c>
      <c r="BD21" s="119">
        <v>392.05560819862819</v>
      </c>
      <c r="BE21" s="119">
        <v>389.24511645851396</v>
      </c>
      <c r="BF21" s="119">
        <v>391.42327957925914</v>
      </c>
      <c r="BG21" s="119">
        <v>392.10632688637469</v>
      </c>
      <c r="BH21" s="119">
        <v>-1.8198209393087836</v>
      </c>
      <c r="BI21" s="671">
        <v>-4.6197007976075599E-3</v>
      </c>
      <c r="BJ21" s="834">
        <v>389.92031902275556</v>
      </c>
      <c r="BK21" s="834">
        <v>390.00502424419136</v>
      </c>
      <c r="BL21" s="834">
        <v>390.1199159789623</v>
      </c>
      <c r="BM21" s="834">
        <v>390.01655410243717</v>
      </c>
      <c r="BN21" s="834">
        <v>390.35131504781037</v>
      </c>
      <c r="BO21" s="571">
        <v>390.52462009850302</v>
      </c>
      <c r="BP21" s="571">
        <v>390.40095952423542</v>
      </c>
      <c r="BQ21" s="571">
        <v>-3.1690404757645751</v>
      </c>
      <c r="BR21" s="586">
        <v>-8.0520376953644203E-3</v>
      </c>
      <c r="BS21" s="571">
        <v>390.43196225124836</v>
      </c>
      <c r="BT21" s="571">
        <v>-0.80803774875164436</v>
      </c>
      <c r="BU21" s="586">
        <v>-2.0653249891413056E-3</v>
      </c>
      <c r="BV21" s="571">
        <v>390.2216093862761</v>
      </c>
      <c r="BW21" s="119">
        <v>-0.99630435281147811</v>
      </c>
      <c r="BX21" s="671">
        <v>-2.5466736512375987E-3</v>
      </c>
      <c r="BY21" s="830">
        <v>390.57322980907975</v>
      </c>
      <c r="BZ21" s="119">
        <v>-5.1787260807244593</v>
      </c>
      <c r="CA21" s="671">
        <v>-1.3085787710336567E-2</v>
      </c>
      <c r="CB21" s="571">
        <v>391.1290664324859</v>
      </c>
      <c r="CC21" s="119">
        <v>-4.8874558977961442</v>
      </c>
      <c r="CD21" s="671">
        <v>-1.2341545420976031E-2</v>
      </c>
      <c r="CE21" s="571">
        <v>390.29343214803424</v>
      </c>
      <c r="CF21" s="119">
        <f t="shared" si="0"/>
        <v>-4.8665678519657831</v>
      </c>
      <c r="CG21" s="671">
        <f t="shared" si="1"/>
        <v>-1.231543641048128E-2</v>
      </c>
      <c r="CH21" s="571">
        <v>390.66897209922462</v>
      </c>
      <c r="CI21" s="119">
        <f t="shared" si="2"/>
        <v>-5.0110279007753888</v>
      </c>
      <c r="CJ21" s="671">
        <f t="shared" si="3"/>
        <v>-1.2664344674422233E-2</v>
      </c>
      <c r="CK21" s="571">
        <v>390.37919165938803</v>
      </c>
      <c r="CL21" s="119">
        <f t="shared" si="4"/>
        <v>-1.9627554122737365</v>
      </c>
      <c r="CM21" s="671">
        <f t="shared" si="5"/>
        <v>-5.0026652182445248E-3</v>
      </c>
    </row>
    <row r="22" spans="1:91" x14ac:dyDescent="0.25">
      <c r="A22" s="98" t="s">
        <v>23</v>
      </c>
      <c r="B22" s="98">
        <v>457.56</v>
      </c>
      <c r="C22" s="295">
        <v>409.95265667955738</v>
      </c>
      <c r="D22" s="571">
        <v>418.76826765744158</v>
      </c>
      <c r="E22" s="571">
        <v>434.35055558962057</v>
      </c>
      <c r="F22" s="28">
        <v>421.12804248203508</v>
      </c>
      <c r="G22" s="233">
        <v>443.29138414426836</v>
      </c>
      <c r="H22" s="233">
        <v>462.79118293485925</v>
      </c>
      <c r="I22" s="233">
        <v>476.81872882253509</v>
      </c>
      <c r="J22" s="124">
        <v>460.89162422911681</v>
      </c>
      <c r="K22" s="295">
        <v>438.01539182654022</v>
      </c>
      <c r="L22" s="571">
        <v>481.00253187623673</v>
      </c>
      <c r="M22" s="571">
        <v>504.95126645749235</v>
      </c>
      <c r="N22" s="28">
        <v>523.39054065612163</v>
      </c>
      <c r="O22" s="571">
        <v>502.45404656532378</v>
      </c>
      <c r="P22" s="124">
        <v>455.45845727000074</v>
      </c>
      <c r="Q22" s="295">
        <v>499.3556820247432</v>
      </c>
      <c r="R22" s="571">
        <v>460.26488574042281</v>
      </c>
      <c r="S22" s="28">
        <v>456.04836451373404</v>
      </c>
      <c r="T22" s="571">
        <v>468.58</v>
      </c>
      <c r="U22" s="124">
        <v>459.0239706445949</v>
      </c>
      <c r="V22" s="295">
        <v>455.06151882262367</v>
      </c>
      <c r="W22" s="571">
        <v>454.58274740563667</v>
      </c>
      <c r="X22" s="571">
        <v>461.04708198596489</v>
      </c>
      <c r="Y22" s="28">
        <v>456.76504998802437</v>
      </c>
      <c r="Z22" s="233">
        <v>490.78110840530269</v>
      </c>
      <c r="AA22" s="233">
        <v>499.93362806928303</v>
      </c>
      <c r="AB22" s="233">
        <v>494.9432957255072</v>
      </c>
      <c r="AC22" s="124">
        <v>495.17513918787449</v>
      </c>
      <c r="AD22" s="295">
        <v>473.88040001354335</v>
      </c>
      <c r="AE22" s="571">
        <v>515.57606558848624</v>
      </c>
      <c r="AF22" s="571">
        <v>535.4426171429451</v>
      </c>
      <c r="AG22" s="28">
        <v>508.76540480470044</v>
      </c>
      <c r="AH22" s="571">
        <v>519.54552969354211</v>
      </c>
      <c r="AI22" s="124">
        <v>487.29772334554036</v>
      </c>
      <c r="AJ22" s="295">
        <v>478.91159903851144</v>
      </c>
      <c r="AK22" s="571">
        <v>421.67039819223749</v>
      </c>
      <c r="AL22" s="28">
        <v>445.82</v>
      </c>
      <c r="AM22" s="571">
        <v>448.38</v>
      </c>
      <c r="AN22" s="124">
        <v>477.32454835204197</v>
      </c>
      <c r="AO22" s="295">
        <v>427.9642370833414</v>
      </c>
      <c r="AP22" s="571">
        <v>443.20901458351443</v>
      </c>
      <c r="AQ22" s="571">
        <v>467.02</v>
      </c>
      <c r="AR22" s="28">
        <v>444.7</v>
      </c>
      <c r="AS22" s="295">
        <v>464.17933499893832</v>
      </c>
      <c r="AT22" s="295">
        <v>470.68438604701549</v>
      </c>
      <c r="AU22" s="571">
        <v>481.54</v>
      </c>
      <c r="AV22" s="28">
        <v>472.51</v>
      </c>
      <c r="AW22" s="295">
        <v>458.23056823954471</v>
      </c>
      <c r="AX22" s="295">
        <v>494.48701759522254</v>
      </c>
      <c r="AY22" s="295">
        <v>494.56339115099513</v>
      </c>
      <c r="AZ22" s="571">
        <v>507.05</v>
      </c>
      <c r="BA22" s="119">
        <v>499.18</v>
      </c>
      <c r="BB22" s="119">
        <v>469.48884967940126</v>
      </c>
      <c r="BC22" s="119">
        <v>487.17570017347174</v>
      </c>
      <c r="BD22" s="119">
        <v>451.08218792889716</v>
      </c>
      <c r="BE22" s="119">
        <v>421.75033986109798</v>
      </c>
      <c r="BF22" s="119">
        <v>452.21738106275842</v>
      </c>
      <c r="BG22" s="119">
        <v>464.78323667576859</v>
      </c>
      <c r="BH22" s="119">
        <v>-12.541311676273381</v>
      </c>
      <c r="BI22" s="671">
        <v>-2.6274181203485403E-2</v>
      </c>
      <c r="BJ22" s="834">
        <v>445.45476003380486</v>
      </c>
      <c r="BK22" s="834">
        <v>446.40148945974028</v>
      </c>
      <c r="BL22" s="834">
        <v>471.60554267990079</v>
      </c>
      <c r="BM22" s="834">
        <v>453.33555464169132</v>
      </c>
      <c r="BN22" s="834">
        <v>491.08213328897426</v>
      </c>
      <c r="BO22" s="571">
        <v>497.49723458418697</v>
      </c>
      <c r="BP22" s="571">
        <v>503.73200940027431</v>
      </c>
      <c r="BQ22" s="571">
        <v>22.192009400274287</v>
      </c>
      <c r="BR22" s="586">
        <v>4.6085495286527153E-2</v>
      </c>
      <c r="BS22" s="571">
        <v>496.42872099187542</v>
      </c>
      <c r="BT22" s="571">
        <v>23.918720991875432</v>
      </c>
      <c r="BU22" s="586">
        <v>5.0620560394225377E-2</v>
      </c>
      <c r="BV22" s="571">
        <v>472.5001518986337</v>
      </c>
      <c r="BW22" s="119">
        <v>14.269583659088994</v>
      </c>
      <c r="BX22" s="671">
        <v>3.1140619260540958E-2</v>
      </c>
      <c r="BY22" s="830">
        <v>644.36453400402672</v>
      </c>
      <c r="BZ22" s="119">
        <v>149.87751640880418</v>
      </c>
      <c r="CA22" s="671">
        <v>0.30309696933538305</v>
      </c>
      <c r="CB22" s="571">
        <v>510.5147205923389</v>
      </c>
      <c r="CC22" s="119">
        <v>15.951329441343773</v>
      </c>
      <c r="CD22" s="671">
        <v>3.2253356651045922E-2</v>
      </c>
      <c r="CE22" s="571">
        <v>513.23737732306176</v>
      </c>
      <c r="CF22" s="119">
        <f t="shared" si="0"/>
        <v>6.187377323061753</v>
      </c>
      <c r="CG22" s="671">
        <f t="shared" si="1"/>
        <v>1.2202696623728929E-2</v>
      </c>
      <c r="CH22" s="571">
        <v>513.13405751793152</v>
      </c>
      <c r="CI22" s="119">
        <f t="shared" si="2"/>
        <v>13.954057517931517</v>
      </c>
      <c r="CJ22" s="671">
        <f t="shared" si="3"/>
        <v>2.7953959529491399E-2</v>
      </c>
      <c r="CK22" s="571">
        <v>483.48215893870389</v>
      </c>
      <c r="CL22" s="119">
        <f t="shared" si="4"/>
        <v>13.993309259302634</v>
      </c>
      <c r="CM22" s="671">
        <f t="shared" si="5"/>
        <v>2.9805413416864348E-2</v>
      </c>
    </row>
    <row r="23" spans="1:91" x14ac:dyDescent="0.25">
      <c r="A23" s="98" t="s">
        <v>21</v>
      </c>
      <c r="B23" s="98">
        <v>407.04</v>
      </c>
      <c r="C23" s="295">
        <v>370.83002192304292</v>
      </c>
      <c r="D23" s="571">
        <v>378.28289687055752</v>
      </c>
      <c r="E23" s="571">
        <v>384.96681793646763</v>
      </c>
      <c r="F23" s="28">
        <v>377.5791853362374</v>
      </c>
      <c r="G23" s="233">
        <v>391.96332048837331</v>
      </c>
      <c r="H23" s="233">
        <v>434.10120760632282</v>
      </c>
      <c r="I23" s="233">
        <v>487.49786660816198</v>
      </c>
      <c r="J23" s="124">
        <v>435.39372045375137</v>
      </c>
      <c r="K23" s="295">
        <v>403.14709437747638</v>
      </c>
      <c r="L23" s="571">
        <v>493.9007080876558</v>
      </c>
      <c r="M23" s="571">
        <v>505.79528985148846</v>
      </c>
      <c r="N23" s="28">
        <v>534.41255737354925</v>
      </c>
      <c r="O23" s="571">
        <v>510.95002209649965</v>
      </c>
      <c r="P23" s="124">
        <v>425.86513271681417</v>
      </c>
      <c r="Q23" s="295">
        <v>476.89916188645606</v>
      </c>
      <c r="R23" s="571">
        <v>418.997800638912</v>
      </c>
      <c r="S23" s="28">
        <v>394.50379910242498</v>
      </c>
      <c r="T23" s="571">
        <v>423.23</v>
      </c>
      <c r="U23" s="124">
        <v>425.17230211335527</v>
      </c>
      <c r="V23" s="295">
        <v>375.20019751861139</v>
      </c>
      <c r="W23" s="571">
        <v>374.03197074335208</v>
      </c>
      <c r="X23" s="571">
        <v>393.24993622955259</v>
      </c>
      <c r="Y23" s="28">
        <v>380.62807523438261</v>
      </c>
      <c r="Z23" s="233">
        <v>387.83687975296777</v>
      </c>
      <c r="AA23" s="233">
        <v>464.8000553108883</v>
      </c>
      <c r="AB23" s="233">
        <v>478.60142746444723</v>
      </c>
      <c r="AC23" s="124">
        <v>441.43489655639712</v>
      </c>
      <c r="AD23" s="295">
        <v>405.64108349770851</v>
      </c>
      <c r="AE23" s="571">
        <v>482.90357055204458</v>
      </c>
      <c r="AF23" s="571">
        <v>490.6903034038375</v>
      </c>
      <c r="AG23" s="28">
        <v>529.12779796965731</v>
      </c>
      <c r="AH23" s="571">
        <v>500.53062692096483</v>
      </c>
      <c r="AI23" s="124">
        <v>424.17799501239983</v>
      </c>
      <c r="AJ23" s="295">
        <v>460.49049603128441</v>
      </c>
      <c r="AK23" s="571">
        <v>352.55382727872649</v>
      </c>
      <c r="AL23" s="28">
        <v>382.98</v>
      </c>
      <c r="AM23" s="571">
        <v>391.74</v>
      </c>
      <c r="AN23" s="124">
        <v>416.10669834699712</v>
      </c>
      <c r="AO23" s="295">
        <v>383.91835311190437</v>
      </c>
      <c r="AP23" s="571">
        <v>383.03856257353294</v>
      </c>
      <c r="AQ23" s="571">
        <v>381.52</v>
      </c>
      <c r="AR23" s="28">
        <v>382.9</v>
      </c>
      <c r="AS23" s="295">
        <v>385.35999424067302</v>
      </c>
      <c r="AT23" s="295">
        <v>454.58744465182764</v>
      </c>
      <c r="AU23" s="571">
        <v>742.96</v>
      </c>
      <c r="AV23" s="28">
        <v>429.78</v>
      </c>
      <c r="AW23" s="295">
        <v>400.99631766981196</v>
      </c>
      <c r="AX23" s="295">
        <v>523.85605599495204</v>
      </c>
      <c r="AY23" s="295">
        <v>631.42905347191538</v>
      </c>
      <c r="AZ23" s="571">
        <v>626.48</v>
      </c>
      <c r="BA23" s="119">
        <v>595.83000000000004</v>
      </c>
      <c r="BB23" s="119">
        <v>434.59295839946162</v>
      </c>
      <c r="BC23" s="119">
        <v>442.36498352199635</v>
      </c>
      <c r="BD23" s="119">
        <v>376.59837665910447</v>
      </c>
      <c r="BE23" s="119">
        <v>363.95234144002086</v>
      </c>
      <c r="BF23" s="119">
        <v>386.32749210206839</v>
      </c>
      <c r="BG23" s="119">
        <v>420.93240054682701</v>
      </c>
      <c r="BH23" s="119">
        <v>4.825702199829891</v>
      </c>
      <c r="BI23" s="671">
        <v>1.1597271130217836E-2</v>
      </c>
      <c r="BJ23" s="834">
        <v>371.81915430918463</v>
      </c>
      <c r="BK23" s="834">
        <v>378.53969263868805</v>
      </c>
      <c r="BL23" s="834">
        <v>366.41131591860869</v>
      </c>
      <c r="BM23" s="834">
        <v>372.22603409785091</v>
      </c>
      <c r="BN23" s="834">
        <v>380.8488012700455</v>
      </c>
      <c r="BO23" s="571">
        <v>477.63600738592504</v>
      </c>
      <c r="BP23" s="571">
        <v>476.67245802299135</v>
      </c>
      <c r="BQ23" s="571">
        <v>-266.28754197700869</v>
      </c>
      <c r="BR23" s="586">
        <v>-0.35841437220982109</v>
      </c>
      <c r="BS23" s="571">
        <v>440.51804432321205</v>
      </c>
      <c r="BT23" s="571">
        <v>10.73804432321208</v>
      </c>
      <c r="BU23" s="586">
        <v>2.4984979113062685E-2</v>
      </c>
      <c r="BV23" s="571">
        <v>400.30461807017775</v>
      </c>
      <c r="BW23" s="119">
        <v>-0.69169959963420524</v>
      </c>
      <c r="BX23" s="671">
        <v>-1.7249524974535151E-3</v>
      </c>
      <c r="BY23" s="830">
        <v>511.17637733313916</v>
      </c>
      <c r="BZ23" s="119">
        <v>-12.679678661812886</v>
      </c>
      <c r="CA23" s="671">
        <v>-2.4204509075934154E-2</v>
      </c>
      <c r="CB23" s="571">
        <v>520.88646358939491</v>
      </c>
      <c r="CC23" s="119">
        <v>-110.54258988252047</v>
      </c>
      <c r="CD23" s="671">
        <v>-0.17506731639081471</v>
      </c>
      <c r="CE23" s="571">
        <v>522.68802205849806</v>
      </c>
      <c r="CF23" s="119">
        <f t="shared" si="0"/>
        <v>-103.79197794150195</v>
      </c>
      <c r="CG23" s="671">
        <f t="shared" si="1"/>
        <v>-0.16567484666948978</v>
      </c>
      <c r="CH23" s="571">
        <v>518.64527272564624</v>
      </c>
      <c r="CI23" s="119">
        <f t="shared" si="2"/>
        <v>-77.184727274353804</v>
      </c>
      <c r="CJ23" s="671">
        <f t="shared" si="3"/>
        <v>-0.12954152572773073</v>
      </c>
      <c r="CK23" s="571">
        <v>430.8630713044775</v>
      </c>
      <c r="CL23" s="119">
        <f t="shared" si="4"/>
        <v>-3.7298870949841216</v>
      </c>
      <c r="CM23" s="671">
        <f t="shared" si="5"/>
        <v>-8.5824839609015217E-3</v>
      </c>
    </row>
    <row r="24" spans="1:91" x14ac:dyDescent="0.25">
      <c r="A24" s="98" t="s">
        <v>22</v>
      </c>
      <c r="B24" s="98">
        <v>423.18</v>
      </c>
      <c r="C24" s="295">
        <v>394.74905336235361</v>
      </c>
      <c r="D24" s="571">
        <v>402.36657622413367</v>
      </c>
      <c r="E24" s="571">
        <v>406.05247248490787</v>
      </c>
      <c r="F24" s="28">
        <v>400.99046747274167</v>
      </c>
      <c r="G24" s="233">
        <v>421.35304318942616</v>
      </c>
      <c r="H24" s="233">
        <v>448.9968291929992</v>
      </c>
      <c r="I24" s="233">
        <v>449.73866574842236</v>
      </c>
      <c r="J24" s="124">
        <v>439.38390001669791</v>
      </c>
      <c r="K24" s="295">
        <v>418.46065267083617</v>
      </c>
      <c r="L24" s="571">
        <v>452.83802241344665</v>
      </c>
      <c r="M24" s="571">
        <v>464.97096501216919</v>
      </c>
      <c r="N24" s="28">
        <v>448.38881611635571</v>
      </c>
      <c r="O24" s="571">
        <v>455.60050352996382</v>
      </c>
      <c r="P24" s="124">
        <v>429.91527387748135</v>
      </c>
      <c r="Q24" s="295">
        <v>423.1982899820739</v>
      </c>
      <c r="R24" s="571">
        <v>397.13022243593565</v>
      </c>
      <c r="S24" s="28">
        <v>389.29861169317758</v>
      </c>
      <c r="T24" s="571">
        <v>402.19</v>
      </c>
      <c r="U24" s="124">
        <v>422.17390779343083</v>
      </c>
      <c r="V24" s="295">
        <v>394.41990315018808</v>
      </c>
      <c r="W24" s="571">
        <v>391.29804477931782</v>
      </c>
      <c r="X24" s="571">
        <v>395.73910301122697</v>
      </c>
      <c r="Y24" s="28">
        <v>393.85928188270964</v>
      </c>
      <c r="Z24" s="233">
        <v>403.45847037210569</v>
      </c>
      <c r="AA24" s="233">
        <v>433.05122037118304</v>
      </c>
      <c r="AB24" s="233">
        <v>450.62132203870641</v>
      </c>
      <c r="AC24" s="124">
        <v>427.73168954878122</v>
      </c>
      <c r="AD24" s="295">
        <v>409.92223557268437</v>
      </c>
      <c r="AE24" s="571">
        <v>450.26053803422292</v>
      </c>
      <c r="AF24" s="571">
        <v>453.00843694220885</v>
      </c>
      <c r="AG24" s="28">
        <v>456.54243358088439</v>
      </c>
      <c r="AH24" s="571">
        <v>453.10335338453314</v>
      </c>
      <c r="AI24" s="124">
        <v>422.20173334267463</v>
      </c>
      <c r="AJ24" s="295">
        <v>422.84832712734919</v>
      </c>
      <c r="AK24" s="571">
        <v>403.02058816539397</v>
      </c>
      <c r="AL24" s="28">
        <v>456.77</v>
      </c>
      <c r="AM24" s="571">
        <v>428.37</v>
      </c>
      <c r="AN24" s="124">
        <v>423.69056811887606</v>
      </c>
      <c r="AO24" s="295">
        <v>408.29971593378502</v>
      </c>
      <c r="AP24" s="571">
        <v>404.98714573117167</v>
      </c>
      <c r="AQ24" s="571">
        <v>443.03</v>
      </c>
      <c r="AR24" s="28">
        <v>418.7</v>
      </c>
      <c r="AS24" s="295">
        <v>430.01222476057546</v>
      </c>
      <c r="AT24" s="295">
        <v>449.75701787944308</v>
      </c>
      <c r="AU24" s="571">
        <v>455.18</v>
      </c>
      <c r="AV24" s="28">
        <v>445.8</v>
      </c>
      <c r="AW24" s="295">
        <v>431.30685771053408</v>
      </c>
      <c r="AX24" s="295">
        <v>455.28491823771617</v>
      </c>
      <c r="AY24" s="295">
        <v>485.85150779981888</v>
      </c>
      <c r="AZ24" s="571">
        <v>478.25</v>
      </c>
      <c r="BA24" s="119">
        <v>472.93</v>
      </c>
      <c r="BB24" s="119">
        <v>445.2148620905507</v>
      </c>
      <c r="BC24" s="119">
        <v>455.0028242313353</v>
      </c>
      <c r="BD24" s="119">
        <v>432.40142830911333</v>
      </c>
      <c r="BE24" s="119">
        <v>426.01973949718007</v>
      </c>
      <c r="BF24" s="119">
        <v>437.29392707072111</v>
      </c>
      <c r="BG24" s="119">
        <v>443.12281865845023</v>
      </c>
      <c r="BH24" s="119">
        <v>19.43225053957417</v>
      </c>
      <c r="BI24" s="671">
        <v>4.5864250945803466E-2</v>
      </c>
      <c r="BJ24" s="834">
        <v>421.52779261555611</v>
      </c>
      <c r="BK24" s="834">
        <v>437.36079212795329</v>
      </c>
      <c r="BL24" s="834">
        <v>454.8072509161355</v>
      </c>
      <c r="BM24" s="834">
        <v>436.78674518927335</v>
      </c>
      <c r="BN24" s="834">
        <v>422.55127904930333</v>
      </c>
      <c r="BO24" s="571">
        <v>448.8968799184745</v>
      </c>
      <c r="BP24" s="571">
        <v>482.50161914672901</v>
      </c>
      <c r="BQ24" s="571">
        <v>27.321619146729006</v>
      </c>
      <c r="BR24" s="586">
        <v>6.0023768941361674E-2</v>
      </c>
      <c r="BS24" s="571">
        <v>453.05831972169813</v>
      </c>
      <c r="BT24" s="571">
        <v>7.2583197216981148</v>
      </c>
      <c r="BU24" s="586">
        <v>1.6281560613948216E-2</v>
      </c>
      <c r="BV24" s="571">
        <v>444.01518000424818</v>
      </c>
      <c r="BW24" s="119">
        <v>12.708322293714104</v>
      </c>
      <c r="BX24" s="671">
        <v>2.9464688693271665E-2</v>
      </c>
      <c r="BY24" s="830">
        <v>513.60115489132784</v>
      </c>
      <c r="BZ24" s="119">
        <v>58.316236653611668</v>
      </c>
      <c r="CA24" s="671">
        <v>0.12808734556667928</v>
      </c>
      <c r="CB24" s="571">
        <v>504.29629225317336</v>
      </c>
      <c r="CC24" s="119">
        <v>18.444784453354487</v>
      </c>
      <c r="CD24" s="671">
        <v>3.7963830835643156E-2</v>
      </c>
      <c r="CE24" s="571">
        <v>484.10186647628325</v>
      </c>
      <c r="CF24" s="119">
        <f t="shared" si="0"/>
        <v>5.8518664762832486</v>
      </c>
      <c r="CG24" s="671">
        <f t="shared" si="1"/>
        <v>1.2235998904930996E-2</v>
      </c>
      <c r="CH24" s="571">
        <v>500.80716105027955</v>
      </c>
      <c r="CI24" s="119">
        <f t="shared" si="2"/>
        <v>27.87716105027954</v>
      </c>
      <c r="CJ24" s="671">
        <f t="shared" si="3"/>
        <v>5.8945638995791215E-2</v>
      </c>
      <c r="CK24" s="571">
        <v>462.56343687078214</v>
      </c>
      <c r="CL24" s="119">
        <f t="shared" si="4"/>
        <v>17.348574780231445</v>
      </c>
      <c r="CM24" s="671">
        <f t="shared" si="5"/>
        <v>3.8966746749579485E-2</v>
      </c>
    </row>
    <row r="25" spans="1:91" x14ac:dyDescent="0.25">
      <c r="A25" s="98" t="s">
        <v>24</v>
      </c>
      <c r="B25" s="98">
        <v>453.58</v>
      </c>
      <c r="C25" s="295">
        <v>361.19256914936682</v>
      </c>
      <c r="D25" s="571">
        <v>378.02090089755291</v>
      </c>
      <c r="E25" s="571">
        <v>369.14936995219944</v>
      </c>
      <c r="F25" s="28">
        <v>371.6729389215522</v>
      </c>
      <c r="G25" s="233">
        <v>381.31326387927788</v>
      </c>
      <c r="H25" s="233">
        <v>370.1779349314366</v>
      </c>
      <c r="I25" s="233">
        <v>375.08231197503636</v>
      </c>
      <c r="J25" s="124">
        <v>374.86642489777012</v>
      </c>
      <c r="K25" s="295">
        <v>373.12753880550258</v>
      </c>
      <c r="L25" s="571">
        <v>408.74303796028283</v>
      </c>
      <c r="M25" s="571">
        <v>413.0109615341683</v>
      </c>
      <c r="N25" s="28">
        <v>393.32152272289392</v>
      </c>
      <c r="O25" s="571">
        <v>407.75184120579735</v>
      </c>
      <c r="P25" s="124">
        <v>382.95873926139706</v>
      </c>
      <c r="Q25" s="295">
        <v>455.86695650926788</v>
      </c>
      <c r="R25" s="571">
        <v>385.05968425105891</v>
      </c>
      <c r="S25" s="28">
        <v>667.88700341364483</v>
      </c>
      <c r="T25" s="571">
        <v>449.75</v>
      </c>
      <c r="U25" s="124">
        <v>385.24655747317377</v>
      </c>
      <c r="V25" s="295">
        <v>368.01390106116997</v>
      </c>
      <c r="W25" s="571">
        <v>0</v>
      </c>
      <c r="X25" s="571">
        <v>697.12357307518641</v>
      </c>
      <c r="Y25" s="28">
        <v>431.59720043404593</v>
      </c>
      <c r="Z25" s="233">
        <v>544.04771499959691</v>
      </c>
      <c r="AA25" s="233">
        <v>580.81313839375127</v>
      </c>
      <c r="AB25" s="233">
        <v>416.32739434254773</v>
      </c>
      <c r="AC25" s="124">
        <v>459.30350017677665</v>
      </c>
      <c r="AD25" s="295">
        <v>445.24507141064078</v>
      </c>
      <c r="AE25" s="571">
        <v>407.00703308153169</v>
      </c>
      <c r="AF25" s="571">
        <v>421.72359398641476</v>
      </c>
      <c r="AG25" s="28">
        <v>630.02047566545912</v>
      </c>
      <c r="AH25" s="571">
        <v>418.95178263983519</v>
      </c>
      <c r="AI25" s="124">
        <v>437.87471164859488</v>
      </c>
      <c r="AJ25" s="295">
        <v>371.3063132888006</v>
      </c>
      <c r="AK25" s="571">
        <v>381.89505679714745</v>
      </c>
      <c r="AL25" s="28">
        <v>374.07</v>
      </c>
      <c r="AM25" s="571">
        <v>378.01</v>
      </c>
      <c r="AN25" s="124">
        <v>418.98080918264094</v>
      </c>
      <c r="AO25" s="295">
        <v>0</v>
      </c>
      <c r="AP25" s="571">
        <v>377.30255622481843</v>
      </c>
      <c r="AQ25" s="571">
        <v>560.37</v>
      </c>
      <c r="AR25" s="28">
        <v>405.5</v>
      </c>
      <c r="AS25" s="295">
        <v>403.92873846677151</v>
      </c>
      <c r="AT25" s="295">
        <v>383.50869519784635</v>
      </c>
      <c r="AU25" s="571">
        <v>361.06</v>
      </c>
      <c r="AV25" s="28">
        <v>380.94</v>
      </c>
      <c r="AW25" s="295">
        <v>384.1761592498778</v>
      </c>
      <c r="AX25" s="295">
        <v>384.16068326075589</v>
      </c>
      <c r="AY25" s="295">
        <v>373.82913227328652</v>
      </c>
      <c r="AZ25" s="571">
        <v>319.82</v>
      </c>
      <c r="BA25" s="119">
        <v>374.13</v>
      </c>
      <c r="BB25" s="119">
        <v>377.53069536667704</v>
      </c>
      <c r="BC25" s="119">
        <v>379.72251047311579</v>
      </c>
      <c r="BD25" s="119"/>
      <c r="BE25" s="119">
        <v>390.61289022537738</v>
      </c>
      <c r="BF25" s="119">
        <v>380.9237229309926</v>
      </c>
      <c r="BG25" s="119">
        <v>378.45413668797607</v>
      </c>
      <c r="BH25" s="119">
        <v>-40.526672494664865</v>
      </c>
      <c r="BI25" s="671">
        <v>-9.6726798952260828E-2</v>
      </c>
      <c r="BJ25" s="834">
        <v>404.34899811303802</v>
      </c>
      <c r="BK25" s="834">
        <v>419.31917813441089</v>
      </c>
      <c r="BL25" s="834">
        <v>365.0714721821833</v>
      </c>
      <c r="BM25" s="834">
        <v>376.15015142454814</v>
      </c>
      <c r="BN25" s="834">
        <v>409.24141523122142</v>
      </c>
      <c r="BO25" s="571">
        <v>372.02732824475618</v>
      </c>
      <c r="BP25" s="571">
        <v>555.60700064820821</v>
      </c>
      <c r="BQ25" s="571">
        <v>194.54700064820821</v>
      </c>
      <c r="BR25" s="586">
        <v>0.53882180426579573</v>
      </c>
      <c r="BS25" s="571">
        <v>0</v>
      </c>
      <c r="BT25" s="571">
        <v>-380.94</v>
      </c>
      <c r="BU25" s="586">
        <v>-1</v>
      </c>
      <c r="BV25" s="571">
        <v>136.12042818600335</v>
      </c>
      <c r="BW25" s="119">
        <v>-248.05573106387445</v>
      </c>
      <c r="BX25" s="671">
        <v>-0.64568226083631797</v>
      </c>
      <c r="BY25" s="830">
        <v>398.42119786805904</v>
      </c>
      <c r="BZ25" s="119">
        <v>14.260514607303151</v>
      </c>
      <c r="CA25" s="671">
        <v>3.7121223562650664E-2</v>
      </c>
      <c r="CB25" s="571">
        <v>449.85349365949736</v>
      </c>
      <c r="CC25" s="119">
        <v>76.024361386210842</v>
      </c>
      <c r="CD25" s="671">
        <v>0.20336660474773671</v>
      </c>
      <c r="CE25" s="571">
        <v>0</v>
      </c>
      <c r="CF25" s="119">
        <f t="shared" si="0"/>
        <v>-319.82</v>
      </c>
      <c r="CG25" s="671">
        <f t="shared" si="1"/>
        <v>-1</v>
      </c>
      <c r="CH25" s="571">
        <v>408.8721551886</v>
      </c>
      <c r="CI25" s="119">
        <f t="shared" si="2"/>
        <v>34.742155188600009</v>
      </c>
      <c r="CJ25" s="671">
        <f t="shared" si="3"/>
        <v>9.2861185119076275E-2</v>
      </c>
      <c r="CK25" s="571">
        <v>397.81102674302713</v>
      </c>
      <c r="CL25" s="119">
        <f t="shared" si="4"/>
        <v>20.280331376350091</v>
      </c>
      <c r="CM25" s="671">
        <f t="shared" si="5"/>
        <v>5.371836416282072E-2</v>
      </c>
    </row>
    <row r="26" spans="1:91" x14ac:dyDescent="0.25">
      <c r="A26" s="98"/>
      <c r="B26" s="98"/>
      <c r="C26" s="295"/>
      <c r="D26" s="571"/>
      <c r="E26" s="571"/>
      <c r="F26" s="28"/>
      <c r="G26" s="233"/>
      <c r="H26" s="233"/>
      <c r="I26" s="233"/>
      <c r="J26" s="124"/>
      <c r="K26" s="295"/>
      <c r="L26" s="571"/>
      <c r="M26" s="571"/>
      <c r="N26" s="28"/>
      <c r="O26" s="571"/>
      <c r="P26" s="124"/>
      <c r="Q26" s="295"/>
      <c r="R26" s="571"/>
      <c r="S26" s="28"/>
      <c r="T26" s="571"/>
      <c r="U26" s="124"/>
      <c r="V26" s="295"/>
      <c r="W26" s="571"/>
      <c r="X26" s="571"/>
      <c r="Y26" s="28"/>
      <c r="Z26" s="233"/>
      <c r="AA26" s="233"/>
      <c r="AB26" s="233"/>
      <c r="AC26" s="124"/>
      <c r="AD26" s="295"/>
      <c r="AE26" s="571"/>
      <c r="AF26" s="571"/>
      <c r="AG26" s="28"/>
      <c r="AH26" s="571"/>
      <c r="AI26" s="124"/>
      <c r="AJ26" s="295"/>
      <c r="AK26" s="571"/>
      <c r="AL26" s="28"/>
      <c r="AM26" s="571"/>
      <c r="AN26" s="124"/>
      <c r="AO26" s="295"/>
      <c r="AP26" s="571"/>
      <c r="AQ26" s="571"/>
      <c r="AR26" s="28"/>
      <c r="AS26" s="295"/>
      <c r="AT26" s="571"/>
      <c r="AU26" s="571"/>
      <c r="AV26" s="28"/>
      <c r="AW26" s="295"/>
      <c r="AX26" s="295"/>
      <c r="AY26" s="571"/>
      <c r="AZ26" s="571"/>
      <c r="BA26" s="28"/>
      <c r="BB26" s="124"/>
      <c r="BC26" s="295"/>
      <c r="BD26" s="571"/>
      <c r="BE26" s="571"/>
      <c r="BF26" s="571"/>
      <c r="BG26" s="124"/>
      <c r="BH26" s="124">
        <v>0</v>
      </c>
      <c r="BI26" s="139"/>
      <c r="BO26" s="571"/>
      <c r="BP26" s="571"/>
      <c r="BQ26" s="571">
        <v>0</v>
      </c>
      <c r="BR26" s="586" t="e">
        <v>#DIV/0!</v>
      </c>
      <c r="BS26" s="571"/>
      <c r="BT26" s="571">
        <v>0</v>
      </c>
      <c r="BU26" s="586" t="e">
        <v>#DIV/0!</v>
      </c>
      <c r="BV26" s="571"/>
      <c r="BW26" s="124">
        <v>0</v>
      </c>
      <c r="BX26" s="139" t="e">
        <v>#DIV/0!</v>
      </c>
      <c r="BY26" s="830"/>
      <c r="BZ26" s="124">
        <v>0</v>
      </c>
      <c r="CA26" s="139" t="e">
        <v>#DIV/0!</v>
      </c>
      <c r="CB26" s="571"/>
      <c r="CC26" s="124">
        <v>0</v>
      </c>
      <c r="CD26" s="139" t="e">
        <v>#DIV/0!</v>
      </c>
      <c r="CE26" s="571"/>
      <c r="CF26" s="124">
        <f t="shared" si="0"/>
        <v>0</v>
      </c>
      <c r="CG26" s="139" t="e">
        <f t="shared" si="1"/>
        <v>#DIV/0!</v>
      </c>
      <c r="CH26" s="571"/>
      <c r="CI26" s="124">
        <f t="shared" si="2"/>
        <v>0</v>
      </c>
      <c r="CJ26" s="139" t="e">
        <f t="shared" si="3"/>
        <v>#DIV/0!</v>
      </c>
      <c r="CK26" s="571"/>
      <c r="CL26" s="124">
        <f t="shared" si="4"/>
        <v>0</v>
      </c>
      <c r="CM26" s="139" t="e">
        <f t="shared" si="5"/>
        <v>#DIV/0!</v>
      </c>
    </row>
    <row r="27" spans="1:91" x14ac:dyDescent="0.25">
      <c r="A27" s="67" t="s">
        <v>30</v>
      </c>
      <c r="B27" s="67"/>
      <c r="C27" s="35">
        <v>378.66075394075165</v>
      </c>
      <c r="D27" s="574">
        <v>375.84189528361583</v>
      </c>
      <c r="E27" s="574">
        <v>384.05180136750784</v>
      </c>
      <c r="F27" s="34">
        <v>379.02320139324326</v>
      </c>
      <c r="G27" s="33">
        <v>395.91621358725865</v>
      </c>
      <c r="H27" s="33">
        <v>410.32418286476269</v>
      </c>
      <c r="I27" s="33">
        <v>482.94253014489379</v>
      </c>
      <c r="J27" s="126">
        <v>424.54989239797249</v>
      </c>
      <c r="K27" s="35">
        <v>398.38224830303403</v>
      </c>
      <c r="L27" s="574">
        <v>518.27029432137124</v>
      </c>
      <c r="M27" s="574">
        <v>505.82262559057671</v>
      </c>
      <c r="N27" s="34">
        <v>469.795970940958</v>
      </c>
      <c r="O27" s="33">
        <v>496.23617214179268</v>
      </c>
      <c r="P27" s="126">
        <v>425.31577673171722</v>
      </c>
      <c r="Q27" s="35">
        <v>405.0922852780381</v>
      </c>
      <c r="R27" s="574">
        <v>381.24727509896786</v>
      </c>
      <c r="S27" s="34">
        <v>392.88105927939858</v>
      </c>
      <c r="T27" s="33">
        <v>384.9890022627676</v>
      </c>
      <c r="U27" s="126">
        <v>414.10197236492536</v>
      </c>
      <c r="V27" s="35">
        <v>379.02269419218663</v>
      </c>
      <c r="W27" s="574">
        <v>381.35106136653599</v>
      </c>
      <c r="X27" s="574">
        <v>391.1407603462535</v>
      </c>
      <c r="Y27" s="34">
        <v>383.69285904899129</v>
      </c>
      <c r="Z27" s="33">
        <v>393.54094606230996</v>
      </c>
      <c r="AA27" s="33">
        <v>409.72506512532345</v>
      </c>
      <c r="AB27" s="33">
        <v>474.75626100957948</v>
      </c>
      <c r="AC27" s="126">
        <v>422.07805018943975</v>
      </c>
      <c r="AD27" s="35">
        <v>399.56732754422001</v>
      </c>
      <c r="AE27" s="574">
        <v>499.10387608826841</v>
      </c>
      <c r="AF27" s="574">
        <v>506.28247213629726</v>
      </c>
      <c r="AG27" s="34">
        <v>463.10590920753009</v>
      </c>
      <c r="AH27" s="33">
        <v>485.20451933091852</v>
      </c>
      <c r="AI27" s="126">
        <v>422.32874802209562</v>
      </c>
      <c r="AJ27" s="35">
        <v>396.39600500314265</v>
      </c>
      <c r="AK27" s="574">
        <v>374.93054257649874</v>
      </c>
      <c r="AL27" s="34">
        <v>386.74567621695388</v>
      </c>
      <c r="AM27" s="33">
        <v>385.63656840675429</v>
      </c>
      <c r="AN27" s="126">
        <v>411.42777446647818</v>
      </c>
      <c r="AO27" s="35">
        <v>378.14545360824008</v>
      </c>
      <c r="AP27" s="574">
        <v>374.48254299661846</v>
      </c>
      <c r="AQ27" s="574">
        <v>373.86809043089363</v>
      </c>
      <c r="AR27" s="574">
        <v>375.33721394558847</v>
      </c>
      <c r="AS27" s="35">
        <v>381.15701738295479</v>
      </c>
      <c r="AT27" s="574">
        <v>404.49857602867377</v>
      </c>
      <c r="AU27" s="574">
        <v>453.52534712045087</v>
      </c>
      <c r="AV27" s="34">
        <v>407.02719700386308</v>
      </c>
      <c r="AW27" s="35">
        <v>388.65261339206791</v>
      </c>
      <c r="AX27" s="35">
        <v>470.63481561331201</v>
      </c>
      <c r="AY27" s="35">
        <v>463.69653893040925</v>
      </c>
      <c r="AZ27" s="574">
        <v>427.76417060064432</v>
      </c>
      <c r="BA27" s="34">
        <v>453.93689893657961</v>
      </c>
      <c r="BB27" s="126">
        <v>406.44479532156203</v>
      </c>
      <c r="BC27" s="35">
        <v>388.72917441149997</v>
      </c>
      <c r="BD27" s="574">
        <v>366.03025742851725</v>
      </c>
      <c r="BE27" s="574">
        <v>357.74127535967347</v>
      </c>
      <c r="BF27" s="34">
        <v>369.86018795789369</v>
      </c>
      <c r="BG27" s="126">
        <v>396.32489588609525</v>
      </c>
      <c r="BH27" s="126">
        <v>-15.102878580382935</v>
      </c>
      <c r="BI27" s="669">
        <v>-3.6708456544937193E-2</v>
      </c>
      <c r="BJ27" s="126">
        <v>350.29320469769976</v>
      </c>
      <c r="BK27" s="126">
        <v>347.57747192998914</v>
      </c>
      <c r="BL27" s="126">
        <v>360.39941287312865</v>
      </c>
      <c r="BM27" s="126">
        <v>352.59918469202466</v>
      </c>
      <c r="BN27" s="126">
        <v>363.54828043546524</v>
      </c>
      <c r="BO27" s="574">
        <v>384.58004126437771</v>
      </c>
      <c r="BP27" s="574">
        <v>418.04857971966334</v>
      </c>
      <c r="BQ27" s="574">
        <v>-35.476767400787537</v>
      </c>
      <c r="BR27" s="569">
        <v>-7.8224442417692108E-2</v>
      </c>
      <c r="BS27" s="574">
        <v>386.61812948528859</v>
      </c>
      <c r="BT27" s="574">
        <v>-20.409067518574489</v>
      </c>
      <c r="BU27" s="569">
        <v>-5.0141778408927272E-2</v>
      </c>
      <c r="BV27" s="574">
        <v>366.92231888086485</v>
      </c>
      <c r="BW27" s="126">
        <v>-21.730294511203056</v>
      </c>
      <c r="BX27" s="669">
        <v>-5.591187029863557E-2</v>
      </c>
      <c r="BY27" s="156">
        <v>441.61365391670671</v>
      </c>
      <c r="BZ27" s="126">
        <v>-29.021161696605304</v>
      </c>
      <c r="CA27" s="669">
        <v>-6.1663864919950968E-2</v>
      </c>
      <c r="CB27" s="574">
        <v>435.71868799734551</v>
      </c>
      <c r="CC27" s="126">
        <v>-27.977850933063735</v>
      </c>
      <c r="CD27" s="669">
        <v>-6.0336553293236034E-2</v>
      </c>
      <c r="CE27" s="574">
        <v>408.77846920666769</v>
      </c>
      <c r="CF27" s="126">
        <f t="shared" si="0"/>
        <v>-18.985701393976626</v>
      </c>
      <c r="CG27" s="669">
        <f t="shared" si="1"/>
        <v>-4.4383570899165975E-2</v>
      </c>
      <c r="CH27" s="574">
        <v>427.79449078977939</v>
      </c>
      <c r="CI27" s="126">
        <f t="shared" si="2"/>
        <v>-26.142408146800221</v>
      </c>
      <c r="CJ27" s="669">
        <f t="shared" si="3"/>
        <v>-5.7590401238681033E-2</v>
      </c>
      <c r="CK27" s="574">
        <v>389.83443861513058</v>
      </c>
      <c r="CL27" s="126">
        <f t="shared" si="4"/>
        <v>-16.610356706431446</v>
      </c>
      <c r="CM27" s="669">
        <f t="shared" si="5"/>
        <v>-4.0867436113408782E-2</v>
      </c>
    </row>
    <row r="28" spans="1:91" s="560" customFormat="1" x14ac:dyDescent="0.25">
      <c r="A28" s="52" t="s">
        <v>76</v>
      </c>
      <c r="B28" s="52"/>
      <c r="C28" s="29">
        <v>320.336387369985</v>
      </c>
      <c r="D28" s="29">
        <v>321.30346893098107</v>
      </c>
      <c r="E28" s="29">
        <v>331.62447132870187</v>
      </c>
      <c r="F28" s="561">
        <v>324.24723617207997</v>
      </c>
      <c r="G28" s="560">
        <v>329.73544727902095</v>
      </c>
      <c r="H28" s="560">
        <v>331.29575678794544</v>
      </c>
      <c r="I28" s="560">
        <v>373.65509228563053</v>
      </c>
      <c r="J28" s="123">
        <v>342.86754120168825</v>
      </c>
      <c r="K28" s="29">
        <v>332.42355531402438</v>
      </c>
      <c r="L28" s="572">
        <v>415.66762797453634</v>
      </c>
      <c r="M28" s="572">
        <v>402.4950851973137</v>
      </c>
      <c r="N28" s="561">
        <v>390.15564881879362</v>
      </c>
      <c r="O28" s="560">
        <v>402.4246388905471</v>
      </c>
      <c r="P28" s="123">
        <v>351.63526340164009</v>
      </c>
      <c r="Q28" s="29">
        <v>350.01176344310812</v>
      </c>
      <c r="R28" s="29">
        <v>334.89846383606499</v>
      </c>
      <c r="S28" s="561">
        <v>319.79194179138148</v>
      </c>
      <c r="T28" s="560">
        <v>333.16417848473247</v>
      </c>
      <c r="U28" s="560">
        <v>346.07377144457422</v>
      </c>
      <c r="V28" s="29">
        <v>321.25385288966726</v>
      </c>
      <c r="W28" s="572">
        <v>320.67268518750217</v>
      </c>
      <c r="X28" s="572">
        <v>327.89009095055286</v>
      </c>
      <c r="Y28" s="561">
        <v>323.20690149796241</v>
      </c>
      <c r="Z28" s="560">
        <v>327.9395026225485</v>
      </c>
      <c r="AA28" s="560">
        <v>331.25448245434688</v>
      </c>
      <c r="AB28" s="560">
        <v>373.46320216512129</v>
      </c>
      <c r="AC28" s="123">
        <v>342.23260467839208</v>
      </c>
      <c r="AD28" s="29">
        <v>331.28997554947387</v>
      </c>
      <c r="AE28" s="572">
        <v>403.22179902644456</v>
      </c>
      <c r="AF28" s="572">
        <v>414.80074886014216</v>
      </c>
      <c r="AG28" s="561">
        <v>394.15480501083675</v>
      </c>
      <c r="AH28" s="560">
        <v>404.70867381789049</v>
      </c>
      <c r="AI28" s="123">
        <v>351.30063378058333</v>
      </c>
      <c r="AJ28" s="29">
        <v>323.89767700411346</v>
      </c>
      <c r="AK28" s="29">
        <v>328.04489891227814</v>
      </c>
      <c r="AL28" s="561">
        <v>318.03037558975541</v>
      </c>
      <c r="AM28" s="560">
        <v>322.8514294397641</v>
      </c>
      <c r="AN28" s="123">
        <v>343.57603214286974</v>
      </c>
      <c r="AO28" s="29">
        <v>327.41497324939741</v>
      </c>
      <c r="AP28" s="572">
        <v>320.48808709008443</v>
      </c>
      <c r="AQ28" s="572">
        <v>323.39044928653692</v>
      </c>
      <c r="AR28" s="561">
        <v>323.39481479301463</v>
      </c>
      <c r="AS28" s="29">
        <v>322.29737602801265</v>
      </c>
      <c r="AT28" s="572">
        <v>320.19186907133167</v>
      </c>
      <c r="AU28" s="572">
        <v>375.10014744290419</v>
      </c>
      <c r="AV28" s="561">
        <v>335.86893851952937</v>
      </c>
      <c r="AW28" s="29">
        <v>328.85282232739831</v>
      </c>
      <c r="AX28" s="29">
        <v>392.86627564098006</v>
      </c>
      <c r="AY28" s="572">
        <v>397.2311816102773</v>
      </c>
      <c r="AZ28" s="572">
        <v>377.63152135854341</v>
      </c>
      <c r="BA28" s="561">
        <v>389.24055418865919</v>
      </c>
      <c r="BB28" s="123">
        <v>345.77626829023922</v>
      </c>
      <c r="BC28" s="29">
        <v>323.03978866323928</v>
      </c>
      <c r="BD28" s="572">
        <v>321.0463911040049</v>
      </c>
      <c r="BE28" s="572">
        <v>316.86278011449576</v>
      </c>
      <c r="BF28" s="561">
        <v>319.07496824480074</v>
      </c>
      <c r="BG28" s="123">
        <v>338.60672729750667</v>
      </c>
      <c r="BH28" s="123">
        <v>-4.9693048453630695</v>
      </c>
      <c r="BI28" s="667">
        <v>-1.4463479347990945E-2</v>
      </c>
      <c r="BJ28" s="560">
        <v>312.72579799146337</v>
      </c>
      <c r="BK28" s="560">
        <v>312.17250832107214</v>
      </c>
      <c r="BL28" s="560">
        <v>325.76617195968913</v>
      </c>
      <c r="BM28" s="560">
        <v>316.76279624371836</v>
      </c>
      <c r="BN28" s="560">
        <v>335.99376549958822</v>
      </c>
      <c r="BO28" s="572">
        <v>331.35669637433597</v>
      </c>
      <c r="BP28" s="572">
        <v>369.7605728873009</v>
      </c>
      <c r="BQ28" s="572">
        <v>-5.3395745556032921</v>
      </c>
      <c r="BR28" s="26">
        <v>-1.4235063867619659E-2</v>
      </c>
      <c r="BS28" s="572">
        <v>344.04140756783323</v>
      </c>
      <c r="BT28" s="572">
        <v>8.1724690483038671</v>
      </c>
      <c r="BU28" s="26">
        <v>2.4332315707213493E-2</v>
      </c>
      <c r="BV28" s="572">
        <v>328.50525907871867</v>
      </c>
      <c r="BW28" s="123">
        <v>-0.3475632486796485</v>
      </c>
      <c r="BX28" s="667">
        <v>-1.0568960491803914E-3</v>
      </c>
      <c r="BY28" s="827">
        <v>395.50136324462864</v>
      </c>
      <c r="BZ28" s="123">
        <v>2.6350876036485715</v>
      </c>
      <c r="CA28" s="667">
        <v>6.7073397922723212E-3</v>
      </c>
      <c r="CB28" s="572">
        <v>405.51863078523252</v>
      </c>
      <c r="CC28" s="123">
        <v>8.2874491749552135</v>
      </c>
      <c r="CD28" s="667">
        <v>2.0863037844511444E-2</v>
      </c>
      <c r="CE28" s="572">
        <v>391.34839397420274</v>
      </c>
      <c r="CF28" s="123">
        <f t="shared" si="0"/>
        <v>13.716872615659327</v>
      </c>
      <c r="CG28" s="667">
        <f t="shared" si="1"/>
        <v>3.6323431281139795E-2</v>
      </c>
      <c r="CH28" s="572">
        <v>397.70830888018548</v>
      </c>
      <c r="CI28" s="123">
        <f t="shared" si="2"/>
        <v>8.4677546915262951</v>
      </c>
      <c r="CJ28" s="667">
        <f t="shared" si="3"/>
        <v>2.17545540936161E-2</v>
      </c>
      <c r="CK28" s="572">
        <v>346.0610161232957</v>
      </c>
      <c r="CL28" s="123">
        <f t="shared" si="4"/>
        <v>0.28474783305648543</v>
      </c>
      <c r="CM28" s="667">
        <f t="shared" si="5"/>
        <v>8.2350311218429989E-4</v>
      </c>
    </row>
    <row r="29" spans="1:91" x14ac:dyDescent="0.25">
      <c r="A29" s="98" t="s">
        <v>31</v>
      </c>
      <c r="B29" s="98">
        <v>338.3</v>
      </c>
      <c r="C29" s="295">
        <v>313.4489293571786</v>
      </c>
      <c r="D29" s="295">
        <v>314.4380490760376</v>
      </c>
      <c r="E29" s="295">
        <v>326.23402042938409</v>
      </c>
      <c r="F29" s="295">
        <v>317.84883085237658</v>
      </c>
      <c r="G29" s="295">
        <v>324.07589783993171</v>
      </c>
      <c r="H29" s="295">
        <v>325.05310094451886</v>
      </c>
      <c r="I29" s="295">
        <v>372.61475906837393</v>
      </c>
      <c r="J29" s="295">
        <v>338.10645882424024</v>
      </c>
      <c r="K29" s="295">
        <v>326.69739782184138</v>
      </c>
      <c r="L29" s="295">
        <v>420.98432664470391</v>
      </c>
      <c r="M29" s="295">
        <v>405.15541365386423</v>
      </c>
      <c r="N29" s="295">
        <v>391.93304279644786</v>
      </c>
      <c r="O29" s="295">
        <v>405.55621371875372</v>
      </c>
      <c r="P29" s="295">
        <v>348.04880708754865</v>
      </c>
      <c r="Q29" s="295">
        <v>345.733642578125</v>
      </c>
      <c r="R29" s="295">
        <v>328.43169348819555</v>
      </c>
      <c r="S29" s="295">
        <v>311.78092105963361</v>
      </c>
      <c r="T29" s="295">
        <v>326.60623584977651</v>
      </c>
      <c r="U29" s="295">
        <v>342.16375099199649</v>
      </c>
      <c r="V29" s="295">
        <v>313.35601780517032</v>
      </c>
      <c r="W29" s="295">
        <v>312.87988750793789</v>
      </c>
      <c r="X29" s="295">
        <v>320.90778631608185</v>
      </c>
      <c r="Y29" s="295">
        <v>315.63376708649196</v>
      </c>
      <c r="Z29" s="295">
        <v>321.12470087742622</v>
      </c>
      <c r="AA29" s="295">
        <v>324.4413835322926</v>
      </c>
      <c r="AB29" s="295">
        <v>372.48490046817489</v>
      </c>
      <c r="AC29" s="295">
        <v>336.85287143424148</v>
      </c>
      <c r="AD29" s="295">
        <v>324.60985427384463</v>
      </c>
      <c r="AE29" s="295">
        <v>406.38768715484753</v>
      </c>
      <c r="AF29" s="295">
        <v>418.44957763325118</v>
      </c>
      <c r="AG29" s="295">
        <v>396.36822470923858</v>
      </c>
      <c r="AH29" s="295">
        <v>407.89504332432688</v>
      </c>
      <c r="AI29" s="295">
        <v>347.08737101169578</v>
      </c>
      <c r="AJ29" s="295">
        <v>316.03127024055192</v>
      </c>
      <c r="AK29" s="295">
        <v>321.34528207950109</v>
      </c>
      <c r="AL29" s="295">
        <v>306.21978166225466</v>
      </c>
      <c r="AM29" s="295">
        <v>313.93267928912201</v>
      </c>
      <c r="AN29" s="295">
        <v>338.16925178446081</v>
      </c>
      <c r="AO29" s="295">
        <v>320.8905030938929</v>
      </c>
      <c r="AP29" s="295">
        <v>312.70001259921884</v>
      </c>
      <c r="AQ29" s="295">
        <v>316.4856083232138</v>
      </c>
      <c r="AR29" s="295">
        <v>316.84135623209039</v>
      </c>
      <c r="AS29" s="295">
        <v>315.15389723920146</v>
      </c>
      <c r="AT29" s="295">
        <v>312.9444169997455</v>
      </c>
      <c r="AU29" s="295">
        <v>374.34470521816274</v>
      </c>
      <c r="AV29" s="295">
        <v>329.81386055316017</v>
      </c>
      <c r="AW29" s="295">
        <v>322.32181533437745</v>
      </c>
      <c r="AX29" s="295">
        <v>394.83041284306</v>
      </c>
      <c r="AY29" s="295">
        <v>398.91260269446235</v>
      </c>
      <c r="AZ29" s="295">
        <v>376.8587593250889</v>
      </c>
      <c r="BA29" s="295">
        <v>390.18948849060627</v>
      </c>
      <c r="BB29" s="295">
        <v>341.19961772327275</v>
      </c>
      <c r="BC29" s="295">
        <v>314.87565814808306</v>
      </c>
      <c r="BD29" s="295">
        <v>312.96453172652565</v>
      </c>
      <c r="BE29" s="295">
        <v>309.09917045404814</v>
      </c>
      <c r="BF29" s="295">
        <v>312.06799065125762</v>
      </c>
      <c r="BG29" s="295">
        <v>333.36328266119136</v>
      </c>
      <c r="BH29" s="295">
        <v>-4.805969123269449</v>
      </c>
      <c r="BI29" s="136">
        <v>-1.4211727109751045E-2</v>
      </c>
      <c r="BJ29" s="834">
        <v>304.71657681636702</v>
      </c>
      <c r="BK29" s="834">
        <v>304.86255268289614</v>
      </c>
      <c r="BL29" s="834">
        <v>319.45802311298291</v>
      </c>
      <c r="BM29" s="834">
        <v>309.50797512717003</v>
      </c>
      <c r="BN29" s="834">
        <v>330.94252004794373</v>
      </c>
      <c r="BO29" s="295">
        <v>326.02652647541635</v>
      </c>
      <c r="BP29" s="295">
        <v>369.33622029359412</v>
      </c>
      <c r="BQ29" s="295">
        <v>-5.00848492456862</v>
      </c>
      <c r="BR29" s="238">
        <v>-1.3379339562582424E-2</v>
      </c>
      <c r="BS29" s="295">
        <v>339.90882933659333</v>
      </c>
      <c r="BT29" s="295">
        <v>10.09496878343316</v>
      </c>
      <c r="BU29" s="238">
        <v>3.0608079255680733E-2</v>
      </c>
      <c r="BV29" s="295">
        <v>322.48561005353525</v>
      </c>
      <c r="BW29" s="295">
        <v>0.16379471915780641</v>
      </c>
      <c r="BX29" s="136">
        <v>5.0817137210488019E-4</v>
      </c>
      <c r="BY29" s="830">
        <v>399.18720771131581</v>
      </c>
      <c r="BZ29" s="295">
        <v>4.356794868255804</v>
      </c>
      <c r="CA29" s="136">
        <v>1.103459796038451E-2</v>
      </c>
      <c r="CB29" s="295">
        <v>408.94953382735935</v>
      </c>
      <c r="CC29" s="295">
        <v>10.036931132896996</v>
      </c>
      <c r="CD29" s="136">
        <v>2.5160727099375561E-2</v>
      </c>
      <c r="CE29" s="295">
        <v>393.61738935749395</v>
      </c>
      <c r="CF29" s="295">
        <f t="shared" si="0"/>
        <v>16.758630032405051</v>
      </c>
      <c r="CG29" s="136">
        <f t="shared" si="1"/>
        <v>4.4469259683436436E-2</v>
      </c>
      <c r="CH29" s="295">
        <v>401.16480599824007</v>
      </c>
      <c r="CI29" s="295">
        <f t="shared" si="2"/>
        <v>10.975317507633804</v>
      </c>
      <c r="CJ29" s="136">
        <f t="shared" si="3"/>
        <v>2.8128173186034028E-2</v>
      </c>
      <c r="CK29" s="295">
        <v>344.83960697773188</v>
      </c>
      <c r="CL29" s="295">
        <f t="shared" si="4"/>
        <v>3.6399892544591239</v>
      </c>
      <c r="CM29" s="136">
        <f t="shared" si="5"/>
        <v>1.0668210236423267E-2</v>
      </c>
    </row>
    <row r="30" spans="1:91" x14ac:dyDescent="0.25">
      <c r="A30" s="71" t="s">
        <v>32</v>
      </c>
      <c r="B30" s="99">
        <v>423.29</v>
      </c>
      <c r="C30" s="295">
        <v>370.68965517241378</v>
      </c>
      <c r="D30" s="295">
        <v>370.28562993578862</v>
      </c>
      <c r="E30" s="295">
        <v>406.08177757416104</v>
      </c>
      <c r="F30" s="295">
        <v>383.28228110930655</v>
      </c>
      <c r="G30" s="295">
        <v>386.84899621763168</v>
      </c>
      <c r="H30" s="295">
        <v>392.49249249249249</v>
      </c>
      <c r="I30" s="295">
        <v>440.81957429878656</v>
      </c>
      <c r="J30" s="295">
        <v>407.76631222391006</v>
      </c>
      <c r="K30" s="295">
        <v>396.52177197024059</v>
      </c>
      <c r="L30" s="295">
        <v>563.08033052219093</v>
      </c>
      <c r="M30" s="295">
        <v>465.79580611894124</v>
      </c>
      <c r="N30" s="295">
        <v>508.97494904332962</v>
      </c>
      <c r="O30" s="295">
        <v>503.81518040202059</v>
      </c>
      <c r="P30" s="295">
        <v>429.65012693585334</v>
      </c>
      <c r="Q30" s="295">
        <v>422.09898011937776</v>
      </c>
      <c r="R30" s="295">
        <v>403.07300374174031</v>
      </c>
      <c r="S30" s="295">
        <v>372.23650385604111</v>
      </c>
      <c r="T30" s="295">
        <v>401.55471881452695</v>
      </c>
      <c r="U30" s="295">
        <v>422.8</v>
      </c>
      <c r="V30" s="295">
        <v>372.11689822736292</v>
      </c>
      <c r="W30" s="295">
        <v>378.08071989792489</v>
      </c>
      <c r="X30" s="295">
        <v>374.4313620551244</v>
      </c>
      <c r="Y30" s="295">
        <v>374.89313835770525</v>
      </c>
      <c r="Z30" s="295">
        <v>371.75224726018962</v>
      </c>
      <c r="AA30" s="295">
        <v>383.23228099519127</v>
      </c>
      <c r="AB30" s="295">
        <v>416.91791341942087</v>
      </c>
      <c r="AC30" s="295">
        <v>390.89381149321093</v>
      </c>
      <c r="AD30" s="295">
        <v>383.59188115355789</v>
      </c>
      <c r="AE30" s="295">
        <v>549.52949509258326</v>
      </c>
      <c r="AF30" s="295">
        <v>470.13229445661881</v>
      </c>
      <c r="AG30" s="295">
        <v>480.21492136340737</v>
      </c>
      <c r="AH30" s="295">
        <v>488.54786990380217</v>
      </c>
      <c r="AI30" s="295">
        <v>420.30107814012479</v>
      </c>
      <c r="AJ30" s="295">
        <v>352.79294414111712</v>
      </c>
      <c r="AK30" s="295">
        <v>386.43623985336478</v>
      </c>
      <c r="AL30" s="295">
        <v>370.31135895903867</v>
      </c>
      <c r="AM30" s="295">
        <v>368.42740822522768</v>
      </c>
      <c r="AN30" s="295">
        <v>405.82779416931788</v>
      </c>
      <c r="AO30" s="295">
        <v>380.60359443879281</v>
      </c>
      <c r="AP30" s="295">
        <v>362.47041758912894</v>
      </c>
      <c r="AQ30" s="295">
        <v>362.86637690850324</v>
      </c>
      <c r="AR30" s="295">
        <v>368.46473029045637</v>
      </c>
      <c r="AS30" s="295">
        <v>370.28286827150248</v>
      </c>
      <c r="AT30" s="295">
        <v>363.28383618651281</v>
      </c>
      <c r="AU30" s="295">
        <v>501.0694689853994</v>
      </c>
      <c r="AV30" s="295">
        <v>396.74095878889824</v>
      </c>
      <c r="AW30" s="295">
        <v>382.9</v>
      </c>
      <c r="AX30" s="295">
        <v>586.86605981794537</v>
      </c>
      <c r="AY30" s="295">
        <v>420.94438731552759</v>
      </c>
      <c r="AZ30" s="295">
        <v>443.61602982292641</v>
      </c>
      <c r="BA30" s="295">
        <v>448.23297583667141</v>
      </c>
      <c r="BB30" s="295">
        <v>408.9345751053059</v>
      </c>
      <c r="BC30" s="295">
        <v>370.33417108815041</v>
      </c>
      <c r="BD30" s="295">
        <v>337.30670103092785</v>
      </c>
      <c r="BE30" s="295">
        <v>324.87309644670052</v>
      </c>
      <c r="BF30" s="295">
        <v>345.94049420070598</v>
      </c>
      <c r="BG30" s="295">
        <v>392.34104731813306</v>
      </c>
      <c r="BH30" s="295">
        <v>-13.486746851184819</v>
      </c>
      <c r="BI30" s="136">
        <v>-3.3232684022518999E-2</v>
      </c>
      <c r="BJ30" s="834">
        <v>299.68687731283802</v>
      </c>
      <c r="BK30" s="834">
        <v>316.0927717700626</v>
      </c>
      <c r="BL30" s="834">
        <v>386.8315860924655</v>
      </c>
      <c r="BM30" s="834">
        <v>330.57040998217468</v>
      </c>
      <c r="BN30" s="834">
        <v>413.2460167431812</v>
      </c>
      <c r="BO30" s="295">
        <v>389.62017684887462</v>
      </c>
      <c r="BP30" s="295">
        <v>487.84454716658104</v>
      </c>
      <c r="BQ30" s="295">
        <v>-13.224921818818359</v>
      </c>
      <c r="BR30" s="238">
        <v>-2.639338981398549E-2</v>
      </c>
      <c r="BS30" s="295">
        <v>421.89318505107974</v>
      </c>
      <c r="BT30" s="295">
        <v>25.1522262621815</v>
      </c>
      <c r="BU30" s="238">
        <v>6.3397100059852246E-2</v>
      </c>
      <c r="BV30" s="295">
        <v>376.9911698328184</v>
      </c>
      <c r="BW30" s="295">
        <v>-5.9088301671815771</v>
      </c>
      <c r="BX30" s="136">
        <v>-1.5431784192169175E-2</v>
      </c>
      <c r="BY30" s="830">
        <v>641.28065395095371</v>
      </c>
      <c r="BZ30" s="295">
        <v>54.414594133008336</v>
      </c>
      <c r="CA30" s="136">
        <v>9.272063569307204E-2</v>
      </c>
      <c r="CB30" s="295">
        <v>473.09567473274592</v>
      </c>
      <c r="CC30" s="295">
        <v>52.151287417218327</v>
      </c>
      <c r="CD30" s="136">
        <v>0.12389115757024513</v>
      </c>
      <c r="CE30" s="295">
        <v>465.15679442508713</v>
      </c>
      <c r="CF30" s="295">
        <f t="shared" si="0"/>
        <v>21.540764602160721</v>
      </c>
      <c r="CG30" s="136">
        <f t="shared" si="1"/>
        <v>4.8557227769156414E-2</v>
      </c>
      <c r="CH30" s="295">
        <v>496.49380821450643</v>
      </c>
      <c r="CI30" s="295">
        <f t="shared" si="2"/>
        <v>48.260832377835015</v>
      </c>
      <c r="CJ30" s="136">
        <f t="shared" si="3"/>
        <v>0.10766908054399918</v>
      </c>
      <c r="CK30" s="295">
        <v>417.56214045370672</v>
      </c>
      <c r="CL30" s="295">
        <f t="shared" si="4"/>
        <v>8.6275653484008217</v>
      </c>
      <c r="CM30" s="136">
        <f t="shared" si="5"/>
        <v>2.1097666652860333E-2</v>
      </c>
    </row>
    <row r="31" spans="1:91" x14ac:dyDescent="0.25">
      <c r="A31" s="71" t="s">
        <v>33</v>
      </c>
      <c r="B31" s="99">
        <v>313.54000000000002</v>
      </c>
      <c r="C31" s="295">
        <v>299.83012457531146</v>
      </c>
      <c r="D31" s="295">
        <v>303.44867592888016</v>
      </c>
      <c r="E31" s="295">
        <v>304.45143604759829</v>
      </c>
      <c r="F31" s="295">
        <v>302.46466984999762</v>
      </c>
      <c r="G31" s="295">
        <v>305.78260132270645</v>
      </c>
      <c r="H31" s="295">
        <v>295.99292996788307</v>
      </c>
      <c r="I31" s="295">
        <v>334.4100693380858</v>
      </c>
      <c r="J31" s="295">
        <v>309.84469895380607</v>
      </c>
      <c r="K31" s="295">
        <v>305.45547383277301</v>
      </c>
      <c r="L31" s="295">
        <v>377.4839618213112</v>
      </c>
      <c r="M31" s="295">
        <v>376.79560550690661</v>
      </c>
      <c r="N31" s="295">
        <v>346.98362974939369</v>
      </c>
      <c r="O31" s="295">
        <v>367.29551462050904</v>
      </c>
      <c r="P31" s="295">
        <v>321.43229449220604</v>
      </c>
      <c r="Q31" s="295">
        <v>308.97949031047193</v>
      </c>
      <c r="R31" s="295">
        <v>313.73040752351096</v>
      </c>
      <c r="S31" s="295">
        <v>299.721747121742</v>
      </c>
      <c r="T31" s="295">
        <v>306.7140994478695</v>
      </c>
      <c r="U31" s="295">
        <v>317.2</v>
      </c>
      <c r="V31" s="295">
        <v>302.43859114900528</v>
      </c>
      <c r="W31" s="295">
        <v>299.63160049119932</v>
      </c>
      <c r="X31" s="295">
        <v>309.69710542522813</v>
      </c>
      <c r="Y31" s="295">
        <v>303.83806754641017</v>
      </c>
      <c r="Z31" s="295">
        <v>306.31310101304445</v>
      </c>
      <c r="AA31" s="295">
        <v>300.06927006667246</v>
      </c>
      <c r="AB31" s="295">
        <v>352.14717531790706</v>
      </c>
      <c r="AC31" s="295">
        <v>316.60264080441675</v>
      </c>
      <c r="AD31" s="295">
        <v>308.81594494366385</v>
      </c>
      <c r="AE31" s="295">
        <v>371.26388233248031</v>
      </c>
      <c r="AF31" s="295">
        <v>388.29080906762783</v>
      </c>
      <c r="AG31" s="295">
        <v>355.60878678171866</v>
      </c>
      <c r="AH31" s="295">
        <v>372.46345188741003</v>
      </c>
      <c r="AI31" s="295">
        <v>324.43335207230359</v>
      </c>
      <c r="AJ31" s="295">
        <v>295.42517446368572</v>
      </c>
      <c r="AK31" s="295">
        <v>299.51885224389815</v>
      </c>
      <c r="AL31" s="295">
        <v>293.56368208728452</v>
      </c>
      <c r="AM31" s="295">
        <v>295.94688234826373</v>
      </c>
      <c r="AN31" s="295">
        <v>316.85358956959618</v>
      </c>
      <c r="AO31" s="295">
        <v>309.05622867581872</v>
      </c>
      <c r="AP31" s="295">
        <v>302.85058928275009</v>
      </c>
      <c r="AQ31" s="295">
        <v>305.14450630981395</v>
      </c>
      <c r="AR31" s="295">
        <v>305.79446234299854</v>
      </c>
      <c r="AS31" s="295">
        <v>300.21869780096779</v>
      </c>
      <c r="AT31" s="295">
        <v>289.59880803698587</v>
      </c>
      <c r="AU31" s="295">
        <v>339.25719878431977</v>
      </c>
      <c r="AV31" s="295">
        <v>307.45215243868216</v>
      </c>
      <c r="AW31" s="295">
        <v>306.5</v>
      </c>
      <c r="AX31" s="295">
        <v>357.23196781831604</v>
      </c>
      <c r="AY31" s="295">
        <v>372.99636149080538</v>
      </c>
      <c r="AZ31" s="295">
        <v>347.6005188067445</v>
      </c>
      <c r="BA31" s="295">
        <v>357.94934391211473</v>
      </c>
      <c r="BB31" s="295">
        <v>318.71256333791899</v>
      </c>
      <c r="BC31" s="295">
        <v>288.99500759713482</v>
      </c>
      <c r="BD31" s="295">
        <v>306.62941835761723</v>
      </c>
      <c r="BE31" s="295">
        <v>304.81181375139454</v>
      </c>
      <c r="BF31" s="295">
        <v>301.24789478827176</v>
      </c>
      <c r="BG31" s="295">
        <v>313.9858865598373</v>
      </c>
      <c r="BH31" s="295">
        <v>-2.867703009758884</v>
      </c>
      <c r="BI31" s="136">
        <v>-9.0505618498887153E-3</v>
      </c>
      <c r="BJ31" s="834">
        <v>305.9490483492059</v>
      </c>
      <c r="BK31" s="834">
        <v>302.41448384482464</v>
      </c>
      <c r="BL31" s="834">
        <v>306.02949355861887</v>
      </c>
      <c r="BM31" s="834">
        <v>304.83677902732416</v>
      </c>
      <c r="BN31" s="834">
        <v>308.46659183335476</v>
      </c>
      <c r="BO31" s="295">
        <v>297.34012450481043</v>
      </c>
      <c r="BP31" s="295">
        <v>334.38525624842214</v>
      </c>
      <c r="BQ31" s="295">
        <v>-4.8719425358976309</v>
      </c>
      <c r="BR31" s="238">
        <v>-1.4360616527388508E-2</v>
      </c>
      <c r="BS31" s="295">
        <v>312.34072744121397</v>
      </c>
      <c r="BT31" s="295">
        <v>4.8885750025318089</v>
      </c>
      <c r="BU31" s="238">
        <v>1.5900278998719253E-2</v>
      </c>
      <c r="BV31" s="295">
        <v>307.87811277060405</v>
      </c>
      <c r="BW31" s="295">
        <v>1.3781127706040479</v>
      </c>
      <c r="BX31" s="136">
        <v>4.4962896267668776E-3</v>
      </c>
      <c r="BY31" s="830">
        <v>356.49938741682081</v>
      </c>
      <c r="BZ31" s="295">
        <v>-0.73258040149522685</v>
      </c>
      <c r="CA31" s="136">
        <v>-2.0507134508964456E-3</v>
      </c>
      <c r="CB31" s="295">
        <v>376.63549003741798</v>
      </c>
      <c r="CC31" s="295">
        <v>3.6391285466125964</v>
      </c>
      <c r="CD31" s="136">
        <v>9.7564719721865267E-3</v>
      </c>
      <c r="CE31" s="295">
        <v>361.80813713341598</v>
      </c>
      <c r="CF31" s="295">
        <f t="shared" si="0"/>
        <v>14.207618326671479</v>
      </c>
      <c r="CG31" s="136">
        <f t="shared" si="1"/>
        <v>4.0873409439789961E-2</v>
      </c>
      <c r="CH31" s="295">
        <v>365.30895289946108</v>
      </c>
      <c r="CI31" s="295">
        <f t="shared" si="2"/>
        <v>7.3596089873463484</v>
      </c>
      <c r="CJ31" s="136">
        <f t="shared" si="3"/>
        <v>2.0560476258767252E-2</v>
      </c>
      <c r="CK31" s="295">
        <v>323.25295747267336</v>
      </c>
      <c r="CL31" s="295">
        <f t="shared" si="4"/>
        <v>4.540394134754365</v>
      </c>
      <c r="CM31" s="136">
        <f t="shared" si="5"/>
        <v>1.4246046930821347E-2</v>
      </c>
    </row>
    <row r="32" spans="1:91" x14ac:dyDescent="0.25">
      <c r="A32" s="71" t="s">
        <v>34</v>
      </c>
      <c r="B32" s="99">
        <v>386.6</v>
      </c>
      <c r="C32" s="295">
        <v>400</v>
      </c>
      <c r="D32" s="295">
        <v>363.63636363636368</v>
      </c>
      <c r="E32" s="295">
        <v>379.74683544303798</v>
      </c>
      <c r="F32" s="295">
        <v>378.37837837837839</v>
      </c>
      <c r="G32" s="295">
        <v>0</v>
      </c>
      <c r="H32" s="295">
        <v>400</v>
      </c>
      <c r="I32" s="295">
        <v>381.81818181818181</v>
      </c>
      <c r="J32" s="295">
        <v>384.61538461538458</v>
      </c>
      <c r="K32" s="295">
        <v>380.68181818181819</v>
      </c>
      <c r="L32" s="295">
        <v>0</v>
      </c>
      <c r="M32" s="295">
        <v>363.63636363636368</v>
      </c>
      <c r="N32" s="295">
        <v>375</v>
      </c>
      <c r="O32" s="295">
        <v>371.42857142857139</v>
      </c>
      <c r="P32" s="295">
        <v>378.04878048780489</v>
      </c>
      <c r="Q32" s="295">
        <v>361.11111111111114</v>
      </c>
      <c r="R32" s="295">
        <v>375</v>
      </c>
      <c r="S32" s="295">
        <v>392.15686274509807</v>
      </c>
      <c r="T32" s="295">
        <v>378.9473684210526</v>
      </c>
      <c r="U32" s="295">
        <v>381.2</v>
      </c>
      <c r="V32" s="295">
        <v>379.31034482758616</v>
      </c>
      <c r="W32" s="295">
        <v>333.33333333333331</v>
      </c>
      <c r="X32" s="295">
        <v>375</v>
      </c>
      <c r="Y32" s="295">
        <v>375</v>
      </c>
      <c r="Z32" s="295">
        <v>386.5414710485133</v>
      </c>
      <c r="AA32" s="295">
        <v>416.66666666666669</v>
      </c>
      <c r="AB32" s="295">
        <v>285.71428571428572</v>
      </c>
      <c r="AC32" s="295">
        <v>386.01823708206683</v>
      </c>
      <c r="AD32" s="295">
        <v>385.26912181303112</v>
      </c>
      <c r="AE32" s="295">
        <v>370.37037037037038</v>
      </c>
      <c r="AF32" s="295">
        <v>394.36619718309862</v>
      </c>
      <c r="AG32" s="295">
        <v>387.5</v>
      </c>
      <c r="AH32" s="295">
        <v>387.64044943820227</v>
      </c>
      <c r="AI32" s="295">
        <v>385.7466063348416</v>
      </c>
      <c r="AJ32" s="295">
        <v>400</v>
      </c>
      <c r="AK32" s="295">
        <v>381.57894736842104</v>
      </c>
      <c r="AL32" s="295">
        <v>428.57142857142856</v>
      </c>
      <c r="AM32" s="295">
        <v>388.34951456310677</v>
      </c>
      <c r="AN32" s="295">
        <v>386.01823708206683</v>
      </c>
      <c r="AO32" s="295">
        <v>352.94117647058823</v>
      </c>
      <c r="AP32" s="295">
        <v>500</v>
      </c>
      <c r="AQ32" s="295">
        <v>500</v>
      </c>
      <c r="AR32" s="295">
        <v>360</v>
      </c>
      <c r="AS32" s="295">
        <v>392.15686274509807</v>
      </c>
      <c r="AT32" s="295">
        <v>375</v>
      </c>
      <c r="AU32" s="295">
        <v>352.94117647058823</v>
      </c>
      <c r="AV32" s="295">
        <v>380.95238095238091</v>
      </c>
      <c r="AW32" s="295">
        <v>383.2</v>
      </c>
      <c r="AX32" s="295">
        <v>0</v>
      </c>
      <c r="AY32" s="295">
        <v>376.3440860215054</v>
      </c>
      <c r="AZ32" s="295">
        <v>386.36363636363637</v>
      </c>
      <c r="BA32" s="295">
        <v>379.56204379562041</v>
      </c>
      <c r="BB32" s="295">
        <v>378.04878048780483</v>
      </c>
      <c r="BC32" s="295">
        <v>384.21891106737883</v>
      </c>
      <c r="BD32" s="295">
        <v>384.94775709010918</v>
      </c>
      <c r="BE32" s="295">
        <v>1E-46</v>
      </c>
      <c r="BF32" s="295">
        <v>383.04392236976503</v>
      </c>
      <c r="BG32" s="295">
        <v>385.89572334245059</v>
      </c>
      <c r="BH32" s="295">
        <v>-0.12251373961623813</v>
      </c>
      <c r="BI32" s="136">
        <v>-3.1737811286411296E-4</v>
      </c>
      <c r="BJ32" s="834">
        <v>357.14285714285711</v>
      </c>
      <c r="BK32" s="834">
        <v>375</v>
      </c>
      <c r="BL32" s="834">
        <v>0</v>
      </c>
      <c r="BM32" s="834">
        <v>375.92322320994208</v>
      </c>
      <c r="BN32" s="834">
        <v>397.01670305986443</v>
      </c>
      <c r="BO32" s="295">
        <v>388.83608398859417</v>
      </c>
      <c r="BP32" s="295">
        <v>369.11513036475287</v>
      </c>
      <c r="BQ32" s="295">
        <v>16.17395389416464</v>
      </c>
      <c r="BR32" s="238">
        <v>4.5826202700133149E-2</v>
      </c>
      <c r="BS32" s="295">
        <v>385.44382723047266</v>
      </c>
      <c r="BT32" s="295">
        <v>4.4914462780917574</v>
      </c>
      <c r="BU32" s="238">
        <v>1.1790046479990865E-2</v>
      </c>
      <c r="BV32" s="295">
        <v>382.21715930211644</v>
      </c>
      <c r="BW32" s="295">
        <v>-0.982840697883546</v>
      </c>
      <c r="BX32" s="136">
        <v>-2.5648243681720929E-3</v>
      </c>
      <c r="BY32" s="830">
        <v>0</v>
      </c>
      <c r="BZ32" s="295">
        <v>0</v>
      </c>
      <c r="CA32" s="136"/>
      <c r="CB32" s="295">
        <v>305.81039755351685</v>
      </c>
      <c r="CC32" s="295">
        <v>-70.533688467988554</v>
      </c>
      <c r="CD32" s="136">
        <v>-0.18741808650065528</v>
      </c>
      <c r="CE32" s="295">
        <v>402.94516282647714</v>
      </c>
      <c r="CF32" s="295">
        <f t="shared" si="0"/>
        <v>16.58152646284077</v>
      </c>
      <c r="CG32" s="136">
        <f t="shared" si="1"/>
        <v>4.2916892021470227E-2</v>
      </c>
      <c r="CH32" s="295">
        <v>377.26697027675226</v>
      </c>
      <c r="CI32" s="295">
        <f t="shared" si="2"/>
        <v>-2.2950735188681506</v>
      </c>
      <c r="CJ32" s="136">
        <f t="shared" si="3"/>
        <v>-6.0466360016333967E-3</v>
      </c>
      <c r="CK32" s="295">
        <v>250.49907122652053</v>
      </c>
      <c r="CL32" s="295">
        <f t="shared" si="4"/>
        <v>-127.54970926128431</v>
      </c>
      <c r="CM32" s="136">
        <f t="shared" si="5"/>
        <v>-0.33738955352984884</v>
      </c>
    </row>
    <row r="33" spans="1:91" s="826" customFormat="1" x14ac:dyDescent="0.25">
      <c r="A33" s="99" t="s">
        <v>35</v>
      </c>
      <c r="B33" s="99">
        <v>379.4</v>
      </c>
      <c r="C33" s="830">
        <v>375</v>
      </c>
      <c r="D33" s="831">
        <v>374.6</v>
      </c>
      <c r="E33" s="831">
        <v>375.3</v>
      </c>
      <c r="F33" s="832">
        <v>375</v>
      </c>
      <c r="G33" s="826">
        <v>375.8</v>
      </c>
      <c r="H33" s="60">
        <v>377.3</v>
      </c>
      <c r="I33" s="60">
        <v>380.3</v>
      </c>
      <c r="J33" s="223">
        <v>377.7</v>
      </c>
      <c r="K33" s="830">
        <v>376.23314566566779</v>
      </c>
      <c r="L33" s="831">
        <v>384.6</v>
      </c>
      <c r="M33" s="831">
        <v>381.7</v>
      </c>
      <c r="N33" s="832">
        <v>379.21592164081142</v>
      </c>
      <c r="O33" s="831">
        <v>381.81728329378291</v>
      </c>
      <c r="P33" s="223">
        <v>377.91687407990202</v>
      </c>
      <c r="Q33" s="830">
        <v>378.6039332924488</v>
      </c>
      <c r="R33" s="831">
        <v>381.19776771603216</v>
      </c>
      <c r="S33" s="832">
        <v>380.4</v>
      </c>
      <c r="T33" s="831">
        <v>380.2</v>
      </c>
      <c r="U33" s="223">
        <v>378.48700000000002</v>
      </c>
      <c r="V33" s="830">
        <v>380.2</v>
      </c>
      <c r="W33" s="831">
        <v>379.3</v>
      </c>
      <c r="X33" s="831">
        <v>380.9</v>
      </c>
      <c r="Y33" s="832">
        <v>380.2</v>
      </c>
      <c r="Z33" s="826">
        <v>380.8</v>
      </c>
      <c r="AA33" s="60">
        <v>380.7</v>
      </c>
      <c r="AB33" s="60">
        <v>379.5</v>
      </c>
      <c r="AC33" s="223">
        <v>380.3</v>
      </c>
      <c r="AD33" s="830">
        <v>380.2438047073781</v>
      </c>
      <c r="AE33" s="831">
        <v>384.2</v>
      </c>
      <c r="AF33" s="831">
        <v>386.3</v>
      </c>
      <c r="AG33" s="832">
        <v>380.96301370293367</v>
      </c>
      <c r="AH33" s="831">
        <v>383.73367007396359</v>
      </c>
      <c r="AI33" s="223">
        <v>381.26121376459753</v>
      </c>
      <c r="AJ33" s="830">
        <v>378.27960596562065</v>
      </c>
      <c r="AK33" s="831">
        <v>381.10322820365138</v>
      </c>
      <c r="AL33" s="832">
        <v>380</v>
      </c>
      <c r="AM33" s="831">
        <v>379.8</v>
      </c>
      <c r="AN33" s="223">
        <v>380.88821235201021</v>
      </c>
      <c r="AO33" s="830">
        <v>376.82760805160268</v>
      </c>
      <c r="AP33" s="831">
        <v>380.82772576258009</v>
      </c>
      <c r="AQ33" s="831">
        <v>380.50299999999999</v>
      </c>
      <c r="AR33" s="295">
        <v>374.21974623583088</v>
      </c>
      <c r="AS33" s="830">
        <v>380.0826701641858</v>
      </c>
      <c r="AT33" s="831">
        <v>377.99324548100884</v>
      </c>
      <c r="AU33" s="831">
        <v>379.2</v>
      </c>
      <c r="AV33" s="832">
        <v>379.1</v>
      </c>
      <c r="AW33" s="830">
        <v>376.43459209005482</v>
      </c>
      <c r="AX33" s="830">
        <v>382.12746811667336</v>
      </c>
      <c r="AY33" s="831">
        <v>383.14738312285147</v>
      </c>
      <c r="AZ33" s="831">
        <v>383</v>
      </c>
      <c r="BA33" s="832">
        <v>382.7</v>
      </c>
      <c r="BB33" s="223">
        <v>378.31566729905859</v>
      </c>
      <c r="BC33" s="830">
        <v>381.43182867965311</v>
      </c>
      <c r="BD33" s="831">
        <v>380.64206123524417</v>
      </c>
      <c r="BE33" s="831">
        <v>377.1</v>
      </c>
      <c r="BF33" s="295">
        <v>369.91494473334131</v>
      </c>
      <c r="BG33" s="223">
        <v>376.08901724292662</v>
      </c>
      <c r="BH33" s="223">
        <v>-4.7991951090835983</v>
      </c>
      <c r="BI33" s="668">
        <v>-1.260000953940855E-2</v>
      </c>
      <c r="BJ33" s="826">
        <v>373.6440635947406</v>
      </c>
      <c r="BK33" s="826">
        <v>373.6440635947406</v>
      </c>
      <c r="BL33" s="826">
        <v>375.11284483307202</v>
      </c>
      <c r="BM33" s="826">
        <v>374.23099486932671</v>
      </c>
      <c r="BN33" s="826">
        <v>374.9484166888285</v>
      </c>
      <c r="BO33" s="831">
        <v>371.7</v>
      </c>
      <c r="BP33" s="831">
        <v>372.2</v>
      </c>
      <c r="BQ33" s="831">
        <v>-7</v>
      </c>
      <c r="BR33" s="854">
        <v>-1.8459915611814346E-2</v>
      </c>
      <c r="BS33" s="831">
        <v>372.97454766754458</v>
      </c>
      <c r="BT33" s="831">
        <v>-6.1254523324554384</v>
      </c>
      <c r="BU33" s="854">
        <v>-1.61578800645092E-2</v>
      </c>
      <c r="BV33" s="831">
        <v>373.65648103982687</v>
      </c>
      <c r="BW33" s="223">
        <v>-2.7781110502279489</v>
      </c>
      <c r="BX33" s="668">
        <v>-7.3800631201378503E-3</v>
      </c>
      <c r="BY33" s="831">
        <v>373.8</v>
      </c>
      <c r="BZ33" s="223">
        <v>-8.3274681166733444</v>
      </c>
      <c r="CA33" s="668">
        <v>-2.1792382938906538E-2</v>
      </c>
      <c r="CB33" s="831">
        <v>379.3</v>
      </c>
      <c r="CC33" s="223">
        <v>-3.8473831228514541</v>
      </c>
      <c r="CD33" s="668">
        <v>-1.0041522642000764E-2</v>
      </c>
      <c r="CE33" s="831">
        <v>376.2</v>
      </c>
      <c r="CF33" s="223">
        <f t="shared" si="0"/>
        <v>-6.8000000000000114</v>
      </c>
      <c r="CG33" s="668">
        <f t="shared" si="1"/>
        <v>-1.7754569190600551E-2</v>
      </c>
      <c r="CH33" s="831">
        <v>374.5</v>
      </c>
      <c r="CI33" s="223">
        <f t="shared" si="2"/>
        <v>-8.1999999999999886</v>
      </c>
      <c r="CJ33" s="668">
        <f t="shared" si="3"/>
        <v>-2.1426704990854428E-2</v>
      </c>
      <c r="CK33" s="831">
        <v>374.5</v>
      </c>
      <c r="CL33" s="223">
        <f t="shared" si="4"/>
        <v>-3.8156672990585889</v>
      </c>
      <c r="CM33" s="668">
        <f t="shared" si="5"/>
        <v>-1.0085935182912485E-2</v>
      </c>
    </row>
    <row r="34" spans="1:91" s="560" customFormat="1" x14ac:dyDescent="0.25">
      <c r="A34" s="52" t="s">
        <v>77</v>
      </c>
      <c r="B34" s="52"/>
      <c r="C34" s="29">
        <v>655.1</v>
      </c>
      <c r="D34" s="572">
        <v>565.22694801626551</v>
      </c>
      <c r="E34" s="572">
        <v>735.1</v>
      </c>
      <c r="F34" s="561">
        <v>654</v>
      </c>
      <c r="G34" s="560">
        <v>701.3</v>
      </c>
      <c r="H34" s="560">
        <v>0</v>
      </c>
      <c r="I34" s="560">
        <v>339.2</v>
      </c>
      <c r="J34" s="123">
        <v>602.4</v>
      </c>
      <c r="K34" s="29">
        <v>638.63758436610783</v>
      </c>
      <c r="L34" s="572">
        <v>0</v>
      </c>
      <c r="M34" s="572">
        <v>1462.1</v>
      </c>
      <c r="N34" s="561">
        <v>469.7</v>
      </c>
      <c r="O34" s="560">
        <v>510.5</v>
      </c>
      <c r="P34" s="123">
        <v>631.3319177717658</v>
      </c>
      <c r="Q34" s="29">
        <v>660.23919941420547</v>
      </c>
      <c r="R34" s="572">
        <v>760.93686902678689</v>
      </c>
      <c r="S34" s="561">
        <v>727.67027440690936</v>
      </c>
      <c r="T34" s="560">
        <v>726.3</v>
      </c>
      <c r="U34" s="123">
        <v>663.96500000000003</v>
      </c>
      <c r="V34" s="29">
        <v>674.2</v>
      </c>
      <c r="W34" s="572">
        <v>649.6500233317779</v>
      </c>
      <c r="X34" s="572">
        <v>722.1</v>
      </c>
      <c r="Y34" s="561">
        <v>682</v>
      </c>
      <c r="Z34" s="560">
        <v>795.6</v>
      </c>
      <c r="AA34" s="560">
        <v>444.7</v>
      </c>
      <c r="AB34" s="560">
        <v>495.8</v>
      </c>
      <c r="AC34" s="123">
        <v>699.7</v>
      </c>
      <c r="AD34" s="29">
        <v>686.1712182028615</v>
      </c>
      <c r="AE34" s="572">
        <v>0</v>
      </c>
      <c r="AF34" s="572">
        <v>0</v>
      </c>
      <c r="AG34" s="561">
        <v>510.1</v>
      </c>
      <c r="AH34" s="560">
        <v>581.9</v>
      </c>
      <c r="AI34" s="123">
        <v>680.3938684841014</v>
      </c>
      <c r="AJ34" s="29">
        <v>587.53202391118703</v>
      </c>
      <c r="AK34" s="572">
        <v>752.32843137254906</v>
      </c>
      <c r="AL34" s="561">
        <v>684.8</v>
      </c>
      <c r="AM34" s="560">
        <v>679.7</v>
      </c>
      <c r="AN34" s="123">
        <v>677.68499999999995</v>
      </c>
      <c r="AO34" s="29">
        <v>648.9</v>
      </c>
      <c r="AP34" s="572">
        <v>616.6</v>
      </c>
      <c r="AQ34" s="572">
        <v>645.9</v>
      </c>
      <c r="AR34" s="561">
        <v>637</v>
      </c>
      <c r="AS34" s="29">
        <v>523.79999999999995</v>
      </c>
      <c r="AT34" s="572">
        <v>457.63389288569147</v>
      </c>
      <c r="AU34" s="572">
        <v>564</v>
      </c>
      <c r="AV34" s="561">
        <v>510.3</v>
      </c>
      <c r="AW34" s="29">
        <v>598.24784372042723</v>
      </c>
      <c r="AX34" s="29">
        <v>0</v>
      </c>
      <c r="AY34" s="572">
        <v>0</v>
      </c>
      <c r="AZ34" s="572">
        <v>500.9</v>
      </c>
      <c r="BA34" s="561">
        <v>500.9</v>
      </c>
      <c r="BB34" s="123">
        <v>594.01806543385499</v>
      </c>
      <c r="BC34" s="29">
        <v>680.88370665848424</v>
      </c>
      <c r="BD34" s="572">
        <v>728.20776549241441</v>
      </c>
      <c r="BE34" s="572">
        <v>587.44426866100957</v>
      </c>
      <c r="BF34" s="561">
        <v>647.86185376923629</v>
      </c>
      <c r="BG34" s="123">
        <v>612.46149053235035</v>
      </c>
      <c r="BH34" s="123">
        <v>-65.223509467649592</v>
      </c>
      <c r="BI34" s="667">
        <v>-9.6244581874542892E-2</v>
      </c>
      <c r="BJ34" s="560">
        <v>580.76272289470262</v>
      </c>
      <c r="BK34" s="560">
        <v>630.78366963866722</v>
      </c>
      <c r="BL34" s="560">
        <v>641.22979897516745</v>
      </c>
      <c r="BM34" s="560">
        <v>614.34919650700147</v>
      </c>
      <c r="BN34" s="560">
        <v>588.33247289623125</v>
      </c>
      <c r="BO34" s="572">
        <v>454.54545454545456</v>
      </c>
      <c r="BP34" s="572">
        <v>438.32020997375326</v>
      </c>
      <c r="BQ34" s="572">
        <v>-125.67979002624674</v>
      </c>
      <c r="BR34" s="26">
        <v>-0.22283650713873535</v>
      </c>
      <c r="BS34" s="572">
        <v>522.19726144629863</v>
      </c>
      <c r="BT34" s="572">
        <v>11.897261446298614</v>
      </c>
      <c r="BU34" s="26">
        <v>2.331424935586638E-2</v>
      </c>
      <c r="BV34" s="572">
        <v>584.33504059092013</v>
      </c>
      <c r="BW34" s="123">
        <v>-13.912803129507097</v>
      </c>
      <c r="BX34" s="667">
        <v>-2.3255918555401961E-2</v>
      </c>
      <c r="BY34" s="827">
        <v>0</v>
      </c>
      <c r="BZ34" s="123"/>
      <c r="CA34" s="667"/>
      <c r="CB34" s="572">
        <v>1000</v>
      </c>
      <c r="CC34" s="123">
        <v>1000</v>
      </c>
      <c r="CD34" s="667"/>
      <c r="CE34" s="572">
        <v>425.531914893617</v>
      </c>
      <c r="CF34" s="123">
        <f t="shared" si="0"/>
        <v>-75.368085106382978</v>
      </c>
      <c r="CG34" s="667">
        <f t="shared" si="1"/>
        <v>-0.15046533261406064</v>
      </c>
      <c r="CH34" s="572">
        <v>425.75009494872768</v>
      </c>
      <c r="CI34" s="123">
        <f t="shared" si="2"/>
        <v>-75.149905051272299</v>
      </c>
      <c r="CJ34" s="667">
        <f t="shared" si="3"/>
        <v>-0.15002975654077122</v>
      </c>
      <c r="CK34" s="572">
        <v>577.37986174731407</v>
      </c>
      <c r="CL34" s="123">
        <f t="shared" si="4"/>
        <v>-16.638203686540919</v>
      </c>
      <c r="CM34" s="667">
        <f t="shared" si="5"/>
        <v>-2.8009592055737931E-2</v>
      </c>
    </row>
    <row r="35" spans="1:91" x14ac:dyDescent="0.25">
      <c r="A35" s="98" t="s">
        <v>36</v>
      </c>
      <c r="B35" s="98">
        <v>717.09500000000003</v>
      </c>
      <c r="C35" s="295">
        <v>655.1</v>
      </c>
      <c r="D35" s="571">
        <v>565.22694801626551</v>
      </c>
      <c r="E35" s="571">
        <v>735.1</v>
      </c>
      <c r="F35" s="28">
        <v>654</v>
      </c>
      <c r="G35" s="233">
        <v>701.3</v>
      </c>
      <c r="H35" s="233"/>
      <c r="I35" s="219">
        <v>339.2</v>
      </c>
      <c r="J35" s="124">
        <v>602.4</v>
      </c>
      <c r="K35" s="295">
        <v>638.63758436610783</v>
      </c>
      <c r="L35" s="571"/>
      <c r="M35" s="571">
        <v>1462.1</v>
      </c>
      <c r="N35" s="28">
        <v>469.7</v>
      </c>
      <c r="O35" s="571">
        <v>510.5</v>
      </c>
      <c r="P35" s="124">
        <v>631.3319177717658</v>
      </c>
      <c r="Q35" s="295">
        <v>660.23919941420547</v>
      </c>
      <c r="R35" s="571">
        <v>760.93686902678689</v>
      </c>
      <c r="S35" s="28">
        <v>727.67027440690936</v>
      </c>
      <c r="T35" s="571">
        <v>726.3</v>
      </c>
      <c r="U35" s="124">
        <v>663.96500000000003</v>
      </c>
      <c r="V35" s="295">
        <v>674.2</v>
      </c>
      <c r="W35" s="571">
        <v>649.6500233317779</v>
      </c>
      <c r="X35" s="571">
        <v>722.1</v>
      </c>
      <c r="Y35" s="28">
        <v>682</v>
      </c>
      <c r="Z35" s="233">
        <v>795.6</v>
      </c>
      <c r="AA35" s="233">
        <v>444.7</v>
      </c>
      <c r="AB35" s="219">
        <v>495.8</v>
      </c>
      <c r="AC35" s="124">
        <v>699.7</v>
      </c>
      <c r="AD35" s="295">
        <v>686.1712182028615</v>
      </c>
      <c r="AE35" s="571">
        <v>0</v>
      </c>
      <c r="AF35" s="571"/>
      <c r="AG35" s="28">
        <v>510.1</v>
      </c>
      <c r="AH35" s="571">
        <v>581.9</v>
      </c>
      <c r="AI35" s="124">
        <v>680.3938684841014</v>
      </c>
      <c r="AJ35" s="295">
        <v>587.53202391118703</v>
      </c>
      <c r="AK35" s="571">
        <v>752.32843137254906</v>
      </c>
      <c r="AL35" s="28">
        <v>684.8</v>
      </c>
      <c r="AM35" s="571">
        <v>679.7</v>
      </c>
      <c r="AN35" s="124">
        <v>677.68499999999995</v>
      </c>
      <c r="AO35" s="295">
        <v>648.9</v>
      </c>
      <c r="AP35" s="571">
        <v>616.6</v>
      </c>
      <c r="AQ35" s="571">
        <v>645.9</v>
      </c>
      <c r="AR35" s="28">
        <v>637</v>
      </c>
      <c r="AS35" s="295">
        <v>523.79999999999995</v>
      </c>
      <c r="AT35" s="571">
        <v>457.63389288569147</v>
      </c>
      <c r="AU35" s="571">
        <v>564</v>
      </c>
      <c r="AV35" s="28">
        <v>510.3</v>
      </c>
      <c r="AW35" s="295">
        <v>598.24784372042723</v>
      </c>
      <c r="AX35" s="295">
        <v>0</v>
      </c>
      <c r="AY35" s="571">
        <v>0</v>
      </c>
      <c r="AZ35" s="571">
        <v>500.9</v>
      </c>
      <c r="BA35" s="28">
        <v>500.9</v>
      </c>
      <c r="BB35" s="124">
        <v>594.01806543385499</v>
      </c>
      <c r="BC35" s="295">
        <v>680.88370665848424</v>
      </c>
      <c r="BD35" s="295">
        <v>728.20776549241441</v>
      </c>
      <c r="BE35" s="295">
        <v>587.44426866100957</v>
      </c>
      <c r="BF35" s="295">
        <v>647.86185376923629</v>
      </c>
      <c r="BG35" s="124">
        <v>612.46149053235035</v>
      </c>
      <c r="BH35" s="124">
        <v>-65.223509467649592</v>
      </c>
      <c r="BI35" s="139">
        <v>-9.6244581874542892E-2</v>
      </c>
      <c r="BJ35" s="834">
        <v>580.76272289470262</v>
      </c>
      <c r="BK35" s="834">
        <v>630.78366963866722</v>
      </c>
      <c r="BL35" s="834">
        <v>641.22979897516745</v>
      </c>
      <c r="BM35" s="834">
        <v>614.34919650700147</v>
      </c>
      <c r="BN35" s="834">
        <v>588.33247289623125</v>
      </c>
      <c r="BO35" s="571">
        <v>454.54545454545456</v>
      </c>
      <c r="BP35" s="571">
        <v>438.32020997375326</v>
      </c>
      <c r="BQ35" s="571">
        <v>-125.67979002624674</v>
      </c>
      <c r="BR35" s="586">
        <v>-0.22283650713873535</v>
      </c>
      <c r="BS35" s="571">
        <v>522.19726144629863</v>
      </c>
      <c r="BT35" s="571">
        <v>11.897261446298614</v>
      </c>
      <c r="BU35" s="586">
        <v>2.331424935586638E-2</v>
      </c>
      <c r="BV35" s="571">
        <v>584.33504059092013</v>
      </c>
      <c r="BW35" s="124">
        <v>-13.912803129507097</v>
      </c>
      <c r="BX35" s="139">
        <v>-2.3255918555401961E-2</v>
      </c>
      <c r="BY35" s="830">
        <v>0</v>
      </c>
      <c r="BZ35" s="124"/>
      <c r="CA35" s="139"/>
      <c r="CB35" s="571">
        <v>1000</v>
      </c>
      <c r="CC35" s="124">
        <v>1000</v>
      </c>
      <c r="CD35" s="139"/>
      <c r="CE35" s="571">
        <v>425.531914893617</v>
      </c>
      <c r="CF35" s="124">
        <f t="shared" si="0"/>
        <v>-75.368085106382978</v>
      </c>
      <c r="CG35" s="139">
        <f t="shared" si="1"/>
        <v>-0.15046533261406064</v>
      </c>
      <c r="CH35" s="571">
        <v>425.75009494872768</v>
      </c>
      <c r="CI35" s="124">
        <f t="shared" si="2"/>
        <v>-75.149905051272299</v>
      </c>
      <c r="CJ35" s="139">
        <f t="shared" si="3"/>
        <v>-0.15002975654077122</v>
      </c>
      <c r="CK35" s="571">
        <v>577.37986174731407</v>
      </c>
      <c r="CL35" s="124">
        <f t="shared" si="4"/>
        <v>-16.638203686540919</v>
      </c>
      <c r="CM35" s="139">
        <f t="shared" si="5"/>
        <v>-2.8009592055737931E-2</v>
      </c>
    </row>
    <row r="36" spans="1:91" x14ac:dyDescent="0.25">
      <c r="A36" s="71" t="s">
        <v>37</v>
      </c>
      <c r="B36" s="99">
        <v>1318.58</v>
      </c>
      <c r="C36" s="295">
        <v>1441.7</v>
      </c>
      <c r="D36" s="571">
        <v>1455.2529182879377</v>
      </c>
      <c r="E36" s="571">
        <v>881.2</v>
      </c>
      <c r="F36" s="28">
        <v>1063.8</v>
      </c>
      <c r="G36" s="233">
        <v>1014.1</v>
      </c>
      <c r="H36" s="219">
        <v>0</v>
      </c>
      <c r="I36" s="219">
        <v>0</v>
      </c>
      <c r="J36" s="124">
        <v>1014.4</v>
      </c>
      <c r="K36" s="295">
        <v>1050.2222669557138</v>
      </c>
      <c r="L36" s="571"/>
      <c r="M36" s="571">
        <v>1462.1</v>
      </c>
      <c r="N36" s="28">
        <v>0</v>
      </c>
      <c r="O36" s="571">
        <v>1462.1</v>
      </c>
      <c r="P36" s="124">
        <v>1059.2669847039224</v>
      </c>
      <c r="Q36" s="295">
        <v>1272.4000000000001</v>
      </c>
      <c r="R36" s="571">
        <v>1413.4748500230735</v>
      </c>
      <c r="S36" s="28">
        <v>1460.2045353490441</v>
      </c>
      <c r="T36" s="571">
        <v>1409.9</v>
      </c>
      <c r="U36" s="124">
        <v>1159.6500000000001</v>
      </c>
      <c r="V36" s="295">
        <v>1425.3</v>
      </c>
      <c r="W36" s="571">
        <v>1365.9070990359335</v>
      </c>
      <c r="X36" s="571">
        <v>984</v>
      </c>
      <c r="Y36" s="28">
        <v>1172.2</v>
      </c>
      <c r="Z36" s="233">
        <v>1182.4000000000001</v>
      </c>
      <c r="AA36" s="219">
        <v>0</v>
      </c>
      <c r="AB36" s="219">
        <v>0</v>
      </c>
      <c r="AC36" s="124">
        <v>1182.4000000000001</v>
      </c>
      <c r="AD36" s="295">
        <v>1174.7244366027749</v>
      </c>
      <c r="AE36" s="571">
        <v>0</v>
      </c>
      <c r="AF36" s="571"/>
      <c r="AG36" s="28">
        <v>652.20000000000005</v>
      </c>
      <c r="AH36" s="571">
        <v>652.20000000000005</v>
      </c>
      <c r="AI36" s="124">
        <v>1159.7451585261354</v>
      </c>
      <c r="AJ36" s="295">
        <v>1241.014799154334</v>
      </c>
      <c r="AK36" s="571">
        <v>1330.7240704500978</v>
      </c>
      <c r="AL36" s="28">
        <v>1357.6</v>
      </c>
      <c r="AM36" s="571">
        <v>1327.8</v>
      </c>
      <c r="AN36" s="124">
        <v>1213.2986465686533</v>
      </c>
      <c r="AO36" s="295">
        <v>1305.2</v>
      </c>
      <c r="AP36" s="571">
        <v>1277.5999999999999</v>
      </c>
      <c r="AQ36" s="571">
        <v>919.7</v>
      </c>
      <c r="AR36" s="28">
        <v>1104.0999999999999</v>
      </c>
      <c r="AS36" s="295">
        <v>1039.4000000000001</v>
      </c>
      <c r="AT36" s="571" t="e">
        <v>#DIV/0!</v>
      </c>
      <c r="AU36" s="571">
        <v>0</v>
      </c>
      <c r="AV36" s="28">
        <v>1039.4000000000001</v>
      </c>
      <c r="AW36" s="295">
        <v>1094.7940346779264</v>
      </c>
      <c r="AX36" s="295">
        <v>0</v>
      </c>
      <c r="AY36" s="571">
        <v>0</v>
      </c>
      <c r="AZ36" s="571">
        <v>0</v>
      </c>
      <c r="BA36" s="28">
        <v>0</v>
      </c>
      <c r="BB36" s="124">
        <v>1094.7940346779264</v>
      </c>
      <c r="BC36" s="295">
        <v>1239.1433670434265</v>
      </c>
      <c r="BD36" s="295">
        <v>1225.8191867350968</v>
      </c>
      <c r="BE36" s="295">
        <v>1174.1550695825049</v>
      </c>
      <c r="BF36" s="295">
        <v>1209.8380145638282</v>
      </c>
      <c r="BG36" s="124">
        <v>1138.1384322508397</v>
      </c>
      <c r="BH36" s="124">
        <v>-75.160214317813598</v>
      </c>
      <c r="BI36" s="139">
        <v>-6.194700252108188E-2</v>
      </c>
      <c r="BJ36" s="834">
        <v>1256.7736556898708</v>
      </c>
      <c r="BK36" s="834">
        <v>1203.778677462888</v>
      </c>
      <c r="BL36" s="834">
        <v>1013.0456598093326</v>
      </c>
      <c r="BM36" s="834">
        <v>1130.2276951672861</v>
      </c>
      <c r="BN36" s="834">
        <v>1010.7009095773141</v>
      </c>
      <c r="BO36" s="571" t="e">
        <v>#DIV/0!</v>
      </c>
      <c r="BP36" s="571" t="e">
        <v>#DIV/0!</v>
      </c>
      <c r="BQ36" s="571" t="e">
        <v>#DIV/0!</v>
      </c>
      <c r="BR36" s="586" t="e">
        <v>#DIV/0!</v>
      </c>
      <c r="BS36" s="571">
        <v>1010.7009095773141</v>
      </c>
      <c r="BT36" s="571">
        <v>-28.699090422686027</v>
      </c>
      <c r="BU36" s="586">
        <v>-2.7611208796118936E-2</v>
      </c>
      <c r="BV36" s="571">
        <v>1108.9052209601984</v>
      </c>
      <c r="BW36" s="124">
        <v>14.111186282272001</v>
      </c>
      <c r="BX36" s="139">
        <v>1.2889352549699744E-2</v>
      </c>
      <c r="BY36" s="830">
        <v>0</v>
      </c>
      <c r="BZ36" s="124"/>
      <c r="CA36" s="139"/>
      <c r="CB36" s="571"/>
      <c r="CC36" s="124"/>
      <c r="CD36" s="139"/>
      <c r="CE36" s="571" t="e">
        <v>#DIV/0!</v>
      </c>
      <c r="CF36" s="124" t="e">
        <f t="shared" si="0"/>
        <v>#DIV/0!</v>
      </c>
      <c r="CG36" s="139" t="e">
        <f t="shared" si="1"/>
        <v>#DIV/0!</v>
      </c>
      <c r="CH36" s="571" t="e">
        <v>#DIV/0!</v>
      </c>
      <c r="CI36" s="124" t="e">
        <f t="shared" si="2"/>
        <v>#DIV/0!</v>
      </c>
      <c r="CJ36" s="139" t="e">
        <f t="shared" si="3"/>
        <v>#DIV/0!</v>
      </c>
      <c r="CK36" s="571" t="e">
        <v>#DIV/0!</v>
      </c>
      <c r="CL36" s="124" t="e">
        <f t="shared" si="4"/>
        <v>#DIV/0!</v>
      </c>
      <c r="CM36" s="139" t="e">
        <f t="shared" si="5"/>
        <v>#DIV/0!</v>
      </c>
    </row>
    <row r="37" spans="1:91" x14ac:dyDescent="0.25">
      <c r="A37" s="71" t="s">
        <v>38</v>
      </c>
      <c r="B37" s="99">
        <v>492.79</v>
      </c>
      <c r="C37" s="295">
        <v>479.6</v>
      </c>
      <c r="D37" s="571">
        <v>451.86470078057238</v>
      </c>
      <c r="E37" s="571">
        <v>468.3</v>
      </c>
      <c r="F37" s="28">
        <v>466.8</v>
      </c>
      <c r="G37" s="233">
        <v>480.4</v>
      </c>
      <c r="H37" s="219">
        <v>426.9</v>
      </c>
      <c r="I37" s="219">
        <v>339.23884514435696</v>
      </c>
      <c r="J37" s="124">
        <v>441.8</v>
      </c>
      <c r="K37" s="295">
        <v>459.10756240078365</v>
      </c>
      <c r="L37" s="571">
        <v>600</v>
      </c>
      <c r="M37" s="571"/>
      <c r="N37" s="28">
        <v>469.68365553602814</v>
      </c>
      <c r="O37" s="571">
        <v>470</v>
      </c>
      <c r="P37" s="124">
        <v>459.88671600602112</v>
      </c>
      <c r="Q37" s="295">
        <v>492.53731343283579</v>
      </c>
      <c r="R37" s="571">
        <v>492.20828582288101</v>
      </c>
      <c r="S37" s="28">
        <v>488.83734415772687</v>
      </c>
      <c r="T37" s="571">
        <v>490.8</v>
      </c>
      <c r="U37" s="124">
        <v>469.91399999999999</v>
      </c>
      <c r="V37" s="295">
        <v>477.5</v>
      </c>
      <c r="W37" s="571">
        <v>455.828293608443</v>
      </c>
      <c r="X37" s="571">
        <v>479.7</v>
      </c>
      <c r="Y37" s="28">
        <v>469.6</v>
      </c>
      <c r="Z37" s="233">
        <v>480.46462513199577</v>
      </c>
      <c r="AA37" s="219">
        <v>444.65558194774349</v>
      </c>
      <c r="AB37" s="219">
        <v>495.8</v>
      </c>
      <c r="AC37" s="124">
        <v>470.1</v>
      </c>
      <c r="AD37" s="295">
        <v>469.71520966595597</v>
      </c>
      <c r="AE37" s="571"/>
      <c r="AF37" s="571"/>
      <c r="AG37" s="28">
        <v>484.1</v>
      </c>
      <c r="AH37" s="571">
        <v>484.6</v>
      </c>
      <c r="AI37" s="124">
        <v>470.7093718909598</v>
      </c>
      <c r="AJ37" s="295">
        <v>485.85526315789474</v>
      </c>
      <c r="AK37" s="571">
        <v>488.67082961641387</v>
      </c>
      <c r="AL37" s="28">
        <v>475.9</v>
      </c>
      <c r="AM37" s="571">
        <v>482.6</v>
      </c>
      <c r="AN37" s="124">
        <v>475.4140532307199</v>
      </c>
      <c r="AO37" s="295">
        <v>471.7</v>
      </c>
      <c r="AP37" s="571">
        <v>462.87099999999998</v>
      </c>
      <c r="AQ37" s="571">
        <v>472</v>
      </c>
      <c r="AR37" s="28">
        <v>468.5</v>
      </c>
      <c r="AS37" s="295">
        <v>445.7</v>
      </c>
      <c r="AT37" s="571">
        <v>457.63389288569147</v>
      </c>
      <c r="AU37" s="571">
        <v>564</v>
      </c>
      <c r="AV37" s="28">
        <v>450.8</v>
      </c>
      <c r="AW37" s="295">
        <v>462.30099389883884</v>
      </c>
      <c r="AX37" s="295">
        <v>0</v>
      </c>
      <c r="AY37" s="571">
        <v>0</v>
      </c>
      <c r="AZ37" s="571">
        <v>500.9</v>
      </c>
      <c r="BA37" s="28">
        <v>500.9</v>
      </c>
      <c r="BB37" s="124">
        <v>464.4122697674419</v>
      </c>
      <c r="BC37" s="295">
        <v>486.8720281166012</v>
      </c>
      <c r="BD37" s="295">
        <v>487.89323164918972</v>
      </c>
      <c r="BE37" s="295">
        <v>457.9053638837679</v>
      </c>
      <c r="BF37" s="295">
        <v>471.75522749499373</v>
      </c>
      <c r="BG37" s="124">
        <v>466.85787228762439</v>
      </c>
      <c r="BH37" s="124">
        <v>-8.5561809430955122</v>
      </c>
      <c r="BI37" s="139">
        <v>-1.799732440585464E-2</v>
      </c>
      <c r="BJ37" s="834">
        <v>455.69522634379575</v>
      </c>
      <c r="BK37" s="834">
        <v>479.72011385199238</v>
      </c>
      <c r="BL37" s="834">
        <v>470.85871939303371</v>
      </c>
      <c r="BM37" s="834">
        <v>466.80842580902384</v>
      </c>
      <c r="BN37" s="834">
        <v>487.33367451381781</v>
      </c>
      <c r="BO37" s="571">
        <v>454.54545454545456</v>
      </c>
      <c r="BP37" s="571">
        <v>438.32020997375326</v>
      </c>
      <c r="BQ37" s="571">
        <v>-125.67979002624674</v>
      </c>
      <c r="BR37" s="586">
        <v>-0.22283650713873535</v>
      </c>
      <c r="BS37" s="571">
        <v>467.93843228145238</v>
      </c>
      <c r="BT37" s="571">
        <v>17.138432281452367</v>
      </c>
      <c r="BU37" s="586">
        <v>3.8017817838181825E-2</v>
      </c>
      <c r="BV37" s="571">
        <v>467.2136387852957</v>
      </c>
      <c r="BW37" s="124">
        <v>4.9126448864568601</v>
      </c>
      <c r="BX37" s="139">
        <v>1.0626507299986142E-2</v>
      </c>
      <c r="BY37" s="830">
        <v>0</v>
      </c>
      <c r="BZ37" s="124"/>
      <c r="CA37" s="139"/>
      <c r="CB37" s="571">
        <v>1000</v>
      </c>
      <c r="CC37" s="124">
        <v>1000</v>
      </c>
      <c r="CD37" s="139"/>
      <c r="CE37" s="571">
        <v>425.531914893617</v>
      </c>
      <c r="CF37" s="124">
        <f t="shared" si="0"/>
        <v>-75.368085106382978</v>
      </c>
      <c r="CG37" s="139">
        <f t="shared" si="1"/>
        <v>-0.15046533261406064</v>
      </c>
      <c r="CH37" s="571">
        <v>425.75009494872768</v>
      </c>
      <c r="CI37" s="124">
        <f t="shared" si="2"/>
        <v>-75.149905051272299</v>
      </c>
      <c r="CJ37" s="139">
        <f t="shared" si="3"/>
        <v>-0.15002975654077122</v>
      </c>
      <c r="CK37" s="571">
        <v>465.01069453973122</v>
      </c>
      <c r="CL37" s="124">
        <f t="shared" si="4"/>
        <v>0.59842477228932012</v>
      </c>
      <c r="CM37" s="139">
        <f t="shared" si="5"/>
        <v>1.2885636561432497E-3</v>
      </c>
    </row>
    <row r="38" spans="1:91" x14ac:dyDescent="0.25">
      <c r="A38" s="52" t="s">
        <v>79</v>
      </c>
      <c r="B38" s="52"/>
      <c r="C38" s="295"/>
      <c r="D38" s="571"/>
      <c r="E38" s="571"/>
      <c r="F38" s="28">
        <v>0</v>
      </c>
      <c r="G38" s="233"/>
      <c r="H38" s="233"/>
      <c r="I38" s="233"/>
      <c r="J38" s="124">
        <v>0</v>
      </c>
      <c r="K38" s="295">
        <v>0</v>
      </c>
      <c r="L38" s="571"/>
      <c r="M38" s="571"/>
      <c r="N38" s="28"/>
      <c r="O38" s="571"/>
      <c r="P38" s="124">
        <v>0</v>
      </c>
      <c r="Q38" s="295"/>
      <c r="R38" s="571"/>
      <c r="S38" s="28"/>
      <c r="T38" s="571"/>
      <c r="U38" s="124">
        <v>0</v>
      </c>
      <c r="V38" s="295"/>
      <c r="W38" s="571"/>
      <c r="X38" s="571"/>
      <c r="Y38" s="28">
        <v>0</v>
      </c>
      <c r="Z38" s="233"/>
      <c r="AA38" s="233"/>
      <c r="AB38" s="233"/>
      <c r="AC38" s="124">
        <v>0</v>
      </c>
      <c r="AD38" s="295">
        <v>0</v>
      </c>
      <c r="AE38" s="571"/>
      <c r="AF38" s="571"/>
      <c r="AG38" s="28"/>
      <c r="AH38" s="571"/>
      <c r="AI38" s="124">
        <v>0</v>
      </c>
      <c r="AJ38" s="295"/>
      <c r="AK38" s="571"/>
      <c r="AL38" s="28"/>
      <c r="AM38" s="571"/>
      <c r="AN38" s="124">
        <v>0</v>
      </c>
      <c r="AO38" s="295"/>
      <c r="AP38" s="571"/>
      <c r="AQ38" s="571"/>
      <c r="AR38" s="28">
        <v>0</v>
      </c>
      <c r="AS38" s="295"/>
      <c r="AT38" s="571"/>
      <c r="AU38" s="571"/>
      <c r="AV38" s="28">
        <v>0</v>
      </c>
      <c r="AW38" s="295">
        <v>0</v>
      </c>
      <c r="AX38" s="295"/>
      <c r="AY38" s="571"/>
      <c r="AZ38" s="571"/>
      <c r="BA38" s="28">
        <v>0</v>
      </c>
      <c r="BB38" s="124">
        <v>0</v>
      </c>
      <c r="BC38" s="295"/>
      <c r="BD38" s="571"/>
      <c r="BE38" s="571"/>
      <c r="BF38" s="28">
        <v>0</v>
      </c>
      <c r="BG38" s="124">
        <v>0</v>
      </c>
      <c r="BH38" s="124">
        <v>0</v>
      </c>
      <c r="BI38" s="139"/>
      <c r="BO38" s="571"/>
      <c r="BP38" s="571"/>
      <c r="BQ38" s="571">
        <v>0</v>
      </c>
      <c r="BR38" s="586" t="e">
        <v>#DIV/0!</v>
      </c>
      <c r="BS38" s="571"/>
      <c r="BT38" s="571">
        <v>0</v>
      </c>
      <c r="BU38" s="586" t="e">
        <v>#DIV/0!</v>
      </c>
      <c r="BV38" s="571">
        <v>0</v>
      </c>
      <c r="BW38" s="124">
        <v>0</v>
      </c>
      <c r="BX38" s="139" t="e">
        <v>#DIV/0!</v>
      </c>
      <c r="BY38" s="830"/>
      <c r="BZ38" s="124">
        <v>0</v>
      </c>
      <c r="CA38" s="139"/>
      <c r="CB38" s="571"/>
      <c r="CC38" s="124">
        <v>0</v>
      </c>
      <c r="CD38" s="139"/>
      <c r="CE38" s="571"/>
      <c r="CF38" s="124">
        <f t="shared" si="0"/>
        <v>0</v>
      </c>
      <c r="CG38" s="139" t="e">
        <f t="shared" si="1"/>
        <v>#DIV/0!</v>
      </c>
      <c r="CH38" s="571"/>
      <c r="CI38" s="124">
        <f t="shared" si="2"/>
        <v>0</v>
      </c>
      <c r="CJ38" s="139" t="e">
        <f t="shared" si="3"/>
        <v>#DIV/0!</v>
      </c>
      <c r="CK38" s="571" t="e">
        <v>#REF!</v>
      </c>
      <c r="CL38" s="124" t="e">
        <f t="shared" si="4"/>
        <v>#REF!</v>
      </c>
      <c r="CM38" s="139" t="e">
        <f t="shared" si="5"/>
        <v>#REF!</v>
      </c>
    </row>
    <row r="39" spans="1:91" s="560" customFormat="1" x14ac:dyDescent="0.25">
      <c r="A39" s="100" t="s">
        <v>78</v>
      </c>
      <c r="B39" s="100">
        <v>471.8</v>
      </c>
      <c r="C39" s="29">
        <v>476.5</v>
      </c>
      <c r="D39" s="572">
        <v>471.18</v>
      </c>
      <c r="E39" s="572">
        <v>475.21</v>
      </c>
      <c r="F39" s="561">
        <v>474.4</v>
      </c>
      <c r="G39" s="560">
        <v>505.79</v>
      </c>
      <c r="H39" s="560">
        <v>517.07000000000005</v>
      </c>
      <c r="I39" s="560">
        <v>425.24195141220622</v>
      </c>
      <c r="J39" s="123">
        <v>489.77</v>
      </c>
      <c r="K39" s="29">
        <v>481.17614890473442</v>
      </c>
      <c r="L39" s="572">
        <v>450</v>
      </c>
      <c r="M39" s="572">
        <v>436.5</v>
      </c>
      <c r="N39" s="561">
        <v>389.87442839515137</v>
      </c>
      <c r="O39" s="572">
        <v>420.8902077151335</v>
      </c>
      <c r="P39" s="123">
        <v>464.64416075835351</v>
      </c>
      <c r="Q39" s="29">
        <v>478.02937576499386</v>
      </c>
      <c r="R39" s="572">
        <v>470.49160379654415</v>
      </c>
      <c r="S39" s="561">
        <v>482.59860788863108</v>
      </c>
      <c r="T39" s="572">
        <v>477.27</v>
      </c>
      <c r="U39" s="123">
        <v>468.24311624579053</v>
      </c>
      <c r="V39" s="29">
        <v>489</v>
      </c>
      <c r="W39" s="572">
        <v>488.05</v>
      </c>
      <c r="X39" s="572">
        <v>460.39</v>
      </c>
      <c r="Y39" s="561">
        <v>478.96</v>
      </c>
      <c r="Z39" s="560">
        <v>500.25</v>
      </c>
      <c r="AA39" s="560">
        <v>498</v>
      </c>
      <c r="AB39" s="560">
        <v>360.29</v>
      </c>
      <c r="AC39" s="123">
        <v>467.37</v>
      </c>
      <c r="AD39" s="29">
        <v>474.11497835450859</v>
      </c>
      <c r="AE39" s="572">
        <v>427.3</v>
      </c>
      <c r="AF39" s="572">
        <v>427.7</v>
      </c>
      <c r="AG39" s="561">
        <v>377.23658051689864</v>
      </c>
      <c r="AH39" s="572">
        <v>407.75051324665168</v>
      </c>
      <c r="AI39" s="123">
        <v>457.53817710453052</v>
      </c>
      <c r="AJ39" s="29">
        <v>492.97034584771438</v>
      </c>
      <c r="AK39" s="572">
        <v>504.33857694676141</v>
      </c>
      <c r="AL39" s="561">
        <v>483.62018384510077</v>
      </c>
      <c r="AM39" s="572">
        <v>493.2</v>
      </c>
      <c r="AN39" s="123">
        <v>468.21699999999998</v>
      </c>
      <c r="AO39" s="29">
        <v>485.21060688361069</v>
      </c>
      <c r="AP39" s="572">
        <v>488.05</v>
      </c>
      <c r="AQ39" s="572">
        <v>461.7</v>
      </c>
      <c r="AR39" s="561">
        <v>473.5</v>
      </c>
      <c r="AS39" s="29">
        <v>513.31851691240252</v>
      </c>
      <c r="AT39" s="572">
        <v>549.90862269479976</v>
      </c>
      <c r="AU39" s="572">
        <v>532.01</v>
      </c>
      <c r="AV39" s="561">
        <v>478.96</v>
      </c>
      <c r="AW39" s="29">
        <v>475.96317462122278</v>
      </c>
      <c r="AX39" s="29">
        <v>450.21974306964171</v>
      </c>
      <c r="AY39" s="572">
        <v>488.05</v>
      </c>
      <c r="AZ39" s="572">
        <v>398</v>
      </c>
      <c r="BA39" s="561">
        <v>478.96</v>
      </c>
      <c r="BB39" s="123">
        <v>476.73072641921692</v>
      </c>
      <c r="BC39" s="29">
        <v>504.65561224489795</v>
      </c>
      <c r="BD39" s="29">
        <v>538.34840396557354</v>
      </c>
      <c r="BE39" s="29">
        <v>509.86295681063126</v>
      </c>
      <c r="BF39" s="29">
        <v>518.14190837116803</v>
      </c>
      <c r="BG39" s="29">
        <v>491.79170189982364</v>
      </c>
      <c r="BH39" s="123">
        <v>23.574701899823651</v>
      </c>
      <c r="BI39" s="667">
        <v>5.0349948634551188E-2</v>
      </c>
      <c r="BJ39" s="560">
        <v>482.83043787463174</v>
      </c>
      <c r="BK39" s="560">
        <v>487.06222865412451</v>
      </c>
      <c r="BL39" s="560">
        <v>476.04285636591067</v>
      </c>
      <c r="BM39" s="560">
        <v>481.89636481896366</v>
      </c>
      <c r="BN39" s="560">
        <v>496.53226754437526</v>
      </c>
      <c r="BO39" s="29">
        <v>526.18238021638331</v>
      </c>
      <c r="BP39" s="29">
        <v>462.06938305987774</v>
      </c>
      <c r="BQ39" s="29">
        <v>-69.940616940122254</v>
      </c>
      <c r="BR39" s="856">
        <v>-0.13146485393154689</v>
      </c>
      <c r="BS39" s="29">
        <v>494.72900655856432</v>
      </c>
      <c r="BT39" s="29">
        <v>15.769006558564342</v>
      </c>
      <c r="BU39" s="856">
        <v>3.2923431097720779E-2</v>
      </c>
      <c r="BV39" s="29">
        <v>487.96809259999617</v>
      </c>
      <c r="BW39" s="123">
        <v>12.004917978773392</v>
      </c>
      <c r="BX39" s="667">
        <v>2.522236723109314E-2</v>
      </c>
      <c r="BY39" s="827">
        <v>483.07155322862133</v>
      </c>
      <c r="BZ39" s="123">
        <v>32.851810158979617</v>
      </c>
      <c r="CA39" s="667">
        <v>7.2968390801773378E-2</v>
      </c>
      <c r="CB39" s="29">
        <v>465.2491569876359</v>
      </c>
      <c r="CC39" s="123">
        <v>-22.800843012364112</v>
      </c>
      <c r="CD39" s="667">
        <v>-4.6718252253588999E-2</v>
      </c>
      <c r="CE39" s="29">
        <v>399.51961569255405</v>
      </c>
      <c r="CF39" s="123">
        <f t="shared" si="0"/>
        <v>1.5196156925540549</v>
      </c>
      <c r="CG39" s="667">
        <f t="shared" si="1"/>
        <v>3.8181298807890827E-3</v>
      </c>
      <c r="CH39" s="29">
        <v>449.92131444880107</v>
      </c>
      <c r="CI39" s="123">
        <f t="shared" si="2"/>
        <v>-29.03868555119891</v>
      </c>
      <c r="CJ39" s="667">
        <f t="shared" si="3"/>
        <v>-6.0628623582760381E-2</v>
      </c>
      <c r="CK39" s="29">
        <v>477.96134554000486</v>
      </c>
      <c r="CL39" s="123">
        <f t="shared" si="4"/>
        <v>1.2306191207879351</v>
      </c>
      <c r="CM39" s="667">
        <f t="shared" si="5"/>
        <v>2.5813715218888167E-3</v>
      </c>
    </row>
    <row r="40" spans="1:91" x14ac:dyDescent="0.25">
      <c r="A40" s="71" t="s">
        <v>40</v>
      </c>
      <c r="B40" s="99">
        <v>478.6</v>
      </c>
      <c r="C40" s="295">
        <v>470</v>
      </c>
      <c r="D40" s="571">
        <v>475.08</v>
      </c>
      <c r="E40" s="571">
        <v>488.03</v>
      </c>
      <c r="F40" s="28">
        <v>477.83</v>
      </c>
      <c r="G40" s="233">
        <v>489.9</v>
      </c>
      <c r="H40" s="233">
        <v>492.9</v>
      </c>
      <c r="I40" s="233">
        <v>495.114006514658</v>
      </c>
      <c r="J40" s="124">
        <v>491.75</v>
      </c>
      <c r="K40" s="295">
        <v>483.69865425717944</v>
      </c>
      <c r="L40" s="571"/>
      <c r="M40" s="571"/>
      <c r="N40" s="28"/>
      <c r="O40" s="571"/>
      <c r="P40" s="124">
        <v>483.69865425717944</v>
      </c>
      <c r="Q40" s="295">
        <v>473.0396997827375</v>
      </c>
      <c r="R40" s="571">
        <v>471.0530836626009</v>
      </c>
      <c r="S40" s="28">
        <v>468.96355353075171</v>
      </c>
      <c r="T40" s="571">
        <v>470.8</v>
      </c>
      <c r="U40" s="124">
        <v>478.4057164134644</v>
      </c>
      <c r="V40" s="295">
        <v>488</v>
      </c>
      <c r="W40" s="571">
        <v>475.05</v>
      </c>
      <c r="X40" s="571">
        <v>410.49</v>
      </c>
      <c r="Y40" s="28">
        <v>456.81</v>
      </c>
      <c r="Z40" s="233">
        <v>488</v>
      </c>
      <c r="AA40" s="233">
        <v>470.1</v>
      </c>
      <c r="AB40" s="233">
        <v>0</v>
      </c>
      <c r="AC40" s="124">
        <v>478.83</v>
      </c>
      <c r="AD40" s="295">
        <v>464.09235540249125</v>
      </c>
      <c r="AE40" s="571"/>
      <c r="AF40" s="571"/>
      <c r="AG40" s="28"/>
      <c r="AH40" s="571"/>
      <c r="AI40" s="124">
        <v>464.09235540249125</v>
      </c>
      <c r="AJ40" s="295">
        <v>471.96865817825659</v>
      </c>
      <c r="AK40" s="571">
        <v>491.08367626886144</v>
      </c>
      <c r="AL40" s="28">
        <v>491.54857435547211</v>
      </c>
      <c r="AM40" s="571">
        <v>485.41</v>
      </c>
      <c r="AN40" s="124">
        <v>471.5722150721852</v>
      </c>
      <c r="AO40" s="295">
        <v>488.88134442369716</v>
      </c>
      <c r="AP40" s="570">
        <v>475.0511247443763</v>
      </c>
      <c r="AQ40" s="571">
        <v>417.31</v>
      </c>
      <c r="AR40" s="28">
        <v>461.4</v>
      </c>
      <c r="AS40" s="295">
        <v>470.03205128205127</v>
      </c>
      <c r="AT40" s="571">
        <v>467.97231630098662</v>
      </c>
      <c r="AU40" s="571">
        <v>481</v>
      </c>
      <c r="AV40" s="28">
        <v>472.23</v>
      </c>
      <c r="AW40" s="295">
        <v>467.12109927089176</v>
      </c>
      <c r="AX40" s="295">
        <v>0</v>
      </c>
      <c r="AY40" s="295">
        <v>0</v>
      </c>
      <c r="AZ40" s="571">
        <v>490.2</v>
      </c>
      <c r="BA40" s="833">
        <v>430.17</v>
      </c>
      <c r="BB40" s="124">
        <v>466.5709535025735</v>
      </c>
      <c r="BC40" s="295">
        <v>471.2904200664853</v>
      </c>
      <c r="BD40" s="295">
        <v>478.99264430868965</v>
      </c>
      <c r="BE40" s="295">
        <v>486.74242424242425</v>
      </c>
      <c r="BF40" s="295">
        <v>479.09594010138119</v>
      </c>
      <c r="BG40" s="124">
        <v>471.38961783439487</v>
      </c>
      <c r="BH40" s="124">
        <v>-0.18259723779033266</v>
      </c>
      <c r="BI40" s="139">
        <v>-3.8720949189591643E-4</v>
      </c>
      <c r="BJ40" s="834">
        <v>489.14243651085752</v>
      </c>
      <c r="BK40" s="834">
        <v>489.16076411247053</v>
      </c>
      <c r="BL40" s="834">
        <v>484.30587739625025</v>
      </c>
      <c r="BM40" s="834">
        <v>487.60107816711593</v>
      </c>
      <c r="BN40" s="834">
        <v>481.91553849262476</v>
      </c>
      <c r="BO40" s="570">
        <v>478.92359804290555</v>
      </c>
      <c r="BP40" s="570">
        <v>480.30018761726075</v>
      </c>
      <c r="BQ40" s="570">
        <v>-0.69981238273925328</v>
      </c>
      <c r="BR40" s="564">
        <v>-1.4549113986263061E-3</v>
      </c>
      <c r="BS40" s="570">
        <v>480.36309744349762</v>
      </c>
      <c r="BT40" s="570">
        <v>8.1330974434976042</v>
      </c>
      <c r="BU40" s="564">
        <v>1.7222746211586735E-2</v>
      </c>
      <c r="BV40" s="570">
        <v>484.55297238258703</v>
      </c>
      <c r="BW40" s="124">
        <v>17.431873111695268</v>
      </c>
      <c r="BX40" s="139">
        <v>3.7317674450809205E-2</v>
      </c>
      <c r="BY40" s="830"/>
      <c r="BZ40" s="124"/>
      <c r="CA40" s="139"/>
      <c r="CB40" s="570"/>
      <c r="CC40" s="124"/>
      <c r="CD40" s="139"/>
      <c r="CE40" s="570" t="e">
        <v>#DIV/0!</v>
      </c>
      <c r="CF40" s="124" t="e">
        <f t="shared" si="0"/>
        <v>#DIV/0!</v>
      </c>
      <c r="CG40" s="139" t="e">
        <f t="shared" si="1"/>
        <v>#DIV/0!</v>
      </c>
      <c r="CH40" s="570" t="e">
        <v>#DIV/0!</v>
      </c>
      <c r="CI40" s="124" t="e">
        <f t="shared" si="2"/>
        <v>#DIV/0!</v>
      </c>
      <c r="CJ40" s="139" t="e">
        <f t="shared" si="3"/>
        <v>#DIV/0!</v>
      </c>
      <c r="CK40" s="570" t="e">
        <v>#DIV/0!</v>
      </c>
      <c r="CL40" s="124" t="e">
        <f t="shared" si="4"/>
        <v>#DIV/0!</v>
      </c>
      <c r="CM40" s="139" t="e">
        <f t="shared" si="5"/>
        <v>#DIV/0!</v>
      </c>
    </row>
    <row r="41" spans="1:91" x14ac:dyDescent="0.25">
      <c r="A41" s="71" t="s">
        <v>41</v>
      </c>
      <c r="B41" s="99">
        <v>210.4</v>
      </c>
      <c r="C41" s="295">
        <v>195.9</v>
      </c>
      <c r="D41" s="571">
        <v>191.07</v>
      </c>
      <c r="E41" s="571">
        <v>184.57</v>
      </c>
      <c r="F41" s="28">
        <v>190.82</v>
      </c>
      <c r="G41" s="233">
        <v>181.9</v>
      </c>
      <c r="H41" s="233">
        <v>179.4</v>
      </c>
      <c r="I41" s="233">
        <v>211.26465661641541</v>
      </c>
      <c r="J41" s="124">
        <v>195.04</v>
      </c>
      <c r="K41" s="295">
        <v>192.72053447822657</v>
      </c>
      <c r="L41" s="571">
        <v>291.39999999999998</v>
      </c>
      <c r="M41" s="571">
        <v>270.7</v>
      </c>
      <c r="N41" s="28">
        <v>185.85066970646906</v>
      </c>
      <c r="O41" s="571">
        <v>245.28202424881394</v>
      </c>
      <c r="P41" s="124">
        <v>216.57668006507797</v>
      </c>
      <c r="Q41" s="295">
        <v>186.4406779661017</v>
      </c>
      <c r="R41" s="571">
        <v>189.54448180984409</v>
      </c>
      <c r="S41" s="28">
        <v>197.88918205804748</v>
      </c>
      <c r="T41" s="571">
        <v>191.17</v>
      </c>
      <c r="U41" s="124">
        <v>211.87581261577458</v>
      </c>
      <c r="V41" s="295">
        <v>214.8</v>
      </c>
      <c r="W41" s="571">
        <v>206.14</v>
      </c>
      <c r="X41" s="571">
        <v>190.34</v>
      </c>
      <c r="Y41" s="28">
        <v>204.37</v>
      </c>
      <c r="Z41" s="233">
        <v>178</v>
      </c>
      <c r="AA41" s="233">
        <v>194.4</v>
      </c>
      <c r="AB41" s="233">
        <v>196.61</v>
      </c>
      <c r="AC41" s="124">
        <v>191.46</v>
      </c>
      <c r="AD41" s="295">
        <v>197.5839657416567</v>
      </c>
      <c r="AE41" s="571">
        <v>292.95877417001094</v>
      </c>
      <c r="AF41" s="571">
        <v>267.99738219895283</v>
      </c>
      <c r="AG41" s="28">
        <v>179.40151074956421</v>
      </c>
      <c r="AH41" s="571">
        <v>242.39852797921853</v>
      </c>
      <c r="AI41" s="124">
        <v>219.55778771394455</v>
      </c>
      <c r="AJ41" s="295">
        <v>186.09141055949567</v>
      </c>
      <c r="AK41" s="571">
        <v>189.38605619146722</v>
      </c>
      <c r="AL41" s="28">
        <v>200.90670484371273</v>
      </c>
      <c r="AM41" s="571">
        <v>193.54</v>
      </c>
      <c r="AN41" s="124">
        <v>214.27028585322535</v>
      </c>
      <c r="AO41" s="295">
        <v>196.79472071647419</v>
      </c>
      <c r="AP41" s="570">
        <v>211.20212530440557</v>
      </c>
      <c r="AQ41" s="571">
        <v>174.62</v>
      </c>
      <c r="AR41" s="28">
        <v>194.7</v>
      </c>
      <c r="AS41" s="295">
        <v>156.82062298603651</v>
      </c>
      <c r="AT41" s="571">
        <v>0</v>
      </c>
      <c r="AU41" s="571">
        <v>297.39999999999998</v>
      </c>
      <c r="AV41" s="28">
        <v>208.3</v>
      </c>
      <c r="AW41" s="295">
        <v>197.22459720730396</v>
      </c>
      <c r="AX41" s="295">
        <v>286.58023236235056</v>
      </c>
      <c r="AY41" s="295">
        <v>267.65917009819447</v>
      </c>
      <c r="AZ41" s="571">
        <v>175.9</v>
      </c>
      <c r="BA41" s="833">
        <v>242.69</v>
      </c>
      <c r="BB41" s="124">
        <v>221.73540099009898</v>
      </c>
      <c r="BC41" s="295">
        <v>196.38372677046709</v>
      </c>
      <c r="BD41" s="295">
        <v>210.58965102286402</v>
      </c>
      <c r="BE41" s="295">
        <v>194.15609381007306</v>
      </c>
      <c r="BF41" s="295">
        <v>197.49216300940438</v>
      </c>
      <c r="BG41" s="124">
        <v>218.42903377511752</v>
      </c>
      <c r="BH41" s="124">
        <v>4.1587479218921715</v>
      </c>
      <c r="BI41" s="139">
        <v>1.9408887729495561E-2</v>
      </c>
      <c r="BJ41" s="834">
        <v>194.85545185522423</v>
      </c>
      <c r="BK41" s="834">
        <v>185.96881959910914</v>
      </c>
      <c r="BL41" s="834">
        <v>195.43034605146406</v>
      </c>
      <c r="BM41" s="834">
        <v>192.50780437044747</v>
      </c>
      <c r="BN41" s="834">
        <v>176.79738562091504</v>
      </c>
      <c r="BO41" s="570">
        <v>195.98583234946872</v>
      </c>
      <c r="BP41" s="570">
        <v>189.16008614501078</v>
      </c>
      <c r="BQ41" s="570">
        <v>-108.2399138549892</v>
      </c>
      <c r="BR41" s="564">
        <v>-0.36395398068254609</v>
      </c>
      <c r="BS41" s="570">
        <v>186.61630834785976</v>
      </c>
      <c r="BT41" s="570">
        <v>-21.683691652140254</v>
      </c>
      <c r="BU41" s="564">
        <v>-0.10409837567038048</v>
      </c>
      <c r="BV41" s="570">
        <v>189.84179850124897</v>
      </c>
      <c r="BW41" s="124">
        <v>-7.3827987060549845</v>
      </c>
      <c r="BX41" s="139">
        <v>-3.7433458151748082E-2</v>
      </c>
      <c r="BY41" s="830">
        <v>290.32258064516128</v>
      </c>
      <c r="BZ41" s="124">
        <v>3.742348282810724</v>
      </c>
      <c r="CA41" s="139">
        <v>1.3058640688374201E-2</v>
      </c>
      <c r="CB41" s="570">
        <v>301.92066056363313</v>
      </c>
      <c r="CC41" s="124">
        <v>34.261490465438669</v>
      </c>
      <c r="CD41" s="139">
        <v>0.12800417207028389</v>
      </c>
      <c r="CE41" s="570">
        <v>199.35493779757334</v>
      </c>
      <c r="CF41" s="124">
        <f t="shared" si="0"/>
        <v>23.454937797573336</v>
      </c>
      <c r="CG41" s="139">
        <f t="shared" si="1"/>
        <v>0.13334245479007012</v>
      </c>
      <c r="CH41" s="570">
        <v>260.49850223252133</v>
      </c>
      <c r="CI41" s="124">
        <f t="shared" si="2"/>
        <v>17.808502232521334</v>
      </c>
      <c r="CJ41" s="139">
        <f t="shared" si="3"/>
        <v>7.3379629290540746E-2</v>
      </c>
      <c r="CK41" s="570">
        <v>220.70003949447076</v>
      </c>
      <c r="CL41" s="124">
        <f t="shared" si="4"/>
        <v>-1.0353614956282229</v>
      </c>
      <c r="CM41" s="139">
        <f t="shared" si="5"/>
        <v>-4.6693558674217039E-3</v>
      </c>
    </row>
    <row r="42" spans="1:91" x14ac:dyDescent="0.25">
      <c r="A42" s="71" t="s">
        <v>42</v>
      </c>
      <c r="B42" s="99">
        <v>623.79999999999995</v>
      </c>
      <c r="C42" s="202">
        <v>630.1</v>
      </c>
      <c r="D42" s="570">
        <v>629.94000000000005</v>
      </c>
      <c r="E42" s="570">
        <v>680</v>
      </c>
      <c r="F42" s="28">
        <v>641.21</v>
      </c>
      <c r="G42" s="570">
        <v>680</v>
      </c>
      <c r="H42" s="570">
        <v>680.71</v>
      </c>
      <c r="I42" s="570">
        <v>720.42068361086763</v>
      </c>
      <c r="J42" s="124">
        <v>686.97</v>
      </c>
      <c r="K42" s="295">
        <v>663.82171426516095</v>
      </c>
      <c r="L42" s="571">
        <v>743.2</v>
      </c>
      <c r="M42" s="571">
        <v>670.2</v>
      </c>
      <c r="N42" s="28">
        <v>580.55198973042366</v>
      </c>
      <c r="O42" s="571">
        <v>633.15573146597649</v>
      </c>
      <c r="P42" s="124">
        <v>654.07680659806636</v>
      </c>
      <c r="Q42" s="295">
        <v>567.8059536934951</v>
      </c>
      <c r="R42" s="571">
        <v>564.19213973799128</v>
      </c>
      <c r="S42" s="28">
        <v>557.13870311136964</v>
      </c>
      <c r="T42" s="571">
        <v>563.13</v>
      </c>
      <c r="U42" s="124">
        <v>623.14464250411936</v>
      </c>
      <c r="V42" s="202">
        <v>603.5</v>
      </c>
      <c r="W42" s="570">
        <v>605</v>
      </c>
      <c r="X42" s="570">
        <v>603.05999999999995</v>
      </c>
      <c r="Y42" s="28">
        <v>603.77</v>
      </c>
      <c r="Z42" s="570">
        <v>599</v>
      </c>
      <c r="AA42" s="570">
        <v>609.20000000000005</v>
      </c>
      <c r="AB42" s="570">
        <v>674.65</v>
      </c>
      <c r="AC42" s="124">
        <v>614.49</v>
      </c>
      <c r="AD42" s="295">
        <v>609.22103678232781</v>
      </c>
      <c r="AE42" s="571">
        <v>693.46356123215628</v>
      </c>
      <c r="AF42" s="571">
        <v>710.8</v>
      </c>
      <c r="AG42" s="28">
        <v>699.40672379696764</v>
      </c>
      <c r="AH42" s="571">
        <v>700.8166295471417</v>
      </c>
      <c r="AI42" s="124">
        <v>625.15121928125666</v>
      </c>
      <c r="AJ42" s="295">
        <v>640.04914004914008</v>
      </c>
      <c r="AK42" s="571">
        <v>609.07944514501889</v>
      </c>
      <c r="AL42" s="28">
        <v>601.27028934368388</v>
      </c>
      <c r="AM42" s="571">
        <v>613.05999999999995</v>
      </c>
      <c r="AN42" s="124">
        <v>621.34901189036077</v>
      </c>
      <c r="AO42" s="202">
        <v>602.93022100819474</v>
      </c>
      <c r="AP42" s="570">
        <v>603.51869305686466</v>
      </c>
      <c r="AQ42" s="570">
        <v>602.1</v>
      </c>
      <c r="AR42" s="28">
        <v>602.79999999999995</v>
      </c>
      <c r="AS42" s="202">
        <v>598.82373908394231</v>
      </c>
      <c r="AT42" s="570">
        <v>592.93139293139302</v>
      </c>
      <c r="AU42" s="570">
        <v>645.04999999999995</v>
      </c>
      <c r="AV42" s="28">
        <v>603.25</v>
      </c>
      <c r="AW42" s="295">
        <v>603.05534547762136</v>
      </c>
      <c r="AX42" s="295">
        <v>615.41038525963154</v>
      </c>
      <c r="AY42" s="295">
        <v>658.27067669172925</v>
      </c>
      <c r="AZ42" s="570">
        <v>680.4</v>
      </c>
      <c r="BA42" s="833">
        <v>646.96</v>
      </c>
      <c r="BB42" s="124">
        <v>612.71848525430141</v>
      </c>
      <c r="BC42" s="202">
        <v>626.80683311432324</v>
      </c>
      <c r="BD42" s="202">
        <v>620.88974854932303</v>
      </c>
      <c r="BE42" s="202">
        <v>610.84609590760726</v>
      </c>
      <c r="BF42" s="202">
        <v>618.3426264179966</v>
      </c>
      <c r="BG42" s="124">
        <v>614.0257703738464</v>
      </c>
      <c r="BH42" s="124">
        <v>-7.3232415165143721</v>
      </c>
      <c r="BI42" s="139">
        <v>-1.1786035507217615E-2</v>
      </c>
      <c r="BJ42" s="834">
        <v>610.73825503355704</v>
      </c>
      <c r="BK42" s="834">
        <v>605.07688552599461</v>
      </c>
      <c r="BL42" s="834">
        <v>614.99056349420323</v>
      </c>
      <c r="BM42" s="834">
        <v>610.11074477977843</v>
      </c>
      <c r="BN42" s="834">
        <v>619.94861013781826</v>
      </c>
      <c r="BO42" s="570">
        <v>619.02874132804754</v>
      </c>
      <c r="BP42" s="570">
        <v>604.96050990716367</v>
      </c>
      <c r="BQ42" s="570">
        <v>-40.089490092836286</v>
      </c>
      <c r="BR42" s="564">
        <v>-6.214943042064381E-2</v>
      </c>
      <c r="BS42" s="570">
        <v>613.12942029861574</v>
      </c>
      <c r="BT42" s="570">
        <v>9.8794202986157416</v>
      </c>
      <c r="BU42" s="564">
        <v>1.6376991792152081E-2</v>
      </c>
      <c r="BV42" s="570">
        <v>611.87085859297895</v>
      </c>
      <c r="BW42" s="124">
        <v>8.8155131153575894</v>
      </c>
      <c r="BX42" s="139">
        <v>1.4618083035771254E-2</v>
      </c>
      <c r="BY42" s="830">
        <v>603.43053173241856</v>
      </c>
      <c r="BZ42" s="124">
        <v>-11.979853527212981</v>
      </c>
      <c r="CA42" s="139">
        <v>-1.9466446803881734E-2</v>
      </c>
      <c r="CB42" s="570">
        <v>676.510067114094</v>
      </c>
      <c r="CC42" s="124">
        <v>18.23939042236475</v>
      </c>
      <c r="CD42" s="139">
        <v>2.7708040276122354E-2</v>
      </c>
      <c r="CE42" s="570">
        <v>621.33550488599349</v>
      </c>
      <c r="CF42" s="124">
        <f t="shared" si="0"/>
        <v>-59.06449511400649</v>
      </c>
      <c r="CG42" s="139">
        <f t="shared" si="1"/>
        <v>-8.6808487821879027E-2</v>
      </c>
      <c r="CH42" s="570">
        <v>623.13468301492253</v>
      </c>
      <c r="CI42" s="124">
        <f t="shared" si="2"/>
        <v>-23.825316985077507</v>
      </c>
      <c r="CJ42" s="139">
        <f t="shared" si="3"/>
        <v>-3.6826568852908227E-2</v>
      </c>
      <c r="CK42" s="570">
        <v>614.91785154140848</v>
      </c>
      <c r="CL42" s="124">
        <f t="shared" si="4"/>
        <v>2.1993662871070683</v>
      </c>
      <c r="CM42" s="139">
        <f t="shared" si="5"/>
        <v>3.5895216808976278E-3</v>
      </c>
    </row>
    <row r="43" spans="1:91" x14ac:dyDescent="0.25">
      <c r="A43" s="71" t="s">
        <v>43</v>
      </c>
      <c r="B43" s="99">
        <v>613.70000000000005</v>
      </c>
      <c r="C43" s="202">
        <v>604.79999999999995</v>
      </c>
      <c r="D43" s="570">
        <v>605.47</v>
      </c>
      <c r="E43" s="570">
        <v>607.21</v>
      </c>
      <c r="F43" s="28">
        <v>605.79</v>
      </c>
      <c r="G43" s="570">
        <v>611.29999999999995</v>
      </c>
      <c r="H43" s="570">
        <v>620.88</v>
      </c>
      <c r="I43" s="570">
        <v>614.05109489051085</v>
      </c>
      <c r="J43" s="124">
        <v>615.25</v>
      </c>
      <c r="K43" s="295">
        <v>609.81956499256671</v>
      </c>
      <c r="L43" s="571">
        <v>614.29999999999995</v>
      </c>
      <c r="M43" s="571">
        <v>618.1</v>
      </c>
      <c r="N43" s="28">
        <v>619.7188306340928</v>
      </c>
      <c r="O43" s="571">
        <v>617.61121267519798</v>
      </c>
      <c r="P43" s="124">
        <v>611.70042610571738</v>
      </c>
      <c r="Q43" s="295">
        <v>618.86623347524085</v>
      </c>
      <c r="R43" s="571">
        <v>622.40982348426712</v>
      </c>
      <c r="S43" s="28">
        <v>622.07225089321162</v>
      </c>
      <c r="T43" s="571">
        <v>621.27</v>
      </c>
      <c r="U43" s="124">
        <v>614.06818849404044</v>
      </c>
      <c r="V43" s="202">
        <v>605.5</v>
      </c>
      <c r="W43" s="570">
        <v>605.69000000000005</v>
      </c>
      <c r="X43" s="570">
        <v>600.04</v>
      </c>
      <c r="Y43" s="28">
        <v>603.79</v>
      </c>
      <c r="Z43" s="570">
        <v>618.4</v>
      </c>
      <c r="AA43" s="570">
        <v>614.79999999999995</v>
      </c>
      <c r="AB43" s="570">
        <v>603.94000000000005</v>
      </c>
      <c r="AC43" s="124">
        <v>614.07000000000005</v>
      </c>
      <c r="AD43" s="295">
        <v>607.59364982156228</v>
      </c>
      <c r="AE43" s="571">
        <v>670.87316762268961</v>
      </c>
      <c r="AF43" s="571">
        <v>645.79999999999995</v>
      </c>
      <c r="AG43" s="28">
        <v>614.99125578861344</v>
      </c>
      <c r="AH43" s="571">
        <v>636.82664054848192</v>
      </c>
      <c r="AI43" s="124">
        <v>615.32976089421663</v>
      </c>
      <c r="AJ43" s="295">
        <v>621.1089494163424</v>
      </c>
      <c r="AK43" s="571">
        <v>614.31603318541386</v>
      </c>
      <c r="AL43" s="28">
        <v>587.3557614171948</v>
      </c>
      <c r="AM43" s="571">
        <v>605.41999999999996</v>
      </c>
      <c r="AN43" s="124">
        <v>612.03099999999995</v>
      </c>
      <c r="AO43" s="202">
        <v>604.7619047619047</v>
      </c>
      <c r="AP43" s="570">
        <v>603.94122731201389</v>
      </c>
      <c r="AQ43" s="570">
        <v>605.05999999999995</v>
      </c>
      <c r="AR43" s="28">
        <v>604.6</v>
      </c>
      <c r="AS43" s="202">
        <v>609.22914466737063</v>
      </c>
      <c r="AT43" s="570">
        <v>610.63934830905941</v>
      </c>
      <c r="AU43" s="570">
        <v>615.23</v>
      </c>
      <c r="AV43" s="28">
        <v>611.16999999999996</v>
      </c>
      <c r="AW43" s="295">
        <v>607.21858972593304</v>
      </c>
      <c r="AX43" s="295">
        <v>614.85557083906463</v>
      </c>
      <c r="AY43" s="295">
        <v>614.89497135582428</v>
      </c>
      <c r="AZ43" s="570">
        <v>614.79999999999995</v>
      </c>
      <c r="BA43" s="833">
        <v>614.85</v>
      </c>
      <c r="BB43" s="124">
        <v>609.13686771832147</v>
      </c>
      <c r="BC43" s="202">
        <v>620.71846282372599</v>
      </c>
      <c r="BD43" s="202">
        <v>614.1527001862197</v>
      </c>
      <c r="BE43" s="202">
        <v>609.18156808803303</v>
      </c>
      <c r="BF43" s="202">
        <v>614.3107549768373</v>
      </c>
      <c r="BG43" s="124">
        <v>610.64586306372098</v>
      </c>
      <c r="BH43" s="124">
        <v>-1.3851369362789683</v>
      </c>
      <c r="BI43" s="139">
        <v>-2.2631810092609171E-3</v>
      </c>
      <c r="BJ43" s="834">
        <v>605.5517477724469</v>
      </c>
      <c r="BK43" s="834">
        <v>606.45423178404712</v>
      </c>
      <c r="BL43" s="834">
        <v>607.04407154711419</v>
      </c>
      <c r="BM43" s="834">
        <v>606.3264549610775</v>
      </c>
      <c r="BN43" s="834">
        <v>607.11261642675697</v>
      </c>
      <c r="BO43" s="570">
        <v>609.17030567685595</v>
      </c>
      <c r="BP43" s="570">
        <v>612.20657276995303</v>
      </c>
      <c r="BQ43" s="570">
        <v>-3.0234272300469911</v>
      </c>
      <c r="BR43" s="564">
        <v>-4.9143039676982445E-3</v>
      </c>
      <c r="BS43" s="570">
        <v>609.16867369819784</v>
      </c>
      <c r="BT43" s="570">
        <v>-2.0013263018021235</v>
      </c>
      <c r="BU43" s="564">
        <v>-3.2745820341347309E-3</v>
      </c>
      <c r="BV43" s="570">
        <v>607.53888121302293</v>
      </c>
      <c r="BW43" s="124">
        <v>0.32029148708988942</v>
      </c>
      <c r="BX43" s="139">
        <v>5.2747312501491821E-4</v>
      </c>
      <c r="BY43" s="830">
        <v>614.77115117891822</v>
      </c>
      <c r="BZ43" s="124">
        <v>-8.4419660146409115E-2</v>
      </c>
      <c r="CA43" s="139">
        <v>-1.3729998417547971E-4</v>
      </c>
      <c r="CB43" s="570">
        <v>617.77003484320551</v>
      </c>
      <c r="CC43" s="124">
        <v>2.875063487381226</v>
      </c>
      <c r="CD43" s="139">
        <v>4.6756984872421388E-3</v>
      </c>
      <c r="CE43" s="570">
        <v>614.81691739994324</v>
      </c>
      <c r="CF43" s="124">
        <f t="shared" si="0"/>
        <v>1.6917399943281453E-2</v>
      </c>
      <c r="CG43" s="139">
        <f t="shared" si="1"/>
        <v>2.7516915978011473E-5</v>
      </c>
      <c r="CH43" s="570">
        <v>614.74614638352909</v>
      </c>
      <c r="CI43" s="124">
        <f t="shared" si="2"/>
        <v>-0.1038536164709285</v>
      </c>
      <c r="CJ43" s="139">
        <f t="shared" si="3"/>
        <v>-1.6890886634289421E-4</v>
      </c>
      <c r="CK43" s="570">
        <v>609.32167235494876</v>
      </c>
      <c r="CL43" s="124">
        <f t="shared" si="4"/>
        <v>0.18480463662729107</v>
      </c>
      <c r="CM43" s="139">
        <f t="shared" si="5"/>
        <v>3.0338770549141817E-4</v>
      </c>
    </row>
    <row r="44" spans="1:91" x14ac:dyDescent="0.25">
      <c r="A44" s="52" t="s">
        <v>80</v>
      </c>
      <c r="B44" s="99"/>
      <c r="C44" s="29">
        <v>407.91895513395247</v>
      </c>
      <c r="D44" s="572">
        <v>408.25318069641065</v>
      </c>
      <c r="E44" s="572">
        <v>400.95689770556817</v>
      </c>
      <c r="F44" s="561">
        <v>405.77995062453505</v>
      </c>
      <c r="G44" s="560">
        <v>420.86577158160731</v>
      </c>
      <c r="H44" s="560">
        <v>407.75355825571825</v>
      </c>
      <c r="I44" s="560">
        <v>518.02800640660473</v>
      </c>
      <c r="J44" s="123">
        <v>445.27467467189769</v>
      </c>
      <c r="K44" s="29">
        <v>423.57986429354304</v>
      </c>
      <c r="L44" s="572">
        <v>538.88598892502296</v>
      </c>
      <c r="M44" s="572">
        <v>546.14863747182619</v>
      </c>
      <c r="N44" s="561">
        <v>542.27307086066389</v>
      </c>
      <c r="O44" s="560">
        <v>542.51031652987911</v>
      </c>
      <c r="P44" s="123">
        <v>457.89065444811001</v>
      </c>
      <c r="Q44" s="29">
        <v>431.46950635190041</v>
      </c>
      <c r="R44" s="29">
        <v>410.81686673745554</v>
      </c>
      <c r="S44" s="29">
        <v>411.53130511346933</v>
      </c>
      <c r="T44" s="29">
        <v>417.36524616107232</v>
      </c>
      <c r="U44" s="123">
        <v>446.71878231211474</v>
      </c>
      <c r="V44" s="29">
        <v>408.80912036656468</v>
      </c>
      <c r="W44" s="572">
        <v>411.9475514986479</v>
      </c>
      <c r="X44" s="572">
        <v>407.11685580541712</v>
      </c>
      <c r="Y44" s="561">
        <v>409.29928921438267</v>
      </c>
      <c r="Z44" s="560">
        <v>412.36806075904906</v>
      </c>
      <c r="AA44" s="560">
        <v>418.97186153556515</v>
      </c>
      <c r="AB44" s="560">
        <v>516.80814699601308</v>
      </c>
      <c r="AC44" s="123">
        <v>446.76240523625074</v>
      </c>
      <c r="AD44" s="29">
        <v>425.47621598414514</v>
      </c>
      <c r="AE44" s="572">
        <v>532.57696264392916</v>
      </c>
      <c r="AF44" s="572">
        <v>573.46101768714823</v>
      </c>
      <c r="AG44" s="561">
        <v>525.47441087173843</v>
      </c>
      <c r="AH44" s="560">
        <v>531.79062077507103</v>
      </c>
      <c r="AI44" s="123">
        <v>454.08807420139811</v>
      </c>
      <c r="AJ44" s="29">
        <v>390.8117500343817</v>
      </c>
      <c r="AK44" s="29">
        <v>369.94567088886504</v>
      </c>
      <c r="AL44" s="29">
        <v>378.30270010036628</v>
      </c>
      <c r="AM44" s="29">
        <v>379.3594963496983</v>
      </c>
      <c r="AN44" s="123">
        <v>433.43238181943599</v>
      </c>
      <c r="AO44" s="29">
        <v>371.43693776344674</v>
      </c>
      <c r="AP44" s="572">
        <v>380.00971595809483</v>
      </c>
      <c r="AQ44" s="572">
        <v>357.06633208735599</v>
      </c>
      <c r="AR44" s="561">
        <v>369.49741714854827</v>
      </c>
      <c r="AS44" s="29">
        <v>374.92891227676733</v>
      </c>
      <c r="AT44" s="572">
        <v>382.1589495560695</v>
      </c>
      <c r="AU44" s="572">
        <v>425.41607174800384</v>
      </c>
      <c r="AV44" s="561">
        <v>392.23978663736796</v>
      </c>
      <c r="AW44" s="29">
        <v>379.55295450001557</v>
      </c>
      <c r="AX44" s="29">
        <v>453.41037884026736</v>
      </c>
      <c r="AY44" s="572">
        <v>468.9585679853547</v>
      </c>
      <c r="AZ44" s="572">
        <v>434.54120023326089</v>
      </c>
      <c r="BA44" s="561">
        <v>452.17265882972146</v>
      </c>
      <c r="BB44" s="123">
        <v>400.52809959753267</v>
      </c>
      <c r="BC44" s="29">
        <v>371.04228599440847</v>
      </c>
      <c r="BD44" s="572">
        <v>348.03105975220512</v>
      </c>
      <c r="BE44" s="572">
        <v>341.82048881743992</v>
      </c>
      <c r="BF44" s="561">
        <v>352.92258509823722</v>
      </c>
      <c r="BG44" s="123">
        <v>387.8013723304644</v>
      </c>
      <c r="BH44" s="123">
        <v>-45.631009488971586</v>
      </c>
      <c r="BI44" s="667">
        <v>-0.10527826577567767</v>
      </c>
      <c r="BJ44" s="560">
        <v>325.61938205507369</v>
      </c>
      <c r="BK44" s="560">
        <v>321.23662289714593</v>
      </c>
      <c r="BL44" s="560">
        <v>325.15239066049389</v>
      </c>
      <c r="BM44" s="560">
        <v>324.0792830033264</v>
      </c>
      <c r="BN44" s="560">
        <v>340.11853003818726</v>
      </c>
      <c r="BO44" s="572">
        <v>352.90158519334136</v>
      </c>
      <c r="BP44" s="572">
        <v>381.5748194417572</v>
      </c>
      <c r="BQ44" s="572">
        <v>-43.841252306246645</v>
      </c>
      <c r="BR44" s="26">
        <v>-0.10305499772518258</v>
      </c>
      <c r="BS44" s="572">
        <v>357.32932561063797</v>
      </c>
      <c r="BT44" s="572">
        <v>-34.91046102672999</v>
      </c>
      <c r="BU44" s="26">
        <v>-8.9002855437011738E-2</v>
      </c>
      <c r="BV44" s="572">
        <v>338.8481881679682</v>
      </c>
      <c r="BW44" s="123">
        <v>-40.70476633204737</v>
      </c>
      <c r="BX44" s="667">
        <v>-0.10724397175531854</v>
      </c>
      <c r="BY44" s="827">
        <v>390.44201621542061</v>
      </c>
      <c r="BZ44" s="123">
        <v>-62.968362624846748</v>
      </c>
      <c r="CA44" s="667">
        <v>-0.13887719726643039</v>
      </c>
      <c r="CB44" s="572">
        <v>385.19031926517732</v>
      </c>
      <c r="CC44" s="123">
        <v>-83.768248720177382</v>
      </c>
      <c r="CD44" s="667">
        <v>-0.17862611846510376</v>
      </c>
      <c r="CE44" s="572">
        <v>370.5250635308538</v>
      </c>
      <c r="CF44" s="123">
        <f t="shared" si="0"/>
        <v>-64.016136702407096</v>
      </c>
      <c r="CG44" s="667">
        <f t="shared" si="1"/>
        <v>-0.14731891168902592</v>
      </c>
      <c r="CH44" s="572">
        <v>381.83567496326128</v>
      </c>
      <c r="CI44" s="123">
        <f t="shared" si="2"/>
        <v>-70.336983866460173</v>
      </c>
      <c r="CJ44" s="667">
        <f t="shared" si="3"/>
        <v>-0.15555337655421483</v>
      </c>
      <c r="CK44" s="572">
        <v>351.42450133431612</v>
      </c>
      <c r="CL44" s="123">
        <f t="shared" si="4"/>
        <v>-49.103598263216554</v>
      </c>
      <c r="CM44" s="667">
        <f t="shared" si="5"/>
        <v>-0.12259713691138747</v>
      </c>
    </row>
    <row r="45" spans="1:91" x14ac:dyDescent="0.25">
      <c r="A45" s="98" t="s">
        <v>44</v>
      </c>
      <c r="B45" s="99">
        <v>448.75</v>
      </c>
      <c r="C45" s="202">
        <v>408.00585767608811</v>
      </c>
      <c r="D45" s="570">
        <v>408.34982389326564</v>
      </c>
      <c r="E45" s="570">
        <v>401.04345154390654</v>
      </c>
      <c r="F45" s="232">
        <v>405.81</v>
      </c>
      <c r="G45" s="570">
        <v>420.96747233644231</v>
      </c>
      <c r="H45" s="570">
        <v>407.84672159875748</v>
      </c>
      <c r="I45" s="570">
        <v>518.26123228223287</v>
      </c>
      <c r="J45" s="125">
        <v>445.32</v>
      </c>
      <c r="K45" s="202">
        <v>423.61681426609556</v>
      </c>
      <c r="L45" s="570">
        <v>539.05821319898234</v>
      </c>
      <c r="M45" s="570">
        <v>546.43194799309276</v>
      </c>
      <c r="N45" s="232">
        <v>542.53183590268247</v>
      </c>
      <c r="O45" s="570">
        <v>542.74741177780254</v>
      </c>
      <c r="P45" s="125">
        <v>457.96333735030902</v>
      </c>
      <c r="Q45" s="202">
        <v>431.59625250064369</v>
      </c>
      <c r="R45" s="570">
        <v>410.91303557208158</v>
      </c>
      <c r="S45" s="232">
        <v>411.62648796779996</v>
      </c>
      <c r="T45" s="570">
        <v>417.47</v>
      </c>
      <c r="U45" s="125">
        <v>446.80489132715343</v>
      </c>
      <c r="V45" s="202">
        <v>408.91106697026953</v>
      </c>
      <c r="W45" s="570">
        <v>412.05180111477773</v>
      </c>
      <c r="X45" s="570">
        <v>407.21270286787842</v>
      </c>
      <c r="Y45" s="232">
        <v>409.4</v>
      </c>
      <c r="Z45" s="570">
        <v>412.46148579253679</v>
      </c>
      <c r="AA45" s="570">
        <v>419.06633483708555</v>
      </c>
      <c r="AB45" s="570">
        <v>516.95068676453229</v>
      </c>
      <c r="AC45" s="125">
        <v>446.87</v>
      </c>
      <c r="AD45" s="202">
        <v>425.58030750098919</v>
      </c>
      <c r="AE45" s="570">
        <v>532.73552460071926</v>
      </c>
      <c r="AF45" s="570">
        <v>573.83627608346706</v>
      </c>
      <c r="AG45" s="232">
        <v>525.74818010245349</v>
      </c>
      <c r="AH45" s="570">
        <v>532.03400432161948</v>
      </c>
      <c r="AI45" s="125">
        <v>454.22676524099603</v>
      </c>
      <c r="AJ45" s="202">
        <v>390.89529791364379</v>
      </c>
      <c r="AK45" s="570">
        <v>369.99926459773496</v>
      </c>
      <c r="AL45" s="232">
        <v>378.35063305577739</v>
      </c>
      <c r="AM45" s="570">
        <v>379.42</v>
      </c>
      <c r="AN45" s="125">
        <v>433.55</v>
      </c>
      <c r="AO45" s="202">
        <v>371.50214321070865</v>
      </c>
      <c r="AP45" s="570">
        <v>380.05091248072853</v>
      </c>
      <c r="AQ45" s="570">
        <v>357.09</v>
      </c>
      <c r="AR45" s="232">
        <v>369.55</v>
      </c>
      <c r="AS45" s="202">
        <v>374.98512436034747</v>
      </c>
      <c r="AT45" s="570">
        <v>382.22548354493472</v>
      </c>
      <c r="AU45" s="570">
        <v>425.5</v>
      </c>
      <c r="AV45" s="232">
        <v>392.31</v>
      </c>
      <c r="AW45" s="202">
        <v>379.61411127180605</v>
      </c>
      <c r="AX45" s="202">
        <v>453.5</v>
      </c>
      <c r="AY45" s="570">
        <v>469.04</v>
      </c>
      <c r="AZ45" s="570">
        <v>434.66</v>
      </c>
      <c r="BA45" s="232">
        <v>452.27</v>
      </c>
      <c r="BB45" s="125">
        <v>400.60295586560449</v>
      </c>
      <c r="BC45" s="202">
        <v>371.09018529050002</v>
      </c>
      <c r="BD45" s="202">
        <v>348.03783894193947</v>
      </c>
      <c r="BE45" s="202">
        <v>341.83971921614506</v>
      </c>
      <c r="BF45" s="202">
        <v>352.94662674963041</v>
      </c>
      <c r="BG45" s="202">
        <v>387.8618362826744</v>
      </c>
      <c r="BH45" s="125">
        <v>-45.688163717325608</v>
      </c>
      <c r="BI45" s="139">
        <v>-0.10538153319646086</v>
      </c>
      <c r="BJ45" s="834">
        <v>325.6218957824733</v>
      </c>
      <c r="BK45" s="834">
        <v>321.22693638285602</v>
      </c>
      <c r="BL45" s="834">
        <v>325.10889653492114</v>
      </c>
      <c r="BM45" s="834">
        <v>324.06318890173935</v>
      </c>
      <c r="BN45" s="834">
        <v>340.07210485528486</v>
      </c>
      <c r="BO45" s="570">
        <v>352.92018471069366</v>
      </c>
      <c r="BP45" s="570">
        <v>381.61391825013743</v>
      </c>
      <c r="BQ45" s="570">
        <v>-43.886081749862569</v>
      </c>
      <c r="BR45" s="564">
        <v>-0.10314002761424811</v>
      </c>
      <c r="BS45" s="570">
        <v>357.33188378846182</v>
      </c>
      <c r="BT45" s="570">
        <v>-34.978116211538179</v>
      </c>
      <c r="BU45" s="564">
        <v>-8.9159379601687891E-2</v>
      </c>
      <c r="BV45" s="570">
        <v>338.84087469725642</v>
      </c>
      <c r="BW45" s="125">
        <v>-40.773236574549628</v>
      </c>
      <c r="BX45" s="139">
        <v>-0.10740706249814759</v>
      </c>
      <c r="BY45" s="830">
        <v>390.4737144792922</v>
      </c>
      <c r="BZ45" s="125">
        <v>-63.026285520707802</v>
      </c>
      <c r="CA45" s="139">
        <v>-0.1389774763411418</v>
      </c>
      <c r="CB45" s="570">
        <v>385.25150249250697</v>
      </c>
      <c r="CC45" s="125">
        <v>-83.788497507493048</v>
      </c>
      <c r="CD45" s="139">
        <v>-0.17863827713519753</v>
      </c>
      <c r="CE45" s="570">
        <v>370.54869725206242</v>
      </c>
      <c r="CF45" s="125">
        <f t="shared" si="0"/>
        <v>-64.1113027479376</v>
      </c>
      <c r="CG45" s="139">
        <f t="shared" si="1"/>
        <v>-0.14749759064081719</v>
      </c>
      <c r="CH45" s="570">
        <v>381.87400610994314</v>
      </c>
      <c r="CI45" s="125">
        <f t="shared" si="2"/>
        <v>-70.395993890056843</v>
      </c>
      <c r="CJ45" s="139">
        <f t="shared" si="3"/>
        <v>-0.15565037232196885</v>
      </c>
      <c r="CK45" s="570">
        <v>351.43078472151467</v>
      </c>
      <c r="CL45" s="125">
        <f t="shared" si="4"/>
        <v>-49.172171144089816</v>
      </c>
      <c r="CM45" s="139">
        <f t="shared" si="5"/>
        <v>-0.12274540270887628</v>
      </c>
    </row>
    <row r="46" spans="1:91" x14ac:dyDescent="0.25">
      <c r="A46" s="71" t="s">
        <v>45</v>
      </c>
      <c r="B46" s="99">
        <v>587.69000000000005</v>
      </c>
      <c r="C46" s="202">
        <v>595.90930608380529</v>
      </c>
      <c r="D46" s="570">
        <v>592.78085660806687</v>
      </c>
      <c r="E46" s="570">
        <v>594.7380523512054</v>
      </c>
      <c r="F46" s="232">
        <v>594.53</v>
      </c>
      <c r="G46" s="570">
        <v>595.40654588205655</v>
      </c>
      <c r="H46" s="570">
        <v>595.21172360909941</v>
      </c>
      <c r="I46" s="570">
        <v>572.19624316398506</v>
      </c>
      <c r="J46" s="125">
        <v>585.33000000000004</v>
      </c>
      <c r="K46" s="202">
        <v>590.2526023512919</v>
      </c>
      <c r="L46" s="570">
        <v>571.17177680998452</v>
      </c>
      <c r="M46" s="570">
        <v>570.09037367993494</v>
      </c>
      <c r="N46" s="232">
        <v>575.40994669006011</v>
      </c>
      <c r="O46" s="570">
        <v>572.2057793542848</v>
      </c>
      <c r="P46" s="125">
        <v>582.78989919185312</v>
      </c>
      <c r="Q46" s="202">
        <v>593.07219164778246</v>
      </c>
      <c r="R46" s="570">
        <v>593.36474944250426</v>
      </c>
      <c r="S46" s="232">
        <v>591.71030199707741</v>
      </c>
      <c r="T46" s="570">
        <v>592.6</v>
      </c>
      <c r="U46" s="125">
        <v>585.04304243314039</v>
      </c>
      <c r="V46" s="202">
        <v>582.7606789207058</v>
      </c>
      <c r="W46" s="570">
        <v>580.05982053838488</v>
      </c>
      <c r="X46" s="570">
        <v>584.21970942522557</v>
      </c>
      <c r="Y46" s="232">
        <v>582.29</v>
      </c>
      <c r="Z46" s="570">
        <v>597.71374882555597</v>
      </c>
      <c r="AA46" s="570">
        <v>593.9655172413793</v>
      </c>
      <c r="AB46" s="570">
        <v>571.39682539682531</v>
      </c>
      <c r="AC46" s="125">
        <v>584.88</v>
      </c>
      <c r="AD46" s="202">
        <v>583.39172996953732</v>
      </c>
      <c r="AE46" s="570">
        <v>574.20562541998652</v>
      </c>
      <c r="AF46" s="570">
        <v>573.83627608346706</v>
      </c>
      <c r="AG46" s="232">
        <v>603.39624449128178</v>
      </c>
      <c r="AH46" s="570">
        <v>581.32896305125143</v>
      </c>
      <c r="AI46" s="125">
        <v>582.69765524487866</v>
      </c>
      <c r="AJ46" s="202">
        <v>625.69909232602913</v>
      </c>
      <c r="AK46" s="570">
        <v>616.3140870729078</v>
      </c>
      <c r="AL46" s="232">
        <v>616.2419969413412</v>
      </c>
      <c r="AM46" s="570">
        <v>618.63</v>
      </c>
      <c r="AN46" s="125">
        <v>588.05023085875769</v>
      </c>
      <c r="AO46" s="202">
        <v>603.68090898331161</v>
      </c>
      <c r="AP46" s="570">
        <v>595.58169559604084</v>
      </c>
      <c r="AQ46" s="570">
        <v>614.20000000000005</v>
      </c>
      <c r="AR46" s="232">
        <v>603.33000000000004</v>
      </c>
      <c r="AS46" s="202">
        <v>618.30769230769238</v>
      </c>
      <c r="AT46" s="570">
        <v>621.98701414213292</v>
      </c>
      <c r="AU46" s="570">
        <v>623.91</v>
      </c>
      <c r="AV46" s="232">
        <v>621.44000000000005</v>
      </c>
      <c r="AW46" s="202">
        <v>610.58391723547277</v>
      </c>
      <c r="AX46" s="202">
        <v>604.20000000000005</v>
      </c>
      <c r="AY46" s="570">
        <v>590.03</v>
      </c>
      <c r="AZ46" s="570">
        <v>597.36</v>
      </c>
      <c r="BA46" s="232">
        <v>596.64</v>
      </c>
      <c r="BB46" s="125">
        <v>606.02820823540719</v>
      </c>
      <c r="BC46" s="202">
        <v>604.56651224354732</v>
      </c>
      <c r="BD46" s="202">
        <v>607.15980386987928</v>
      </c>
      <c r="BE46" s="202">
        <v>611.48280690835543</v>
      </c>
      <c r="BF46" s="202">
        <v>607.63947341840344</v>
      </c>
      <c r="BG46" s="202">
        <v>606.36069382205631</v>
      </c>
      <c r="BH46" s="125">
        <v>18.310462963298619</v>
      </c>
      <c r="BI46" s="139">
        <v>3.1137583156049406E-2</v>
      </c>
      <c r="BJ46" s="834">
        <v>626.28534704370179</v>
      </c>
      <c r="BK46" s="834">
        <v>633.37672803917917</v>
      </c>
      <c r="BL46" s="834">
        <v>611.23558664407892</v>
      </c>
      <c r="BM46" s="834">
        <v>623.25336145531242</v>
      </c>
      <c r="BN46" s="834">
        <v>608.86915467625897</v>
      </c>
      <c r="BO46" s="570">
        <v>600.50701516674678</v>
      </c>
      <c r="BP46" s="570">
        <v>599.68725566849105</v>
      </c>
      <c r="BQ46" s="570">
        <v>-24.22274433150892</v>
      </c>
      <c r="BR46" s="564">
        <v>-3.8824100161095228E-2</v>
      </c>
      <c r="BS46" s="570">
        <v>603.55670760209068</v>
      </c>
      <c r="BT46" s="570">
        <v>-17.883292397909372</v>
      </c>
      <c r="BU46" s="564">
        <v>-2.8777182669138406E-2</v>
      </c>
      <c r="BV46" s="570">
        <v>613.99848254931715</v>
      </c>
      <c r="BW46" s="125">
        <v>3.4145653138443777</v>
      </c>
      <c r="BX46" s="139">
        <v>5.5922948794727987E-3</v>
      </c>
      <c r="BY46" s="830"/>
      <c r="BZ46" s="125"/>
      <c r="CA46" s="139"/>
      <c r="CB46" s="570"/>
      <c r="CC46" s="125"/>
      <c r="CD46" s="139"/>
      <c r="CE46" s="570" t="e">
        <v>#DIV/0!</v>
      </c>
      <c r="CF46" s="125" t="e">
        <f t="shared" si="0"/>
        <v>#DIV/0!</v>
      </c>
      <c r="CG46" s="139" t="e">
        <f t="shared" si="1"/>
        <v>#DIV/0!</v>
      </c>
      <c r="CH46" s="570" t="e">
        <v>#DIV/0!</v>
      </c>
      <c r="CI46" s="125" t="e">
        <f t="shared" si="2"/>
        <v>#DIV/0!</v>
      </c>
      <c r="CJ46" s="139" t="e">
        <f t="shared" si="3"/>
        <v>#DIV/0!</v>
      </c>
      <c r="CK46" s="570">
        <v>0</v>
      </c>
      <c r="CL46" s="125">
        <f t="shared" si="4"/>
        <v>-606.02820823540719</v>
      </c>
      <c r="CM46" s="139">
        <f t="shared" si="5"/>
        <v>-1</v>
      </c>
    </row>
    <row r="47" spans="1:91" x14ac:dyDescent="0.25">
      <c r="A47" s="71" t="s">
        <v>46</v>
      </c>
      <c r="B47" s="99">
        <v>361.84</v>
      </c>
      <c r="C47" s="202">
        <v>312.38318339272809</v>
      </c>
      <c r="D47" s="570">
        <v>313.71699747655458</v>
      </c>
      <c r="E47" s="570">
        <v>314.69331966512897</v>
      </c>
      <c r="F47" s="232">
        <v>313.58</v>
      </c>
      <c r="G47" s="570">
        <v>339.45179139033866</v>
      </c>
      <c r="H47" s="570">
        <v>348.03539373719423</v>
      </c>
      <c r="I47" s="570">
        <v>463.00626847250641</v>
      </c>
      <c r="J47" s="125">
        <v>370.7</v>
      </c>
      <c r="K47" s="202">
        <v>338.90992814074502</v>
      </c>
      <c r="L47" s="570">
        <v>496.68312249305768</v>
      </c>
      <c r="M47" s="570">
        <v>508.54692168540004</v>
      </c>
      <c r="N47" s="232">
        <v>498.17936860503221</v>
      </c>
      <c r="O47" s="570">
        <v>500.95203903039476</v>
      </c>
      <c r="P47" s="125">
        <v>371.58932907356507</v>
      </c>
      <c r="Q47" s="202">
        <v>360.42463329718623</v>
      </c>
      <c r="R47" s="570">
        <v>333.44052883112238</v>
      </c>
      <c r="S47" s="232">
        <v>313.96116761326113</v>
      </c>
      <c r="T47" s="570">
        <v>334.85</v>
      </c>
      <c r="U47" s="125">
        <v>360.41175145842425</v>
      </c>
      <c r="V47" s="202">
        <v>314.58938802623931</v>
      </c>
      <c r="W47" s="570">
        <v>316.89688124402744</v>
      </c>
      <c r="X47" s="570">
        <v>317.12065579369823</v>
      </c>
      <c r="Y47" s="232">
        <v>316.18</v>
      </c>
      <c r="Z47" s="570">
        <v>346.57582564464326</v>
      </c>
      <c r="AA47" s="570">
        <v>350.07850863594996</v>
      </c>
      <c r="AB47" s="570">
        <v>463.3929268483098</v>
      </c>
      <c r="AC47" s="125">
        <v>375.39</v>
      </c>
      <c r="AD47" s="202">
        <v>341.95021046798774</v>
      </c>
      <c r="AE47" s="570">
        <v>492.76814901622157</v>
      </c>
      <c r="AF47" s="570">
        <v>493.17486246455996</v>
      </c>
      <c r="AG47" s="232">
        <v>476.48497925815622</v>
      </c>
      <c r="AH47" s="570">
        <v>487.05959112657678</v>
      </c>
      <c r="AI47" s="125">
        <v>374.96674227860126</v>
      </c>
      <c r="AJ47" s="202">
        <v>351.22638806062622</v>
      </c>
      <c r="AK47" s="570">
        <v>321.38480616969599</v>
      </c>
      <c r="AL47" s="232">
        <v>315.28640536529053</v>
      </c>
      <c r="AM47" s="570">
        <v>328.6</v>
      </c>
      <c r="AN47" s="125">
        <v>361.596</v>
      </c>
      <c r="AO47" s="202">
        <v>321.23685188269508</v>
      </c>
      <c r="AP47" s="570">
        <v>323.35026530103931</v>
      </c>
      <c r="AQ47" s="570">
        <v>315.57</v>
      </c>
      <c r="AR47" s="232">
        <v>319.97000000000003</v>
      </c>
      <c r="AS47" s="202">
        <v>338.97263081196775</v>
      </c>
      <c r="AT47" s="570">
        <v>338.02308802308801</v>
      </c>
      <c r="AU47" s="570">
        <v>387.5</v>
      </c>
      <c r="AV47" s="232">
        <v>352.67</v>
      </c>
      <c r="AW47" s="202">
        <v>334.69422043285516</v>
      </c>
      <c r="AX47" s="202">
        <v>416.49740806984568</v>
      </c>
      <c r="AY47" s="570">
        <v>432.59</v>
      </c>
      <c r="AZ47" s="570">
        <v>404.65</v>
      </c>
      <c r="BA47" s="232">
        <v>417.4</v>
      </c>
      <c r="BB47" s="125">
        <v>357.93636323468837</v>
      </c>
      <c r="BC47" s="202">
        <v>333.11806132177014</v>
      </c>
      <c r="BD47" s="202">
        <v>312.3452217550128</v>
      </c>
      <c r="BE47" s="202">
        <v>309.03997930690758</v>
      </c>
      <c r="BF47" s="202">
        <v>317.45458298926502</v>
      </c>
      <c r="BG47" s="202">
        <v>346.6464040212656</v>
      </c>
      <c r="BH47" s="125">
        <v>-14.949595978734408</v>
      </c>
      <c r="BI47" s="139">
        <v>-4.1343366571351473E-2</v>
      </c>
      <c r="BJ47" s="834">
        <v>292.86664488424196</v>
      </c>
      <c r="BK47" s="834">
        <v>287.73983307285602</v>
      </c>
      <c r="BL47" s="834">
        <v>290.19869315908784</v>
      </c>
      <c r="BM47" s="834">
        <v>290.38426072154613</v>
      </c>
      <c r="BN47" s="834">
        <v>303.45397885194058</v>
      </c>
      <c r="BO47" s="570">
        <v>304.60113279650608</v>
      </c>
      <c r="BP47" s="570">
        <v>370.41616816951841</v>
      </c>
      <c r="BQ47" s="570">
        <v>-17.083831830481586</v>
      </c>
      <c r="BR47" s="564">
        <v>-4.4087307949629902E-2</v>
      </c>
      <c r="BS47" s="570">
        <v>326.21060433540288</v>
      </c>
      <c r="BT47" s="570">
        <v>-26.459395664597139</v>
      </c>
      <c r="BU47" s="564">
        <v>-7.5025932641271262E-2</v>
      </c>
      <c r="BV47" s="570">
        <v>306.18886333938701</v>
      </c>
      <c r="BW47" s="125">
        <v>-28.505357093468149</v>
      </c>
      <c r="BX47" s="139">
        <v>-8.5168357722468543E-2</v>
      </c>
      <c r="BY47" s="830">
        <v>390.4737144792922</v>
      </c>
      <c r="BZ47" s="125">
        <v>-26.023693590553478</v>
      </c>
      <c r="CA47" s="139">
        <v>-6.2482246194889554E-2</v>
      </c>
      <c r="CB47" s="570">
        <v>385.25150249250697</v>
      </c>
      <c r="CC47" s="125">
        <v>-47.338497507493003</v>
      </c>
      <c r="CD47" s="139">
        <v>-0.10943040178342774</v>
      </c>
      <c r="CE47" s="570">
        <v>370.54869725206242</v>
      </c>
      <c r="CF47" s="125">
        <f t="shared" si="0"/>
        <v>-34.101302747937552</v>
      </c>
      <c r="CG47" s="139">
        <f t="shared" si="1"/>
        <v>-8.4273576542536893E-2</v>
      </c>
      <c r="CH47" s="570">
        <v>381.87400610994314</v>
      </c>
      <c r="CI47" s="125">
        <f t="shared" si="2"/>
        <v>-35.525993890056839</v>
      </c>
      <c r="CJ47" s="139">
        <f t="shared" si="3"/>
        <v>-8.5112587182694877E-2</v>
      </c>
      <c r="CK47" s="570">
        <v>330.12803898190867</v>
      </c>
      <c r="CL47" s="125">
        <f t="shared" si="4"/>
        <v>-27.808324252779698</v>
      </c>
      <c r="CM47" s="139">
        <f t="shared" si="5"/>
        <v>-7.7690693400006963E-2</v>
      </c>
    </row>
    <row r="48" spans="1:91" x14ac:dyDescent="0.25">
      <c r="A48" s="71" t="s">
        <v>112</v>
      </c>
      <c r="B48" s="71"/>
      <c r="C48" s="202"/>
      <c r="D48" s="570"/>
      <c r="E48" s="570"/>
      <c r="F48" s="232"/>
      <c r="G48" s="570"/>
      <c r="H48" s="570"/>
      <c r="I48" s="570"/>
      <c r="J48" s="125"/>
      <c r="K48" s="202"/>
      <c r="L48" s="570"/>
      <c r="M48" s="570"/>
      <c r="N48" s="232"/>
      <c r="O48" s="570"/>
      <c r="P48" s="125"/>
      <c r="Q48" s="202"/>
      <c r="R48" s="570"/>
      <c r="S48" s="232"/>
      <c r="T48" s="570"/>
      <c r="U48" s="125"/>
      <c r="V48" s="202"/>
      <c r="W48" s="570"/>
      <c r="X48" s="570"/>
      <c r="Y48" s="232"/>
      <c r="Z48" s="570"/>
      <c r="AA48" s="570"/>
      <c r="AB48" s="570"/>
      <c r="AC48" s="125"/>
      <c r="AD48" s="202"/>
      <c r="AE48" s="570"/>
      <c r="AF48" s="570"/>
      <c r="AG48" s="232"/>
      <c r="AH48" s="570"/>
      <c r="AI48" s="125"/>
      <c r="AJ48" s="202">
        <v>359.11264995394572</v>
      </c>
      <c r="AK48" s="570">
        <v>313.90053744608025</v>
      </c>
      <c r="AL48" s="232">
        <v>311.09047838046558</v>
      </c>
      <c r="AM48" s="570">
        <v>326.18558592201686</v>
      </c>
      <c r="AN48" s="125">
        <v>228.0213277522393</v>
      </c>
      <c r="AO48" s="202">
        <v>315.38123296104123</v>
      </c>
      <c r="AP48" s="570">
        <v>315.08393026879247</v>
      </c>
      <c r="AQ48" s="570">
        <v>306.89</v>
      </c>
      <c r="AR48" s="232">
        <v>312.42</v>
      </c>
      <c r="AS48" s="202">
        <v>339.04558239895192</v>
      </c>
      <c r="AT48" s="570">
        <v>341.95657131274231</v>
      </c>
      <c r="AU48" s="570">
        <v>439.4</v>
      </c>
      <c r="AV48" s="232">
        <v>364</v>
      </c>
      <c r="AW48" s="202">
        <v>334.69</v>
      </c>
      <c r="AX48" s="202">
        <v>495.7</v>
      </c>
      <c r="AY48" s="570">
        <v>507.34</v>
      </c>
      <c r="AZ48" s="570">
        <v>476.5</v>
      </c>
      <c r="BA48" s="232">
        <v>493.42</v>
      </c>
      <c r="BB48" s="125">
        <v>367.39</v>
      </c>
      <c r="BC48" s="202">
        <v>356.0474986321222</v>
      </c>
      <c r="BD48" s="202">
        <v>329.90891212089849</v>
      </c>
      <c r="BE48" s="202">
        <v>328.32528989146812</v>
      </c>
      <c r="BF48" s="202">
        <v>336.76959961437143</v>
      </c>
      <c r="BG48" s="202">
        <v>307.62430637238674</v>
      </c>
      <c r="BH48" s="125">
        <v>79.602978620147439</v>
      </c>
      <c r="BI48" s="139">
        <v>0.34910321505820496</v>
      </c>
      <c r="BJ48" s="834">
        <v>338.26224798137412</v>
      </c>
      <c r="BK48" s="834">
        <v>327.24060704697524</v>
      </c>
      <c r="BL48" s="834">
        <v>333.2405073866247</v>
      </c>
      <c r="BM48" s="834">
        <v>333.12542324553584</v>
      </c>
      <c r="BN48" s="834">
        <v>309.27954080622817</v>
      </c>
      <c r="BO48" s="570">
        <v>314.17189608275686</v>
      </c>
      <c r="BP48" s="570">
        <v>449.42056717765689</v>
      </c>
      <c r="BQ48" s="570">
        <v>10.020567177656915</v>
      </c>
      <c r="BR48" s="564">
        <v>2.2805114195850969E-2</v>
      </c>
      <c r="BS48" s="570">
        <v>353.13657934083074</v>
      </c>
      <c r="BT48" s="570">
        <v>-10.863420659169265</v>
      </c>
      <c r="BU48" s="564">
        <v>-2.9844562250465011E-2</v>
      </c>
      <c r="BV48" s="570">
        <v>334.69</v>
      </c>
      <c r="BW48" s="125">
        <v>0</v>
      </c>
      <c r="BX48" s="139">
        <v>0</v>
      </c>
      <c r="BY48" s="830">
        <v>516.65685697469098</v>
      </c>
      <c r="BZ48" s="125">
        <v>20.956856974690993</v>
      </c>
      <c r="CA48" s="139">
        <v>4.2277298718359883E-2</v>
      </c>
      <c r="CB48" s="570">
        <v>534.34268833087151</v>
      </c>
      <c r="CC48" s="125">
        <v>27.002688330871536</v>
      </c>
      <c r="CD48" s="139">
        <v>5.3224047642353327E-2</v>
      </c>
      <c r="CE48" s="570">
        <v>507.81862053837233</v>
      </c>
      <c r="CF48" s="125">
        <f t="shared" si="0"/>
        <v>31.318620538372329</v>
      </c>
      <c r="CG48" s="139">
        <f t="shared" si="1"/>
        <v>6.5726380982942978E-2</v>
      </c>
      <c r="CH48" s="570">
        <v>519.76457705995074</v>
      </c>
      <c r="CI48" s="125">
        <f t="shared" si="2"/>
        <v>26.344577059950723</v>
      </c>
      <c r="CJ48" s="139">
        <f t="shared" si="3"/>
        <v>5.3391790077318958E-2</v>
      </c>
      <c r="CK48" s="570">
        <v>381.35919782895644</v>
      </c>
      <c r="CL48" s="125">
        <f t="shared" si="4"/>
        <v>13.969197828956453</v>
      </c>
      <c r="CM48" s="139">
        <f t="shared" si="5"/>
        <v>3.8022803639065988E-2</v>
      </c>
    </row>
    <row r="49" spans="1:91" x14ac:dyDescent="0.25">
      <c r="A49" s="71" t="s">
        <v>111</v>
      </c>
      <c r="B49" s="71"/>
      <c r="C49" s="202"/>
      <c r="D49" s="570"/>
      <c r="E49" s="570"/>
      <c r="F49" s="232"/>
      <c r="G49" s="570"/>
      <c r="H49" s="570"/>
      <c r="I49" s="570"/>
      <c r="J49" s="125"/>
      <c r="K49" s="202"/>
      <c r="L49" s="570"/>
      <c r="M49" s="570"/>
      <c r="N49" s="232"/>
      <c r="O49" s="570"/>
      <c r="P49" s="125"/>
      <c r="Q49" s="202"/>
      <c r="R49" s="570"/>
      <c r="S49" s="232"/>
      <c r="T49" s="570"/>
      <c r="U49" s="125"/>
      <c r="V49" s="202"/>
      <c r="W49" s="570"/>
      <c r="X49" s="570"/>
      <c r="Y49" s="232"/>
      <c r="Z49" s="570"/>
      <c r="AA49" s="570"/>
      <c r="AB49" s="570"/>
      <c r="AC49" s="125"/>
      <c r="AD49" s="202"/>
      <c r="AE49" s="570"/>
      <c r="AF49" s="570"/>
      <c r="AG49" s="232"/>
      <c r="AH49" s="570"/>
      <c r="AI49" s="125"/>
      <c r="AJ49" s="202">
        <v>333.00861361771945</v>
      </c>
      <c r="AK49" s="570">
        <v>341.95038776744951</v>
      </c>
      <c r="AL49" s="232">
        <v>331.25309559187718</v>
      </c>
      <c r="AM49" s="570">
        <v>335.58279305286072</v>
      </c>
      <c r="AN49" s="570">
        <v>335.58300000000003</v>
      </c>
      <c r="AO49" s="202">
        <v>336.94216435512789</v>
      </c>
      <c r="AP49" s="570">
        <v>351.06103409762829</v>
      </c>
      <c r="AQ49" s="570">
        <v>341.56</v>
      </c>
      <c r="AR49" s="232">
        <v>342.41</v>
      </c>
      <c r="AS49" s="202">
        <v>338.7015961634815</v>
      </c>
      <c r="AT49" s="570">
        <v>330.8081981688897</v>
      </c>
      <c r="AU49" s="570">
        <v>322.24</v>
      </c>
      <c r="AV49" s="232">
        <v>329.34</v>
      </c>
      <c r="AW49" s="202">
        <v>335.68</v>
      </c>
      <c r="AX49" s="202">
        <v>326.5</v>
      </c>
      <c r="AY49" s="570">
        <v>331.08</v>
      </c>
      <c r="AZ49" s="570">
        <v>340.04</v>
      </c>
      <c r="BA49" s="232">
        <v>331.87275214021577</v>
      </c>
      <c r="BB49" s="125">
        <v>334.36889937024824</v>
      </c>
      <c r="BC49" s="202">
        <v>325.90131251038378</v>
      </c>
      <c r="BD49" s="202">
        <v>327.62529832935559</v>
      </c>
      <c r="BE49" s="202">
        <v>326.27330523608828</v>
      </c>
      <c r="BF49" s="202">
        <v>326.42646253323176</v>
      </c>
      <c r="BG49" s="776">
        <v>332.95222768784913</v>
      </c>
      <c r="BH49" s="125">
        <v>-2.6307723121508957</v>
      </c>
      <c r="BI49" s="139">
        <v>-7.8394087666863212E-3</v>
      </c>
      <c r="BJ49" s="834">
        <v>321.92645518278761</v>
      </c>
      <c r="BK49" s="834">
        <v>328.99088084978456</v>
      </c>
      <c r="BL49" s="834">
        <v>328.12618201074213</v>
      </c>
      <c r="BM49" s="834">
        <v>325.9369257724029</v>
      </c>
      <c r="BN49" s="834">
        <v>332.96410256410257</v>
      </c>
      <c r="BO49" s="570">
        <v>332.97828758705447</v>
      </c>
      <c r="BP49" s="570">
        <v>326.24359753450818</v>
      </c>
      <c r="BQ49" s="570">
        <v>4.0035975345081738</v>
      </c>
      <c r="BR49" s="564">
        <v>1.2424272388617718E-2</v>
      </c>
      <c r="BS49" s="570">
        <v>330.18166110724485</v>
      </c>
      <c r="BT49" s="570">
        <v>0.84166110724487453</v>
      </c>
      <c r="BU49" s="564">
        <v>2.5555994025775021E-3</v>
      </c>
      <c r="BV49" s="570">
        <v>335.68</v>
      </c>
      <c r="BW49" s="125">
        <v>0</v>
      </c>
      <c r="BX49" s="139">
        <v>0</v>
      </c>
      <c r="BY49" s="830">
        <v>323.21748312749645</v>
      </c>
      <c r="BZ49" s="125">
        <v>-3.2825168725035496</v>
      </c>
      <c r="CA49" s="139">
        <v>-1.0053650451771975E-2</v>
      </c>
      <c r="CB49" s="570">
        <v>324.31955533989145</v>
      </c>
      <c r="CC49" s="125">
        <v>-6.7604446601085328</v>
      </c>
      <c r="CD49" s="139">
        <v>-2.0419368914185495E-2</v>
      </c>
      <c r="CE49" s="570">
        <v>325.56953417205034</v>
      </c>
      <c r="CF49" s="125">
        <f t="shared" si="0"/>
        <v>-14.470465827949681</v>
      </c>
      <c r="CG49" s="139">
        <f t="shared" si="1"/>
        <v>-4.2555187119014473E-2</v>
      </c>
      <c r="CH49" s="570">
        <v>324.34614142718755</v>
      </c>
      <c r="CI49" s="125">
        <f t="shared" si="2"/>
        <v>-7.5266107130282194</v>
      </c>
      <c r="CJ49" s="139">
        <f t="shared" si="3"/>
        <v>-2.2679206607019782E-2</v>
      </c>
      <c r="CK49" s="570">
        <v>326.41521724969061</v>
      </c>
      <c r="CL49" s="125">
        <f t="shared" si="4"/>
        <v>-7.9536821205576302</v>
      </c>
      <c r="CM49" s="139">
        <f t="shared" si="5"/>
        <v>-2.3787146877408839E-2</v>
      </c>
    </row>
    <row r="50" spans="1:91" x14ac:dyDescent="0.25">
      <c r="A50" s="71" t="s">
        <v>248</v>
      </c>
      <c r="B50" s="71"/>
      <c r="C50" s="202"/>
      <c r="D50" s="570"/>
      <c r="E50" s="570"/>
      <c r="F50" s="232"/>
      <c r="G50" s="570"/>
      <c r="H50" s="570"/>
      <c r="I50" s="570"/>
      <c r="J50" s="125"/>
      <c r="K50" s="202"/>
      <c r="L50" s="570"/>
      <c r="M50" s="570"/>
      <c r="N50" s="232"/>
      <c r="O50" s="570"/>
      <c r="P50" s="125"/>
      <c r="Q50" s="202"/>
      <c r="R50" s="570"/>
      <c r="S50" s="232"/>
      <c r="T50" s="570"/>
      <c r="U50" s="125"/>
      <c r="V50" s="202"/>
      <c r="W50" s="570"/>
      <c r="X50" s="570"/>
      <c r="Y50" s="232"/>
      <c r="Z50" s="570"/>
      <c r="AA50" s="570"/>
      <c r="AB50" s="570"/>
      <c r="AC50" s="125"/>
      <c r="AD50" s="202"/>
      <c r="AE50" s="570"/>
      <c r="AF50" s="570"/>
      <c r="AG50" s="232"/>
      <c r="AH50" s="570"/>
      <c r="AI50" s="125"/>
      <c r="AJ50" s="202"/>
      <c r="AK50" s="570"/>
      <c r="AL50" s="232"/>
      <c r="AM50" s="570"/>
      <c r="AN50" s="570"/>
      <c r="AO50" s="202"/>
      <c r="AP50" s="570"/>
      <c r="AQ50" s="570"/>
      <c r="AR50" s="232"/>
      <c r="AS50" s="202"/>
      <c r="AT50" s="570"/>
      <c r="AU50" s="570"/>
      <c r="AV50" s="232"/>
      <c r="AW50" s="202"/>
      <c r="AX50" s="202"/>
      <c r="AY50" s="570">
        <v>447.57</v>
      </c>
      <c r="AZ50" s="570">
        <v>364.88</v>
      </c>
      <c r="BA50" s="232"/>
      <c r="BB50" s="125"/>
      <c r="BC50" s="202">
        <v>291.90108191653786</v>
      </c>
      <c r="BD50" s="202">
        <v>275.37858828380945</v>
      </c>
      <c r="BE50" s="202">
        <v>251.26531870616344</v>
      </c>
      <c r="BF50" s="202">
        <v>271.86265467012407</v>
      </c>
      <c r="BG50" s="202">
        <v>303.8091187802695</v>
      </c>
      <c r="BH50" s="125">
        <v>303.8091187802695</v>
      </c>
      <c r="BI50" s="139" t="e">
        <v>#DIV/0!</v>
      </c>
      <c r="BJ50" s="834">
        <v>203.98764392024714</v>
      </c>
      <c r="BK50" s="834">
        <v>203.79488658604421</v>
      </c>
      <c r="BL50" s="834">
        <v>211.04730970748022</v>
      </c>
      <c r="BM50" s="834">
        <v>206.3028299615427</v>
      </c>
      <c r="BN50" s="834">
        <v>279.93421052631578</v>
      </c>
      <c r="BO50" s="570">
        <v>279.89854978214214</v>
      </c>
      <c r="BP50" s="570">
        <v>321.00384146481724</v>
      </c>
      <c r="BQ50" s="570">
        <v>321.00384146481724</v>
      </c>
      <c r="BR50" s="564" t="e">
        <v>#DIV/0!</v>
      </c>
      <c r="BS50" s="570">
        <v>293.1274222656134</v>
      </c>
      <c r="BT50" s="570">
        <v>293.1274222656134</v>
      </c>
      <c r="BU50" s="564" t="e">
        <v>#DIV/0!</v>
      </c>
      <c r="BV50" s="570">
        <v>327.93620652628488</v>
      </c>
      <c r="BW50" s="125">
        <v>327.93620652628488</v>
      </c>
      <c r="BX50" s="139" t="e">
        <v>#DIV/0!</v>
      </c>
      <c r="BY50" s="830">
        <v>331.0592723004695</v>
      </c>
      <c r="BZ50" s="125">
        <v>331.0592723004695</v>
      </c>
      <c r="CA50" s="139"/>
      <c r="CB50" s="570">
        <v>333.72025536854323</v>
      </c>
      <c r="CC50" s="125">
        <v>-113.84974463145676</v>
      </c>
      <c r="CD50" s="139">
        <v>-0.25437304696797541</v>
      </c>
      <c r="CE50" s="570">
        <v>329.57363022023435</v>
      </c>
      <c r="CF50" s="125">
        <f t="shared" si="0"/>
        <v>-35.306369779765646</v>
      </c>
      <c r="CG50" s="139">
        <f t="shared" si="1"/>
        <v>-9.6761592248864409E-2</v>
      </c>
      <c r="CH50" s="570">
        <v>331.30257810894489</v>
      </c>
      <c r="CI50" s="125">
        <f t="shared" si="2"/>
        <v>331.30257810894489</v>
      </c>
      <c r="CJ50" s="139" t="e">
        <f t="shared" si="3"/>
        <v>#DIV/0!</v>
      </c>
      <c r="CK50" s="570">
        <v>275.87963468325876</v>
      </c>
      <c r="CL50" s="125">
        <f t="shared" si="4"/>
        <v>275.87963468325876</v>
      </c>
      <c r="CM50" s="139" t="e">
        <f t="shared" si="5"/>
        <v>#DIV/0!</v>
      </c>
    </row>
    <row r="51" spans="1:91" s="233" customFormat="1" x14ac:dyDescent="0.25">
      <c r="A51" s="98" t="s">
        <v>47</v>
      </c>
      <c r="B51" s="98">
        <v>346.18</v>
      </c>
      <c r="C51" s="202">
        <v>337.69</v>
      </c>
      <c r="D51" s="570">
        <v>329.39</v>
      </c>
      <c r="E51" s="570">
        <v>327.79</v>
      </c>
      <c r="F51" s="232">
        <v>331.62333333333328</v>
      </c>
      <c r="G51" s="570">
        <v>332.23</v>
      </c>
      <c r="H51" s="570">
        <v>331.37</v>
      </c>
      <c r="I51" s="570">
        <v>335.31</v>
      </c>
      <c r="J51" s="125">
        <v>332.97</v>
      </c>
      <c r="K51" s="202">
        <v>332.22892699300365</v>
      </c>
      <c r="L51" s="570">
        <v>383.83</v>
      </c>
      <c r="M51" s="570">
        <v>360.11</v>
      </c>
      <c r="N51" s="232">
        <v>338.71899999999999</v>
      </c>
      <c r="O51" s="570">
        <v>360.88633333333337</v>
      </c>
      <c r="P51" s="125">
        <v>348.46668940115592</v>
      </c>
      <c r="Q51" s="202">
        <v>332.71899999999999</v>
      </c>
      <c r="R51" s="193">
        <v>332.48700000000002</v>
      </c>
      <c r="S51" s="232">
        <v>331.786</v>
      </c>
      <c r="T51" s="570">
        <v>332.33</v>
      </c>
      <c r="U51" s="125">
        <v>341.79179923556012</v>
      </c>
      <c r="V51" s="202">
        <v>328.57</v>
      </c>
      <c r="W51" s="570">
        <v>328.49</v>
      </c>
      <c r="X51" s="570">
        <v>330.98</v>
      </c>
      <c r="Y51" s="232">
        <v>329.34666666666664</v>
      </c>
      <c r="Z51" s="570">
        <v>338.22</v>
      </c>
      <c r="AA51" s="570">
        <v>340.03</v>
      </c>
      <c r="AB51" s="570">
        <v>396.41</v>
      </c>
      <c r="AC51" s="125">
        <v>358.22</v>
      </c>
      <c r="AD51" s="202">
        <v>341.56088792874289</v>
      </c>
      <c r="AE51" s="570">
        <v>391.33800000000002</v>
      </c>
      <c r="AF51" s="570">
        <v>337.82</v>
      </c>
      <c r="AG51" s="232">
        <v>336.55</v>
      </c>
      <c r="AH51" s="570">
        <v>355.23600000000005</v>
      </c>
      <c r="AI51" s="125">
        <v>345.53153058734966</v>
      </c>
      <c r="AJ51" s="202">
        <v>328.12</v>
      </c>
      <c r="AK51" s="550">
        <v>327.596</v>
      </c>
      <c r="AL51" s="232">
        <v>337.822</v>
      </c>
      <c r="AM51" s="570">
        <v>331.17899999999997</v>
      </c>
      <c r="AN51" s="125">
        <v>340.93400000000003</v>
      </c>
      <c r="AO51" s="202">
        <v>325.43900000000002</v>
      </c>
      <c r="AP51" s="570">
        <v>349.4</v>
      </c>
      <c r="AQ51" s="570">
        <v>339.2</v>
      </c>
      <c r="AR51" s="232">
        <v>330.97</v>
      </c>
      <c r="AS51" s="202">
        <v>331.20246036113411</v>
      </c>
      <c r="AT51" s="202">
        <v>331.22409827551485</v>
      </c>
      <c r="AU51" s="570">
        <v>346.1</v>
      </c>
      <c r="AV51" s="232">
        <v>334.96699999999998</v>
      </c>
      <c r="AW51" s="202">
        <v>332.63236980238071</v>
      </c>
      <c r="AX51" s="202">
        <v>355.3</v>
      </c>
      <c r="AY51" s="570">
        <v>399.1</v>
      </c>
      <c r="AZ51" s="570">
        <v>332.8</v>
      </c>
      <c r="BA51" s="232">
        <v>362.5</v>
      </c>
      <c r="BB51" s="125">
        <v>340.18277795582981</v>
      </c>
      <c r="BC51" s="202">
        <v>330.1</v>
      </c>
      <c r="BD51" s="570">
        <v>342.03664194520644</v>
      </c>
      <c r="BE51" s="570">
        <v>325.24817744687454</v>
      </c>
      <c r="BF51" s="570">
        <v>332.08659590717991</v>
      </c>
      <c r="BG51" s="125">
        <v>338.13129030579239</v>
      </c>
      <c r="BH51" s="125">
        <v>-2.8027096942076355</v>
      </c>
      <c r="BI51" s="139">
        <v>-8.2206811119091526E-3</v>
      </c>
      <c r="BJ51" s="233">
        <v>323.46399714882506</v>
      </c>
      <c r="BK51" s="233">
        <v>329.56758460020558</v>
      </c>
      <c r="BL51" s="233">
        <v>364.11449377971076</v>
      </c>
      <c r="BM51" s="233">
        <v>338.08487107509001</v>
      </c>
      <c r="BN51" s="233">
        <v>382.17804857202162</v>
      </c>
      <c r="BO51" s="570">
        <v>336.36271324126722</v>
      </c>
      <c r="BP51" s="570">
        <v>343.73151981076285</v>
      </c>
      <c r="BQ51" s="570">
        <v>-2.3684801892371752</v>
      </c>
      <c r="BR51" s="564">
        <v>-6.8433406218930222E-3</v>
      </c>
      <c r="BS51" s="570">
        <v>354.97956841842472</v>
      </c>
      <c r="BT51" s="570">
        <v>20.012568418424735</v>
      </c>
      <c r="BU51" s="564">
        <v>5.9744895522319319E-2</v>
      </c>
      <c r="BV51" s="570">
        <v>345.36479864571703</v>
      </c>
      <c r="BW51" s="125">
        <v>12.732428843336322</v>
      </c>
      <c r="BX51" s="139">
        <v>3.8277780514568531E-2</v>
      </c>
      <c r="BY51" s="830">
        <v>356.60218671152228</v>
      </c>
      <c r="BZ51" s="125">
        <v>1.3021867115222676</v>
      </c>
      <c r="CA51" s="139">
        <v>3.6650343696095346E-3</v>
      </c>
      <c r="CB51" s="570">
        <v>340.5427151623669</v>
      </c>
      <c r="CC51" s="125">
        <v>-58.557284837633119</v>
      </c>
      <c r="CD51" s="139">
        <v>-0.14672333960820125</v>
      </c>
      <c r="CE51" s="570">
        <v>346.42905768270731</v>
      </c>
      <c r="CF51" s="125">
        <f t="shared" si="0"/>
        <v>13.629057682707298</v>
      </c>
      <c r="CG51" s="139">
        <f t="shared" si="1"/>
        <v>4.0952697363904139E-2</v>
      </c>
      <c r="CH51" s="570">
        <v>346.82837958881078</v>
      </c>
      <c r="CI51" s="125">
        <f t="shared" si="2"/>
        <v>-15.671620411189224</v>
      </c>
      <c r="CJ51" s="139">
        <f t="shared" si="3"/>
        <v>-4.323205630672889E-2</v>
      </c>
      <c r="CK51" s="570">
        <v>345.78555782209554</v>
      </c>
      <c r="CL51" s="125">
        <f t="shared" si="4"/>
        <v>5.6027798662657347</v>
      </c>
      <c r="CM51" s="139">
        <f t="shared" si="5"/>
        <v>1.64699103815103E-2</v>
      </c>
    </row>
    <row r="52" spans="1:91" x14ac:dyDescent="0.25">
      <c r="A52" s="52" t="s">
        <v>81</v>
      </c>
      <c r="B52" s="52"/>
      <c r="C52" s="29">
        <v>357.95150352381341</v>
      </c>
      <c r="D52" s="572">
        <v>356.82802395776366</v>
      </c>
      <c r="E52" s="572">
        <v>366.26978426713816</v>
      </c>
      <c r="F52" s="561">
        <v>358.97121110410859</v>
      </c>
      <c r="G52" s="560">
        <v>377.45956778379747</v>
      </c>
      <c r="H52" s="560">
        <v>441.62327439946085</v>
      </c>
      <c r="I52" s="560">
        <v>518.0730484257449</v>
      </c>
      <c r="J52" s="123">
        <v>437.85049598075796</v>
      </c>
      <c r="K52" s="29">
        <v>390.14472995252811</v>
      </c>
      <c r="L52" s="572">
        <v>561.36680701868886</v>
      </c>
      <c r="M52" s="572">
        <v>533.11141719917316</v>
      </c>
      <c r="N52" s="561">
        <v>446.26445566546232</v>
      </c>
      <c r="O52" s="560">
        <v>506.31613919903077</v>
      </c>
      <c r="P52" s="123">
        <v>421.41318033588567</v>
      </c>
      <c r="Q52" s="29">
        <v>391.70431854337147</v>
      </c>
      <c r="R52" s="572">
        <v>353.81181222053903</v>
      </c>
      <c r="S52" s="561">
        <v>347.25621537735412</v>
      </c>
      <c r="T52" s="560">
        <v>362.09585118867182</v>
      </c>
      <c r="U52" s="560">
        <v>403.34116886675343</v>
      </c>
      <c r="V52" s="29">
        <v>357.71228028346854</v>
      </c>
      <c r="W52" s="572">
        <v>358.92162495209368</v>
      </c>
      <c r="X52" s="572">
        <v>383.31627334961098</v>
      </c>
      <c r="Y52" s="561">
        <v>366.19526945219235</v>
      </c>
      <c r="Z52" s="560">
        <v>382.43755671279803</v>
      </c>
      <c r="AA52" s="560">
        <v>435.55160559444931</v>
      </c>
      <c r="AB52" s="560">
        <v>497.37586353906113</v>
      </c>
      <c r="AC52" s="123">
        <v>430.99292316903012</v>
      </c>
      <c r="AD52" s="29">
        <v>391.84601679390363</v>
      </c>
      <c r="AE52" s="572">
        <v>518.57697726062247</v>
      </c>
      <c r="AF52" s="572">
        <v>509.45732817611753</v>
      </c>
      <c r="AG52" s="561">
        <v>452.6070279128092</v>
      </c>
      <c r="AH52" s="560">
        <v>490.13889475207333</v>
      </c>
      <c r="AI52" s="123">
        <v>418.13696310061329</v>
      </c>
      <c r="AJ52" s="29">
        <v>418.63866106837014</v>
      </c>
      <c r="AK52" s="572">
        <v>372.08258843461198</v>
      </c>
      <c r="AL52" s="561">
        <v>397.665406925225</v>
      </c>
      <c r="AM52" s="560">
        <v>395.3253279027395</v>
      </c>
      <c r="AN52" s="123">
        <v>411.21706887054711</v>
      </c>
      <c r="AO52" s="29">
        <v>383.35250325785449</v>
      </c>
      <c r="AP52" s="572">
        <v>368.9231221347498</v>
      </c>
      <c r="AQ52" s="572">
        <v>390.70982825128056</v>
      </c>
      <c r="AR52" s="561">
        <v>380.92118903129023</v>
      </c>
      <c r="AS52" s="29">
        <v>392.28366634268474</v>
      </c>
      <c r="AT52" s="572">
        <v>457.8931709856505</v>
      </c>
      <c r="AU52" s="572">
        <v>521.88479937285865</v>
      </c>
      <c r="AV52" s="561">
        <v>449.67816711689613</v>
      </c>
      <c r="AW52" s="29">
        <v>408.08767873346653</v>
      </c>
      <c r="AX52" s="29">
        <v>534.84594643765161</v>
      </c>
      <c r="AY52" s="572">
        <v>501.01696957954363</v>
      </c>
      <c r="AZ52" s="572">
        <v>447.60381062773939</v>
      </c>
      <c r="BA52" s="561">
        <v>490.00271775558372</v>
      </c>
      <c r="BB52" s="123">
        <v>429.95579218572004</v>
      </c>
      <c r="BC52" s="29">
        <v>413.29467306582046</v>
      </c>
      <c r="BD52" s="572">
        <v>369.72116232199852</v>
      </c>
      <c r="BE52" s="572">
        <v>361.25332558609091</v>
      </c>
      <c r="BF52" s="561">
        <v>380.31131496696122</v>
      </c>
      <c r="BG52" s="123">
        <v>415.25647636771527</v>
      </c>
      <c r="BH52" s="123">
        <v>4.0394074971681562</v>
      </c>
      <c r="BI52" s="667">
        <v>9.82305405819567E-3</v>
      </c>
      <c r="BJ52" s="560">
        <v>360.96012266474844</v>
      </c>
      <c r="BK52" s="560">
        <v>358.77417424474839</v>
      </c>
      <c r="BL52" s="560">
        <v>379.63294871139919</v>
      </c>
      <c r="BM52" s="560">
        <v>365.87054558936705</v>
      </c>
      <c r="BN52" s="560">
        <v>371.82696363831553</v>
      </c>
      <c r="BO52" s="572">
        <v>428.25508009354502</v>
      </c>
      <c r="BP52" s="572">
        <v>483.55298588356794</v>
      </c>
      <c r="BQ52" s="572">
        <v>-38.33181348929071</v>
      </c>
      <c r="BR52" s="26">
        <v>-7.3448802370472355E-2</v>
      </c>
      <c r="BS52" s="572">
        <v>422.14803586421635</v>
      </c>
      <c r="BT52" s="572">
        <v>-27.53013125267978</v>
      </c>
      <c r="BU52" s="26">
        <v>-6.1221854352388833E-2</v>
      </c>
      <c r="BV52" s="572">
        <v>388.00660241179764</v>
      </c>
      <c r="BW52" s="123">
        <v>-20.081076321668888</v>
      </c>
      <c r="BX52" s="667">
        <v>-4.9207749628688006E-2</v>
      </c>
      <c r="BY52" s="827">
        <v>523.20863538162052</v>
      </c>
      <c r="BZ52" s="123">
        <v>-11.637311056031081</v>
      </c>
      <c r="CA52" s="667">
        <v>-2.1758248582683562E-2</v>
      </c>
      <c r="CB52" s="572">
        <v>515.89298588620784</v>
      </c>
      <c r="CC52" s="123">
        <v>14.876016306664212</v>
      </c>
      <c r="CD52" s="667">
        <v>2.969164162073842E-2</v>
      </c>
      <c r="CE52" s="572">
        <v>455.41080244594588</v>
      </c>
      <c r="CF52" s="123">
        <f t="shared" si="0"/>
        <v>7.8069918182064839</v>
      </c>
      <c r="CG52" s="667">
        <f t="shared" si="1"/>
        <v>1.7441745652829927E-2</v>
      </c>
      <c r="CH52" s="572">
        <v>494.33571213273103</v>
      </c>
      <c r="CI52" s="123">
        <f t="shared" si="2"/>
        <v>4.3329943771473154</v>
      </c>
      <c r="CJ52" s="667">
        <f t="shared" si="3"/>
        <v>8.8427966216069829E-3</v>
      </c>
      <c r="CK52" s="572">
        <v>416.21000706791239</v>
      </c>
      <c r="CL52" s="123">
        <f t="shared" si="4"/>
        <v>-13.745785117807657</v>
      </c>
      <c r="CM52" s="667">
        <f t="shared" si="5"/>
        <v>-3.197022895756256E-2</v>
      </c>
    </row>
    <row r="53" spans="1:91" s="233" customFormat="1" x14ac:dyDescent="0.25">
      <c r="A53" s="98" t="s">
        <v>48</v>
      </c>
      <c r="B53" s="834">
        <v>415.37599999999998</v>
      </c>
      <c r="C53" s="202">
        <v>348.14470973918594</v>
      </c>
      <c r="D53" s="570">
        <v>346.86</v>
      </c>
      <c r="E53" s="570">
        <v>359.95271374430655</v>
      </c>
      <c r="F53" s="232">
        <v>351.34846894810033</v>
      </c>
      <c r="G53" s="570">
        <v>371.49844935831169</v>
      </c>
      <c r="H53" s="570">
        <v>447.80729454488039</v>
      </c>
      <c r="I53" s="570">
        <v>533.75276116900091</v>
      </c>
      <c r="J53" s="125">
        <v>442.43544359912124</v>
      </c>
      <c r="K53" s="202">
        <v>387.37696844048719</v>
      </c>
      <c r="L53" s="570">
        <v>576.4493254132708</v>
      </c>
      <c r="M53" s="570">
        <v>547.22793725438964</v>
      </c>
      <c r="N53" s="232">
        <v>451.78487653004652</v>
      </c>
      <c r="O53" s="570">
        <v>517.99868903860579</v>
      </c>
      <c r="P53" s="125">
        <v>423.45415181321044</v>
      </c>
      <c r="Q53" s="202">
        <v>388.78081614237004</v>
      </c>
      <c r="R53" s="570">
        <v>344.24765685726584</v>
      </c>
      <c r="S53" s="232">
        <v>338.27</v>
      </c>
      <c r="T53" s="570">
        <v>354.79</v>
      </c>
      <c r="U53" s="124">
        <v>402.53201346758533</v>
      </c>
      <c r="V53" s="202">
        <v>349.96875072336286</v>
      </c>
      <c r="W53" s="570">
        <v>350.66</v>
      </c>
      <c r="X53" s="570">
        <v>378.94101380693655</v>
      </c>
      <c r="Y53" s="232">
        <v>359.41</v>
      </c>
      <c r="Z53" s="570">
        <v>377.75</v>
      </c>
      <c r="AA53" s="570">
        <v>440.40034699226732</v>
      </c>
      <c r="AB53" s="570">
        <v>509.51288936008388</v>
      </c>
      <c r="AC53" s="125">
        <v>434.73728826862998</v>
      </c>
      <c r="AD53" s="202">
        <v>389.28468179237251</v>
      </c>
      <c r="AE53" s="570">
        <v>531.26441177463084</v>
      </c>
      <c r="AF53" s="570">
        <v>522.14642926539921</v>
      </c>
      <c r="AG53" s="232">
        <v>460.1545551964175</v>
      </c>
      <c r="AH53" s="570">
        <v>501.23231552584878</v>
      </c>
      <c r="AI53" s="125">
        <v>419.83837291330371</v>
      </c>
      <c r="AJ53" s="202">
        <v>419.53796309339344</v>
      </c>
      <c r="AK53" s="570">
        <v>366.68370654830187</v>
      </c>
      <c r="AL53" s="232">
        <v>397.40775582732306</v>
      </c>
      <c r="AM53" s="570">
        <v>393.71820530773857</v>
      </c>
      <c r="AN53" s="125">
        <v>411.87826516096629</v>
      </c>
      <c r="AO53" s="202">
        <v>380.35781349502253</v>
      </c>
      <c r="AP53" s="571">
        <v>361.79815164615053</v>
      </c>
      <c r="AQ53" s="570">
        <v>388.9</v>
      </c>
      <c r="AR53" s="117">
        <v>377.1</v>
      </c>
      <c r="AS53" s="202">
        <v>388.61433037546971</v>
      </c>
      <c r="AT53" s="570">
        <v>467.86663557938914</v>
      </c>
      <c r="AU53" s="570">
        <v>535.30999999999995</v>
      </c>
      <c r="AV53" s="232">
        <v>456.09</v>
      </c>
      <c r="AW53" s="202">
        <v>408.39999439364402</v>
      </c>
      <c r="AX53" s="202">
        <v>549.77602676884885</v>
      </c>
      <c r="AY53" s="202">
        <v>513.14828728346333</v>
      </c>
      <c r="AZ53" s="570">
        <v>454.85</v>
      </c>
      <c r="BA53" s="232">
        <v>501.46</v>
      </c>
      <c r="BB53" s="125">
        <v>433.69336488689692</v>
      </c>
      <c r="BC53" s="202">
        <v>415.74</v>
      </c>
      <c r="BD53" s="570">
        <v>363.7</v>
      </c>
      <c r="BE53" s="570">
        <v>355.23423014884418</v>
      </c>
      <c r="BF53" s="232">
        <v>376.97643331543992</v>
      </c>
      <c r="BG53" s="125">
        <v>416.89864419975743</v>
      </c>
      <c r="BH53" s="125">
        <v>5.020379038791134</v>
      </c>
      <c r="BI53" s="139">
        <v>1.2188987532102763E-2</v>
      </c>
      <c r="BJ53" s="233">
        <v>355.03576969488006</v>
      </c>
      <c r="BK53" s="233">
        <v>351.31942206975845</v>
      </c>
      <c r="BL53" s="233">
        <v>375.95085038629833</v>
      </c>
      <c r="BM53" s="233">
        <v>360.22991292401565</v>
      </c>
      <c r="BN53" s="233">
        <v>365.46036737668794</v>
      </c>
      <c r="BO53" s="571">
        <v>433.86910095579458</v>
      </c>
      <c r="BP53" s="571">
        <v>494.17630026342732</v>
      </c>
      <c r="BQ53" s="571">
        <v>-41.133699736572623</v>
      </c>
      <c r="BR53" s="586">
        <v>-7.6840895437358961E-2</v>
      </c>
      <c r="BS53" s="571">
        <v>425.10845159461996</v>
      </c>
      <c r="BT53" s="571">
        <v>-30.981548405380011</v>
      </c>
      <c r="BU53" s="586">
        <v>-6.7928585159464164E-2</v>
      </c>
      <c r="BV53" s="571">
        <v>385.75827644559797</v>
      </c>
      <c r="BW53" s="125">
        <v>-22.64171794804605</v>
      </c>
      <c r="BX53" s="139">
        <v>-5.5440054502602185E-2</v>
      </c>
      <c r="BY53" s="831">
        <v>536.71736293824461</v>
      </c>
      <c r="BZ53" s="125">
        <v>-13.058663830604246</v>
      </c>
      <c r="CA53" s="139">
        <v>-2.3752697816514123E-2</v>
      </c>
      <c r="CB53" s="571">
        <v>527.52580710185987</v>
      </c>
      <c r="CC53" s="125">
        <v>14.377519818396536</v>
      </c>
      <c r="CD53" s="139">
        <v>2.8018255492012169E-2</v>
      </c>
      <c r="CE53" s="571">
        <v>462.91252668919503</v>
      </c>
      <c r="CF53" s="125">
        <f t="shared" si="0"/>
        <v>8.0625266891950105</v>
      </c>
      <c r="CG53" s="139">
        <f t="shared" si="1"/>
        <v>1.7725682508948026E-2</v>
      </c>
      <c r="CH53" s="571">
        <v>505.2670702960711</v>
      </c>
      <c r="CI53" s="125">
        <f t="shared" si="2"/>
        <v>3.8070702960711174</v>
      </c>
      <c r="CJ53" s="139">
        <f t="shared" si="3"/>
        <v>7.5919720338035283E-3</v>
      </c>
      <c r="CK53" s="571">
        <v>418.40473531303059</v>
      </c>
      <c r="CL53" s="125">
        <f t="shared" si="4"/>
        <v>-15.288629573866331</v>
      </c>
      <c r="CM53" s="139">
        <f t="shared" si="5"/>
        <v>-3.5252163882778006E-2</v>
      </c>
    </row>
    <row r="54" spans="1:91" x14ac:dyDescent="0.25">
      <c r="A54" s="71" t="s">
        <v>49</v>
      </c>
      <c r="B54" s="834">
        <v>411.93</v>
      </c>
      <c r="C54" s="295">
        <v>346.17364599790528</v>
      </c>
      <c r="D54" s="571">
        <v>343.96218654547658</v>
      </c>
      <c r="E54" s="571">
        <v>356.61536041864753</v>
      </c>
      <c r="F54" s="28">
        <v>348.65098373743672</v>
      </c>
      <c r="G54" s="570">
        <v>359.12147904713157</v>
      </c>
      <c r="H54" s="570">
        <v>445.81734219476425</v>
      </c>
      <c r="I54" s="570">
        <v>533.37397135019819</v>
      </c>
      <c r="J54" s="124">
        <v>437.2748591736576</v>
      </c>
      <c r="K54" s="202">
        <v>383.01465329987172</v>
      </c>
      <c r="L54" s="571">
        <v>577.44613535752387</v>
      </c>
      <c r="M54" s="571">
        <v>548.26382551560505</v>
      </c>
      <c r="N54" s="28">
        <v>448.56822319901426</v>
      </c>
      <c r="O54" s="571">
        <v>517.82110182510246</v>
      </c>
      <c r="P54" s="124">
        <v>419.58244647368991</v>
      </c>
      <c r="Q54" s="295">
        <v>382.76546863439899</v>
      </c>
      <c r="R54" s="571">
        <v>341.66595494471562</v>
      </c>
      <c r="S54" s="28">
        <v>335.33309404572668</v>
      </c>
      <c r="T54" s="571">
        <v>350.8</v>
      </c>
      <c r="U54" s="124">
        <v>398.39532448869613</v>
      </c>
      <c r="V54" s="295">
        <v>348.23483702338831</v>
      </c>
      <c r="W54" s="571">
        <v>348.58361058173716</v>
      </c>
      <c r="X54" s="571">
        <v>375.92127777148983</v>
      </c>
      <c r="Y54" s="28">
        <v>357.10570372632225</v>
      </c>
      <c r="Z54" s="570">
        <v>372.6564656867256</v>
      </c>
      <c r="AA54" s="570">
        <v>439.23505820209328</v>
      </c>
      <c r="AB54" s="570">
        <v>507.82373548030233</v>
      </c>
      <c r="AC54" s="124">
        <v>431.38930310508186</v>
      </c>
      <c r="AD54" s="295">
        <v>386.04798831848086</v>
      </c>
      <c r="AE54" s="571">
        <v>529.72365814773661</v>
      </c>
      <c r="AF54" s="571">
        <v>519.40832458602006</v>
      </c>
      <c r="AG54" s="28">
        <v>457.73566047863187</v>
      </c>
      <c r="AH54" s="571">
        <v>498.9655754778056</v>
      </c>
      <c r="AI54" s="124">
        <v>416.26176688505052</v>
      </c>
      <c r="AJ54" s="295">
        <v>417.41251263421566</v>
      </c>
      <c r="AK54" s="571">
        <v>364.49254093235157</v>
      </c>
      <c r="AL54" s="28">
        <v>395.61411913229216</v>
      </c>
      <c r="AM54" s="571">
        <v>391.57490402367597</v>
      </c>
      <c r="AN54" s="124">
        <v>408.68140226996661</v>
      </c>
      <c r="AO54" s="295">
        <v>379.40567072562686</v>
      </c>
      <c r="AP54" s="571">
        <v>360.45245077503142</v>
      </c>
      <c r="AQ54" s="571">
        <v>385.8</v>
      </c>
      <c r="AR54" s="119">
        <v>375.3</v>
      </c>
      <c r="AS54" s="295">
        <v>382.64917967716326</v>
      </c>
      <c r="AT54" s="571">
        <v>465.82848822910211</v>
      </c>
      <c r="AU54" s="571">
        <v>535.79999999999995</v>
      </c>
      <c r="AV54" s="28">
        <v>452.84</v>
      </c>
      <c r="AW54" s="295">
        <v>405.43011332837813</v>
      </c>
      <c r="AX54" s="295">
        <v>550.91353959433809</v>
      </c>
      <c r="AY54" s="295">
        <v>513.0124543086655</v>
      </c>
      <c r="AZ54" s="571">
        <v>452.6</v>
      </c>
      <c r="BA54" s="28">
        <v>500.7</v>
      </c>
      <c r="BB54" s="124">
        <v>431.12241095366994</v>
      </c>
      <c r="BC54" s="295">
        <v>414.2</v>
      </c>
      <c r="BD54" s="571">
        <v>363.7</v>
      </c>
      <c r="BE54" s="571">
        <v>353.4617051430713</v>
      </c>
      <c r="BF54" s="28">
        <v>374.91466143472161</v>
      </c>
      <c r="BG54" s="124">
        <v>414.31764531653039</v>
      </c>
      <c r="BH54" s="124">
        <v>5.6362430465637772</v>
      </c>
      <c r="BI54" s="139">
        <v>1.3791288312259901E-2</v>
      </c>
      <c r="BJ54" s="834">
        <v>353.3085975234917</v>
      </c>
      <c r="BK54" s="834">
        <v>348.76911467839619</v>
      </c>
      <c r="BL54" s="834">
        <v>371.30169417303011</v>
      </c>
      <c r="BM54" s="834">
        <v>357.29254371719793</v>
      </c>
      <c r="BN54" s="834">
        <v>359.70662074047414</v>
      </c>
      <c r="BO54" s="571">
        <v>431.66624188836829</v>
      </c>
      <c r="BP54" s="571">
        <v>492.0934949979254</v>
      </c>
      <c r="BQ54" s="571">
        <v>-43.70650500207455</v>
      </c>
      <c r="BR54" s="586">
        <v>-8.1572424415965947E-2</v>
      </c>
      <c r="BS54" s="571">
        <v>421.33707817353928</v>
      </c>
      <c r="BT54" s="571">
        <v>-31.502921826460693</v>
      </c>
      <c r="BU54" s="586">
        <v>-6.9567445072124132E-2</v>
      </c>
      <c r="BV54" s="571">
        <v>382.09330213290269</v>
      </c>
      <c r="BW54" s="124">
        <v>-23.336811195475434</v>
      </c>
      <c r="BX54" s="139">
        <v>-5.7560626180161868E-2</v>
      </c>
      <c r="BY54" s="831">
        <v>535.55669574140586</v>
      </c>
      <c r="BZ54" s="124">
        <v>-15.356843852932229</v>
      </c>
      <c r="CA54" s="139">
        <v>-2.787523404169763E-2</v>
      </c>
      <c r="CB54" s="571">
        <v>527.61339069290068</v>
      </c>
      <c r="CC54" s="124">
        <v>14.600936384235183</v>
      </c>
      <c r="CD54" s="139">
        <v>2.8461173333328475E-2</v>
      </c>
      <c r="CE54" s="571">
        <v>461.01027306115935</v>
      </c>
      <c r="CF54" s="124">
        <f t="shared" si="0"/>
        <v>8.4102730611593302</v>
      </c>
      <c r="CG54" s="139">
        <f t="shared" si="1"/>
        <v>1.8582132260626005E-2</v>
      </c>
      <c r="CH54" s="571">
        <v>504.28919260443888</v>
      </c>
      <c r="CI54" s="124">
        <f t="shared" si="2"/>
        <v>3.5891926044388924</v>
      </c>
      <c r="CJ54" s="139">
        <f t="shared" si="3"/>
        <v>7.1683495195504141E-3</v>
      </c>
      <c r="CK54" s="571">
        <v>415.1056859572335</v>
      </c>
      <c r="CL54" s="124">
        <f t="shared" si="4"/>
        <v>-16.016724996436437</v>
      </c>
      <c r="CM54" s="139">
        <f t="shared" si="5"/>
        <v>-3.7151223386894763E-2</v>
      </c>
    </row>
    <row r="55" spans="1:91" x14ac:dyDescent="0.25">
      <c r="A55" s="71" t="s">
        <v>50</v>
      </c>
      <c r="B55" s="834">
        <v>474.36</v>
      </c>
      <c r="C55" s="295">
        <v>433.62831858407083</v>
      </c>
      <c r="D55" s="571">
        <v>431.45161290322579</v>
      </c>
      <c r="E55" s="571">
        <v>438.75598086124398</v>
      </c>
      <c r="F55" s="28">
        <v>434.388420550342</v>
      </c>
      <c r="G55" s="570">
        <v>449.5301606547439</v>
      </c>
      <c r="H55" s="570">
        <v>454.59820133449375</v>
      </c>
      <c r="I55" s="570">
        <v>534.20716112531977</v>
      </c>
      <c r="J55" s="124">
        <v>478.12436702450884</v>
      </c>
      <c r="K55" s="202">
        <v>461.11007982179325</v>
      </c>
      <c r="L55" s="571">
        <v>542.52733900364524</v>
      </c>
      <c r="M55" s="571">
        <v>543.00435988902098</v>
      </c>
      <c r="N55" s="28">
        <v>478.70436649964211</v>
      </c>
      <c r="O55" s="571">
        <v>511.3566605279313</v>
      </c>
      <c r="P55" s="124">
        <v>481.89667682484406</v>
      </c>
      <c r="Q55" s="295">
        <v>478.33797821129968</v>
      </c>
      <c r="R55" s="571">
        <v>446.73539518900344</v>
      </c>
      <c r="S55" s="28">
        <v>517.30589335827881</v>
      </c>
      <c r="T55" s="571">
        <v>477.67</v>
      </c>
      <c r="U55" s="124">
        <v>481.09306801821668</v>
      </c>
      <c r="V55" s="295">
        <v>437.60984182776804</v>
      </c>
      <c r="W55" s="571">
        <v>466.71438797423048</v>
      </c>
      <c r="X55" s="571">
        <v>448.11320754716985</v>
      </c>
      <c r="Y55" s="28">
        <v>451.42992200425431</v>
      </c>
      <c r="Z55" s="570">
        <v>449.78323699421964</v>
      </c>
      <c r="AA55" s="570">
        <v>451.90713101160861</v>
      </c>
      <c r="AB55" s="570">
        <v>519.58433253397288</v>
      </c>
      <c r="AC55" s="124">
        <v>476.37834105927607</v>
      </c>
      <c r="AD55" s="295">
        <v>469.03270702853166</v>
      </c>
      <c r="AE55" s="571">
        <v>532.22929936305729</v>
      </c>
      <c r="AF55" s="571">
        <v>543.39293501962493</v>
      </c>
      <c r="AG55" s="28">
        <v>481.31056760498387</v>
      </c>
      <c r="AH55" s="571">
        <v>513.74147081122055</v>
      </c>
      <c r="AI55" s="124">
        <v>487.96244282160347</v>
      </c>
      <c r="AJ55" s="295">
        <v>475.65982404692079</v>
      </c>
      <c r="AK55" s="571">
        <v>445.23195876288656</v>
      </c>
      <c r="AL55" s="28">
        <v>487.33660130718954</v>
      </c>
      <c r="AM55" s="571">
        <v>473.14439946018894</v>
      </c>
      <c r="AN55" s="124">
        <v>484.56637387108754</v>
      </c>
      <c r="AO55" s="295">
        <v>407.27272727272731</v>
      </c>
      <c r="AP55" s="571">
        <v>413.75968992248062</v>
      </c>
      <c r="AQ55" s="571">
        <v>426.6</v>
      </c>
      <c r="AR55" s="119">
        <v>417.6</v>
      </c>
      <c r="AS55" s="295">
        <v>430.28924276893076</v>
      </c>
      <c r="AT55" s="571">
        <v>477.51322751322755</v>
      </c>
      <c r="AU55" s="571">
        <v>501.3</v>
      </c>
      <c r="AV55" s="28">
        <v>472.28</v>
      </c>
      <c r="AW55" s="295">
        <v>456.17223476297966</v>
      </c>
      <c r="AX55" s="295">
        <v>521.68334616371567</v>
      </c>
      <c r="AY55" s="295">
        <v>516.83402244536319</v>
      </c>
      <c r="AZ55" s="571">
        <v>494.4</v>
      </c>
      <c r="BA55" s="28">
        <v>510.6</v>
      </c>
      <c r="BB55" s="124">
        <v>476.36644256065483</v>
      </c>
      <c r="BC55" s="295">
        <v>475.2</v>
      </c>
      <c r="BD55" s="571">
        <v>448.4</v>
      </c>
      <c r="BE55" s="571">
        <v>420.68965517241378</v>
      </c>
      <c r="BF55" s="28">
        <v>450.96932053453793</v>
      </c>
      <c r="BG55" s="124">
        <v>471.75485987696521</v>
      </c>
      <c r="BH55" s="124">
        <v>-12.811513994122322</v>
      </c>
      <c r="BI55" s="139">
        <v>-2.6439131324309879E-2</v>
      </c>
      <c r="BJ55" s="834">
        <v>430.32535297728668</v>
      </c>
      <c r="BK55" s="834">
        <v>483.59728506787332</v>
      </c>
      <c r="BL55" s="834">
        <v>463.06711661042374</v>
      </c>
      <c r="BM55" s="834">
        <v>460.25725593667545</v>
      </c>
      <c r="BN55" s="834">
        <v>454.26921908234578</v>
      </c>
      <c r="BO55" s="571">
        <v>474.64607464607468</v>
      </c>
      <c r="BP55" s="571">
        <v>509.88142292490119</v>
      </c>
      <c r="BQ55" s="571">
        <v>8.581422924901176</v>
      </c>
      <c r="BR55" s="586">
        <v>1.7118338170558897E-2</v>
      </c>
      <c r="BS55" s="571">
        <v>480.72190319934373</v>
      </c>
      <c r="BT55" s="571">
        <v>8.4419031993437557</v>
      </c>
      <c r="BU55" s="586">
        <v>1.7874784448513079E-2</v>
      </c>
      <c r="BV55" s="571">
        <v>473.43704138538305</v>
      </c>
      <c r="BW55" s="124">
        <v>17.264806622403398</v>
      </c>
      <c r="BX55" s="139">
        <v>3.7847122877555088E-2</v>
      </c>
      <c r="BY55" s="831">
        <v>532.70784467031535</v>
      </c>
      <c r="BZ55" s="124">
        <v>11.024498506599684</v>
      </c>
      <c r="CA55" s="139">
        <v>2.1132548293270523E-2</v>
      </c>
      <c r="CB55" s="571">
        <v>548.74835309617913</v>
      </c>
      <c r="CC55" s="124">
        <v>31.914330650815941</v>
      </c>
      <c r="CD55" s="139">
        <v>6.1749670619235884E-2</v>
      </c>
      <c r="CE55" s="571">
        <v>498.96694214876032</v>
      </c>
      <c r="CF55" s="124">
        <f t="shared" si="0"/>
        <v>4.5669421487603472</v>
      </c>
      <c r="CG55" s="139">
        <f t="shared" si="1"/>
        <v>9.2373425339003796E-3</v>
      </c>
      <c r="CH55" s="571">
        <v>519.07797940166745</v>
      </c>
      <c r="CI55" s="124">
        <f t="shared" si="2"/>
        <v>8.4779794016674259</v>
      </c>
      <c r="CJ55" s="139">
        <f t="shared" si="3"/>
        <v>1.6603954958220576E-2</v>
      </c>
      <c r="CK55" s="571">
        <v>490.52515607785529</v>
      </c>
      <c r="CL55" s="124">
        <f t="shared" si="4"/>
        <v>14.158713517200454</v>
      </c>
      <c r="CM55" s="139">
        <f t="shared" si="5"/>
        <v>2.9722315117521426E-2</v>
      </c>
    </row>
    <row r="56" spans="1:91" x14ac:dyDescent="0.25">
      <c r="A56" s="71" t="s">
        <v>51</v>
      </c>
      <c r="C56" s="295"/>
      <c r="D56" s="571"/>
      <c r="E56" s="571"/>
      <c r="F56" s="28">
        <v>0</v>
      </c>
      <c r="G56" s="570"/>
      <c r="H56" s="570"/>
      <c r="I56" s="570"/>
      <c r="J56" s="124">
        <v>0</v>
      </c>
      <c r="K56" s="295">
        <v>0</v>
      </c>
      <c r="L56" s="571"/>
      <c r="M56" s="571"/>
      <c r="N56" s="28"/>
      <c r="O56" s="571"/>
      <c r="P56" s="124">
        <v>0</v>
      </c>
      <c r="Q56" s="295"/>
      <c r="R56" s="571"/>
      <c r="S56" s="28"/>
      <c r="T56" s="571"/>
      <c r="U56" s="124">
        <v>0</v>
      </c>
      <c r="V56" s="295"/>
      <c r="W56" s="571"/>
      <c r="X56" s="571"/>
      <c r="Y56" s="28">
        <v>0</v>
      </c>
      <c r="Z56" s="570"/>
      <c r="AA56" s="570"/>
      <c r="AB56" s="570"/>
      <c r="AC56" s="124">
        <v>0</v>
      </c>
      <c r="AD56" s="295">
        <v>0</v>
      </c>
      <c r="AE56" s="571"/>
      <c r="AF56" s="571"/>
      <c r="AG56" s="28"/>
      <c r="AH56" s="571"/>
      <c r="AI56" s="124">
        <v>0</v>
      </c>
      <c r="AJ56" s="295"/>
      <c r="AK56" s="571"/>
      <c r="AL56" s="28"/>
      <c r="AM56" s="571"/>
      <c r="AN56" s="124">
        <v>0</v>
      </c>
      <c r="AO56" s="295"/>
      <c r="AP56" s="571" t="e">
        <v>#REF!</v>
      </c>
      <c r="AQ56" s="571"/>
      <c r="AR56" s="119"/>
      <c r="AS56" s="295"/>
      <c r="AT56" s="571"/>
      <c r="AU56" s="571"/>
      <c r="AV56" s="28"/>
      <c r="AW56" s="295">
        <v>0</v>
      </c>
      <c r="AX56" s="295"/>
      <c r="AY56" s="295"/>
      <c r="AZ56" s="571"/>
      <c r="BA56" s="28"/>
      <c r="BB56" s="124">
        <v>0</v>
      </c>
      <c r="BC56" s="295"/>
      <c r="BD56" s="571"/>
      <c r="BE56" s="571"/>
      <c r="BF56" s="28"/>
      <c r="BG56" s="124">
        <v>0</v>
      </c>
      <c r="BH56" s="124">
        <v>0</v>
      </c>
      <c r="BI56" s="139"/>
      <c r="BO56" s="571"/>
      <c r="BP56" s="571"/>
      <c r="BQ56" s="571"/>
      <c r="BR56" s="586"/>
      <c r="BS56" s="571"/>
      <c r="BT56" s="571"/>
      <c r="BU56" s="586"/>
      <c r="BV56" s="571"/>
      <c r="BW56" s="124"/>
      <c r="BX56" s="139"/>
      <c r="BY56" s="831">
        <v>0</v>
      </c>
      <c r="BZ56" s="124">
        <v>0</v>
      </c>
      <c r="CA56" s="139"/>
      <c r="CB56" s="571">
        <v>0</v>
      </c>
      <c r="CC56" s="124">
        <v>0</v>
      </c>
      <c r="CD56" s="139"/>
      <c r="CE56" s="571">
        <v>0</v>
      </c>
      <c r="CF56" s="124">
        <f t="shared" si="0"/>
        <v>0</v>
      </c>
      <c r="CG56" s="139" t="e">
        <f t="shared" si="1"/>
        <v>#DIV/0!</v>
      </c>
      <c r="CH56" s="571">
        <v>0</v>
      </c>
      <c r="CI56" s="124">
        <f t="shared" si="2"/>
        <v>0</v>
      </c>
      <c r="CJ56" s="139" t="e">
        <f t="shared" si="3"/>
        <v>#DIV/0!</v>
      </c>
      <c r="CK56" s="571">
        <v>0</v>
      </c>
      <c r="CL56" s="124">
        <f t="shared" si="4"/>
        <v>0</v>
      </c>
      <c r="CM56" s="139" t="e">
        <f t="shared" si="5"/>
        <v>#DIV/0!</v>
      </c>
    </row>
    <row r="57" spans="1:91" x14ac:dyDescent="0.25">
      <c r="A57" s="71" t="s">
        <v>34</v>
      </c>
      <c r="B57" s="834">
        <v>496.6</v>
      </c>
      <c r="C57" s="295">
        <v>441.90600522193211</v>
      </c>
      <c r="D57" s="571">
        <v>435.49648162627051</v>
      </c>
      <c r="E57" s="571">
        <v>507.01262272089764</v>
      </c>
      <c r="F57" s="28">
        <v>461.88340807174887</v>
      </c>
      <c r="G57" s="570">
        <v>546.22561492790499</v>
      </c>
      <c r="H57" s="570">
        <v>540.21447721179629</v>
      </c>
      <c r="I57" s="570">
        <v>544.00749063670412</v>
      </c>
      <c r="J57" s="124">
        <v>543.92029280195197</v>
      </c>
      <c r="K57" s="295">
        <v>505.95303113052972</v>
      </c>
      <c r="L57" s="571">
        <v>543.31254331254331</v>
      </c>
      <c r="M57" s="571">
        <v>493.8373048479869</v>
      </c>
      <c r="N57" s="28">
        <v>502.01342281879192</v>
      </c>
      <c r="O57" s="571">
        <v>513.97590361445793</v>
      </c>
      <c r="P57" s="124">
        <v>508.45546786922205</v>
      </c>
      <c r="Q57" s="295">
        <v>533.33333333333337</v>
      </c>
      <c r="R57" s="571">
        <v>458.85634588563454</v>
      </c>
      <c r="S57" s="28">
        <v>465.26946107784431</v>
      </c>
      <c r="T57" s="571">
        <v>490.85</v>
      </c>
      <c r="U57" s="124">
        <v>503.51576997945284</v>
      </c>
      <c r="V57" s="295">
        <v>440.05641748942168</v>
      </c>
      <c r="W57" s="571">
        <v>442.70015698587127</v>
      </c>
      <c r="X57" s="571">
        <v>465.88235294117646</v>
      </c>
      <c r="Y57" s="28">
        <v>449.20594907990926</v>
      </c>
      <c r="Z57" s="570">
        <v>538.72633390705687</v>
      </c>
      <c r="AA57" s="570">
        <v>436.80485338725987</v>
      </c>
      <c r="AB57" s="570">
        <v>505.93607305936075</v>
      </c>
      <c r="AC57" s="124">
        <v>503.00496472432712</v>
      </c>
      <c r="AD57" s="295">
        <v>475.62227354375159</v>
      </c>
      <c r="AE57" s="571">
        <v>562.68746250749848</v>
      </c>
      <c r="AF57" s="571">
        <v>590.50445103857567</v>
      </c>
      <c r="AG57" s="28">
        <v>477.95163584637265</v>
      </c>
      <c r="AH57" s="571">
        <v>544.22076453291118</v>
      </c>
      <c r="AI57" s="124">
        <v>500.45026606631194</v>
      </c>
      <c r="AJ57" s="295">
        <v>463.07385229540921</v>
      </c>
      <c r="AK57" s="571">
        <v>463.89776357827481</v>
      </c>
      <c r="AL57" s="28">
        <v>439.43472409152082</v>
      </c>
      <c r="AM57" s="571">
        <v>455.64339042599909</v>
      </c>
      <c r="AN57" s="199">
        <v>488.2819488341583</v>
      </c>
      <c r="AO57" s="295">
        <v>443.75857338820299</v>
      </c>
      <c r="AP57" s="571">
        <v>453.47928068803753</v>
      </c>
      <c r="AQ57" s="571">
        <v>491.4</v>
      </c>
      <c r="AR57" s="119">
        <v>463.6</v>
      </c>
      <c r="AS57" s="295">
        <v>526.03231597845604</v>
      </c>
      <c r="AT57" s="571">
        <v>479.16666666666669</v>
      </c>
      <c r="AU57" s="571">
        <v>538.4</v>
      </c>
      <c r="AV57" s="28">
        <v>518.29</v>
      </c>
      <c r="AW57" s="295">
        <v>489.62838888888882</v>
      </c>
      <c r="AX57" s="295">
        <v>514.00560224089634</v>
      </c>
      <c r="AY57" s="295">
        <v>515.15151515151513</v>
      </c>
      <c r="AZ57" s="571">
        <v>520.6</v>
      </c>
      <c r="BA57" s="28">
        <v>517.20000000000005</v>
      </c>
      <c r="BB57" s="124">
        <v>497.63710143658017</v>
      </c>
      <c r="BC57" s="295">
        <v>460.2</v>
      </c>
      <c r="BD57" s="571">
        <v>492.6</v>
      </c>
      <c r="BE57" s="571">
        <v>443.57700496806245</v>
      </c>
      <c r="BF57" s="28">
        <v>466.99787083037614</v>
      </c>
      <c r="BG57" s="199">
        <v>489.35786933452658</v>
      </c>
      <c r="BH57" s="199">
        <v>1.0759205003682837</v>
      </c>
      <c r="BI57" s="742">
        <v>2.2034820311035352E-3</v>
      </c>
      <c r="BJ57" s="834">
        <v>443.7412095639944</v>
      </c>
      <c r="BK57" s="834">
        <v>450.73891625615767</v>
      </c>
      <c r="BL57" s="834">
        <v>492.45147375988495</v>
      </c>
      <c r="BM57" s="834">
        <v>462.66435127759866</v>
      </c>
      <c r="BN57" s="834">
        <v>503.93700787401576</v>
      </c>
      <c r="BO57" s="571">
        <v>466.80497925311204</v>
      </c>
      <c r="BP57" s="571">
        <v>480.92868988391376</v>
      </c>
      <c r="BQ57" s="571">
        <v>-57.471310116086215</v>
      </c>
      <c r="BR57" s="586">
        <v>-0.10674463245929833</v>
      </c>
      <c r="BS57" s="571">
        <v>488.19875776397515</v>
      </c>
      <c r="BT57" s="571">
        <v>-30.091242236024812</v>
      </c>
      <c r="BU57" s="586">
        <v>-5.8058697323939902E-2</v>
      </c>
      <c r="BV57" s="571">
        <v>474.00358571231556</v>
      </c>
      <c r="BW57" s="223">
        <v>-15.624803176573266</v>
      </c>
      <c r="BX57" s="668">
        <v>-3.1911554826366484E-2</v>
      </c>
      <c r="BY57" s="831">
        <v>502.83768444948919</v>
      </c>
      <c r="BZ57" s="223">
        <v>-11.167917791407149</v>
      </c>
      <c r="CA57" s="668">
        <v>-2.1727229708623175E-2</v>
      </c>
      <c r="CB57" s="571">
        <v>479.25764192139735</v>
      </c>
      <c r="CC57" s="223">
        <v>-35.893873230117777</v>
      </c>
      <c r="CD57" s="668">
        <v>-6.9676342152581575E-2</v>
      </c>
      <c r="CE57" s="571">
        <v>487.84722222222229</v>
      </c>
      <c r="CF57" s="223">
        <f t="shared" si="0"/>
        <v>-32.752777777777737</v>
      </c>
      <c r="CG57" s="668">
        <f t="shared" si="1"/>
        <v>-6.2913518589661419E-2</v>
      </c>
      <c r="CH57" s="571">
        <v>488.99424314256686</v>
      </c>
      <c r="CI57" s="223">
        <f t="shared" si="2"/>
        <v>-28.205756857433187</v>
      </c>
      <c r="CJ57" s="668">
        <f t="shared" si="3"/>
        <v>-5.4535492763791923E-2</v>
      </c>
      <c r="CK57" s="571">
        <v>478.34182673461385</v>
      </c>
      <c r="CL57" s="223">
        <f t="shared" si="4"/>
        <v>-19.295274701966321</v>
      </c>
      <c r="CM57" s="668">
        <f t="shared" si="5"/>
        <v>-3.8773786452546782E-2</v>
      </c>
    </row>
    <row r="58" spans="1:91" x14ac:dyDescent="0.25">
      <c r="A58" s="71" t="s">
        <v>52</v>
      </c>
      <c r="B58" s="834">
        <v>626.79999999999995</v>
      </c>
      <c r="C58" s="295">
        <v>533.33333333333337</v>
      </c>
      <c r="D58" s="571">
        <v>582.41758241758248</v>
      </c>
      <c r="E58" s="571">
        <v>585.36585365853659</v>
      </c>
      <c r="F58" s="28">
        <v>568.36461126005372</v>
      </c>
      <c r="G58" s="570">
        <v>733.77618804292285</v>
      </c>
      <c r="H58" s="570">
        <v>568</v>
      </c>
      <c r="I58" s="570">
        <v>609.7560975609756</v>
      </c>
      <c r="J58" s="124">
        <v>704.44353852425604</v>
      </c>
      <c r="K58" s="295">
        <v>661.81410974244125</v>
      </c>
      <c r="L58" s="571">
        <v>709.89761092150172</v>
      </c>
      <c r="M58" s="571">
        <v>514.16122004357305</v>
      </c>
      <c r="N58" s="28">
        <v>540.04252303330964</v>
      </c>
      <c r="O58" s="571">
        <v>575.73289902280135</v>
      </c>
      <c r="P58" s="124">
        <v>626.74187126741867</v>
      </c>
      <c r="Q58" s="295">
        <v>543.42105263157896</v>
      </c>
      <c r="R58" s="571">
        <v>484.95575221238943</v>
      </c>
      <c r="S58" s="28">
        <v>571.12970711297078</v>
      </c>
      <c r="T58" s="571">
        <v>532.45000000000005</v>
      </c>
      <c r="U58" s="124">
        <v>605.03222449240195</v>
      </c>
      <c r="V58" s="295">
        <v>527.85145888594161</v>
      </c>
      <c r="W58" s="571">
        <v>511.36363636363637</v>
      </c>
      <c r="X58" s="571">
        <v>634.20158550396377</v>
      </c>
      <c r="Y58" s="28">
        <v>586.61417322834643</v>
      </c>
      <c r="Z58" s="570">
        <v>647.18162839248441</v>
      </c>
      <c r="AA58" s="570">
        <v>659.45945945945948</v>
      </c>
      <c r="AB58" s="570">
        <v>689.89547038327521</v>
      </c>
      <c r="AC58" s="124">
        <v>667.60365425158125</v>
      </c>
      <c r="AD58" s="295">
        <v>625.72107227689173</v>
      </c>
      <c r="AE58" s="571">
        <v>669.90291262135929</v>
      </c>
      <c r="AF58" s="571">
        <v>669.66580976863759</v>
      </c>
      <c r="AG58" s="28">
        <v>607.32451678535097</v>
      </c>
      <c r="AH58" s="571">
        <v>642.7943760984183</v>
      </c>
      <c r="AI58" s="124">
        <v>633.16101857170202</v>
      </c>
      <c r="AJ58" s="295">
        <v>482.17636022514068</v>
      </c>
      <c r="AK58" s="571">
        <v>488.57644991212658</v>
      </c>
      <c r="AL58" s="28">
        <v>485.22167487684732</v>
      </c>
      <c r="AM58" s="571">
        <v>485.41</v>
      </c>
      <c r="AN58" s="124">
        <v>600.05917099985129</v>
      </c>
      <c r="AO58" s="295">
        <v>489.69072164948454</v>
      </c>
      <c r="AP58" s="571">
        <v>489.8648648648649</v>
      </c>
      <c r="AQ58" s="571">
        <v>656.6</v>
      </c>
      <c r="AR58" s="119">
        <v>585.70000000000005</v>
      </c>
      <c r="AS58" s="295">
        <v>755.04032258064512</v>
      </c>
      <c r="AT58" s="571">
        <v>659.09090909090912</v>
      </c>
      <c r="AU58" s="571">
        <v>681</v>
      </c>
      <c r="AV58" s="28">
        <v>704.11</v>
      </c>
      <c r="AW58" s="295">
        <v>656.40226726726723</v>
      </c>
      <c r="AX58" s="295">
        <v>611.88811188811189</v>
      </c>
      <c r="AY58" s="295">
        <v>530.80568720379154</v>
      </c>
      <c r="AZ58" s="571">
        <v>562.9</v>
      </c>
      <c r="BA58" s="28">
        <v>582.20000000000005</v>
      </c>
      <c r="BB58" s="124">
        <v>640.37387875220725</v>
      </c>
      <c r="BC58" s="295">
        <v>532</v>
      </c>
      <c r="BD58" s="571">
        <v>552.4</v>
      </c>
      <c r="BE58" s="571">
        <v>518.84700665188461</v>
      </c>
      <c r="BF58" s="28">
        <v>534.2465753424658</v>
      </c>
      <c r="BG58" s="124">
        <v>620.58829369513171</v>
      </c>
      <c r="BH58" s="124">
        <v>20.529122695280421</v>
      </c>
      <c r="BI58" s="139">
        <v>3.4211830578430587E-2</v>
      </c>
      <c r="BJ58" s="834">
        <v>524.42159383033413</v>
      </c>
      <c r="BK58" s="834">
        <v>511.90476190476193</v>
      </c>
      <c r="BL58" s="834">
        <v>714.1162514827995</v>
      </c>
      <c r="BM58" s="834">
        <v>630.0539083557951</v>
      </c>
      <c r="BN58" s="834">
        <v>694.32314410480342</v>
      </c>
      <c r="BO58" s="571">
        <v>560.43956043956041</v>
      </c>
      <c r="BP58" s="571">
        <v>679.48717948717956</v>
      </c>
      <c r="BQ58" s="571">
        <v>-1.5128205128204399</v>
      </c>
      <c r="BR58" s="586">
        <v>-2.2214691818214977E-3</v>
      </c>
      <c r="BS58" s="571">
        <v>661.54919748778786</v>
      </c>
      <c r="BT58" s="571">
        <v>-42.560802512212149</v>
      </c>
      <c r="BU58" s="586">
        <v>-6.0446240661561616E-2</v>
      </c>
      <c r="BV58" s="571">
        <v>645.52622557422012</v>
      </c>
      <c r="BW58" s="223">
        <v>-10.876041693047114</v>
      </c>
      <c r="BX58" s="668">
        <v>-1.6569171429474536E-2</v>
      </c>
      <c r="BY58" s="831">
        <v>673.48837209302326</v>
      </c>
      <c r="BZ58" s="223">
        <v>61.600260204911365</v>
      </c>
      <c r="CA58" s="668">
        <v>0.10067242524916943</v>
      </c>
      <c r="CB58" s="571">
        <v>553.6480686695279</v>
      </c>
      <c r="CC58" s="223">
        <v>22.842381465736366</v>
      </c>
      <c r="CD58" s="668">
        <v>4.3033415082771184E-2</v>
      </c>
      <c r="CE58" s="571">
        <v>508.06451612903226</v>
      </c>
      <c r="CF58" s="223">
        <f t="shared" si="0"/>
        <v>-54.835483870967721</v>
      </c>
      <c r="CG58" s="668">
        <f t="shared" si="1"/>
        <v>-9.7416031037427117E-2</v>
      </c>
      <c r="CH58" s="571">
        <v>629.17737789203079</v>
      </c>
      <c r="CI58" s="223">
        <f t="shared" si="2"/>
        <v>46.977377892030745</v>
      </c>
      <c r="CJ58" s="668">
        <f t="shared" si="3"/>
        <v>8.0689415822794125E-2</v>
      </c>
      <c r="CK58" s="571">
        <v>639.83903420523143</v>
      </c>
      <c r="CL58" s="223">
        <f t="shared" si="4"/>
        <v>-0.53484454697581896</v>
      </c>
      <c r="CM58" s="668">
        <f t="shared" si="5"/>
        <v>-8.3520668897048679E-4</v>
      </c>
    </row>
    <row r="59" spans="1:91" x14ac:dyDescent="0.25">
      <c r="A59" s="98" t="s">
        <v>53</v>
      </c>
      <c r="B59" s="834">
        <v>404.28</v>
      </c>
      <c r="C59" s="295">
        <v>413.63652839240939</v>
      </c>
      <c r="D59" s="571">
        <v>408.86939866106815</v>
      </c>
      <c r="E59" s="571">
        <v>405.06489558144449</v>
      </c>
      <c r="F59" s="28">
        <v>402.02227552271142</v>
      </c>
      <c r="G59" s="570">
        <v>410.7305947853726</v>
      </c>
      <c r="H59" s="570">
        <v>408.65311259295589</v>
      </c>
      <c r="I59" s="570">
        <v>417.57807238459765</v>
      </c>
      <c r="J59" s="124">
        <v>411.71332970962669</v>
      </c>
      <c r="K59" s="295">
        <v>405.8338767455827</v>
      </c>
      <c r="L59" s="571">
        <v>436.1</v>
      </c>
      <c r="M59" s="571">
        <v>420.4</v>
      </c>
      <c r="N59" s="28">
        <v>410.52364006100657</v>
      </c>
      <c r="O59" s="571">
        <v>420.03119725719944</v>
      </c>
      <c r="P59" s="124">
        <v>409.04992258281038</v>
      </c>
      <c r="Q59" s="295">
        <v>410.77174842943407</v>
      </c>
      <c r="R59" s="571">
        <v>411.80309072059219</v>
      </c>
      <c r="S59" s="28">
        <v>399.02034204428668</v>
      </c>
      <c r="T59" s="571">
        <v>406.404222930635</v>
      </c>
      <c r="U59" s="124">
        <v>408.24444095629281</v>
      </c>
      <c r="V59" s="295">
        <v>401.587872</v>
      </c>
      <c r="W59" s="571">
        <v>407.47710899999998</v>
      </c>
      <c r="X59" s="571">
        <v>410.35780499999998</v>
      </c>
      <c r="Y59" s="28">
        <v>406.16636099999999</v>
      </c>
      <c r="Z59" s="570">
        <v>408.41688099999999</v>
      </c>
      <c r="AA59" s="570">
        <v>407.20448599999997</v>
      </c>
      <c r="AB59" s="570">
        <v>410.42482699999999</v>
      </c>
      <c r="AC59" s="124">
        <v>408.45627300000001</v>
      </c>
      <c r="AD59" s="295">
        <v>407.06278749695417</v>
      </c>
      <c r="AE59" s="571">
        <v>415.46056038645219</v>
      </c>
      <c r="AF59" s="571">
        <v>410.55292300000002</v>
      </c>
      <c r="AG59" s="28">
        <v>403.53465495036357</v>
      </c>
      <c r="AH59" s="571">
        <v>408.84350764424943</v>
      </c>
      <c r="AI59" s="124">
        <v>407.47825739067906</v>
      </c>
      <c r="AJ59" s="295">
        <v>412.74324590940813</v>
      </c>
      <c r="AK59" s="571">
        <v>406.82909798581665</v>
      </c>
      <c r="AL59" s="28">
        <v>399.4</v>
      </c>
      <c r="AM59" s="571">
        <v>405.9</v>
      </c>
      <c r="AN59" s="124">
        <v>407.01354286597501</v>
      </c>
      <c r="AO59" s="295">
        <v>400.24077800622047</v>
      </c>
      <c r="AP59" s="571">
        <v>407.23560906246547</v>
      </c>
      <c r="AQ59" s="571">
        <v>403.4</v>
      </c>
      <c r="AR59" s="28">
        <v>403.5</v>
      </c>
      <c r="AS59" s="295">
        <v>413.8</v>
      </c>
      <c r="AT59" s="571">
        <v>405.30469283391056</v>
      </c>
      <c r="AU59" s="571">
        <v>413.5</v>
      </c>
      <c r="AV59" s="28">
        <v>410.5</v>
      </c>
      <c r="AW59" s="295">
        <v>406.21782666144617</v>
      </c>
      <c r="AX59" s="295">
        <v>414.65452155615588</v>
      </c>
      <c r="AY59" s="295">
        <v>411.4</v>
      </c>
      <c r="AZ59" s="571">
        <v>400.1</v>
      </c>
      <c r="BA59" s="28">
        <v>407.4</v>
      </c>
      <c r="BB59" s="124">
        <v>406.49754311361221</v>
      </c>
      <c r="BC59" s="295">
        <v>397.5</v>
      </c>
      <c r="BD59" s="571">
        <v>405.9</v>
      </c>
      <c r="BE59" s="571">
        <v>399.8</v>
      </c>
      <c r="BF59" s="28">
        <v>401.25903245715881</v>
      </c>
      <c r="BG59" s="124">
        <v>404.94722342324707</v>
      </c>
      <c r="BH59" s="124">
        <v>-2.066319442727945</v>
      </c>
      <c r="BI59" s="139">
        <v>-5.0767830185158257E-3</v>
      </c>
      <c r="BJ59" s="834">
        <v>396.15445677924151</v>
      </c>
      <c r="BK59" s="834">
        <v>397.62411917608591</v>
      </c>
      <c r="BL59" s="834">
        <v>402.8303778669117</v>
      </c>
      <c r="BM59" s="834">
        <v>398.48780415922977</v>
      </c>
      <c r="BN59" s="834">
        <v>406.8</v>
      </c>
      <c r="BO59" s="571">
        <v>396.97034646605834</v>
      </c>
      <c r="BP59" s="571">
        <v>413.10430142957074</v>
      </c>
      <c r="BQ59" s="571">
        <v>-0.3956985704292606</v>
      </c>
      <c r="BR59" s="586">
        <v>-9.5694938435129527E-4</v>
      </c>
      <c r="BS59" s="571">
        <v>404.96009439527342</v>
      </c>
      <c r="BT59" s="571">
        <v>-5.5399056047265844</v>
      </c>
      <c r="BU59" s="586">
        <v>-1.3495506954266953E-2</v>
      </c>
      <c r="BV59" s="571">
        <v>401.02828966715651</v>
      </c>
      <c r="BW59" s="124">
        <v>-5.1895369942896536</v>
      </c>
      <c r="BX59" s="139">
        <v>-1.2775256657100787E-2</v>
      </c>
      <c r="BY59" s="830">
        <v>411.2</v>
      </c>
      <c r="BZ59" s="124">
        <v>-3.4545215561558962</v>
      </c>
      <c r="CA59" s="139">
        <v>-8.3310837735265271E-3</v>
      </c>
      <c r="CB59" s="571">
        <v>420.6</v>
      </c>
      <c r="CC59" s="124">
        <v>9.2000000000000455</v>
      </c>
      <c r="CD59" s="139">
        <v>2.2362664073894131E-2</v>
      </c>
      <c r="CE59" s="571">
        <v>403.9</v>
      </c>
      <c r="CF59" s="124">
        <f t="shared" si="0"/>
        <v>3.7999999999999545</v>
      </c>
      <c r="CG59" s="139">
        <f t="shared" si="1"/>
        <v>9.4976255936014848E-3</v>
      </c>
      <c r="CH59" s="571">
        <v>410.75997388747265</v>
      </c>
      <c r="CI59" s="124">
        <f t="shared" si="2"/>
        <v>3.3599738874726768</v>
      </c>
      <c r="CJ59" s="139">
        <f t="shared" si="3"/>
        <v>8.2473585848617508E-3</v>
      </c>
      <c r="CK59" s="571">
        <v>402.59709102829146</v>
      </c>
      <c r="CL59" s="124">
        <f t="shared" si="4"/>
        <v>-3.9004520853207509</v>
      </c>
      <c r="CM59" s="139">
        <f t="shared" si="5"/>
        <v>-9.5952660757671823E-3</v>
      </c>
    </row>
    <row r="60" spans="1:91" x14ac:dyDescent="0.25">
      <c r="A60" s="98" t="s">
        <v>98</v>
      </c>
      <c r="C60" s="295">
        <v>586.97438999999997</v>
      </c>
      <c r="D60" s="571">
        <v>578.22260000000006</v>
      </c>
      <c r="E60" s="571">
        <v>354.34906899999999</v>
      </c>
      <c r="F60" s="28">
        <v>513.92203099999995</v>
      </c>
      <c r="G60" s="570">
        <v>484.05348300000003</v>
      </c>
      <c r="H60" s="570"/>
      <c r="I60" s="570"/>
      <c r="J60" s="124">
        <v>484.05348300000003</v>
      </c>
      <c r="K60" s="295">
        <v>512.11280007740379</v>
      </c>
      <c r="L60" s="571"/>
      <c r="M60" s="571"/>
      <c r="N60" s="28"/>
      <c r="O60" s="571"/>
      <c r="P60" s="124">
        <v>512.11280007740379</v>
      </c>
      <c r="Q60" s="295">
        <v>646.56224792190596</v>
      </c>
      <c r="R60" s="571">
        <v>541.7676830401989</v>
      </c>
      <c r="S60" s="28">
        <v>568.3489613134509</v>
      </c>
      <c r="T60" s="571">
        <v>568.3835496456428</v>
      </c>
      <c r="U60" s="124">
        <v>533.12222089822137</v>
      </c>
      <c r="V60" s="295">
        <v>669.68962299999998</v>
      </c>
      <c r="W60" s="571">
        <v>712.42968800000006</v>
      </c>
      <c r="X60" s="571">
        <v>760.43885499999999</v>
      </c>
      <c r="Y60" s="28">
        <v>710.67207399999995</v>
      </c>
      <c r="Z60" s="570">
        <v>686.16609600000004</v>
      </c>
      <c r="AA60" s="570"/>
      <c r="AB60" s="570"/>
      <c r="AC60" s="124">
        <v>686.16609600000004</v>
      </c>
      <c r="AD60" s="295">
        <v>706.13805779119025</v>
      </c>
      <c r="AE60" s="571"/>
      <c r="AF60" s="571"/>
      <c r="AG60" s="28"/>
      <c r="AH60" s="571"/>
      <c r="AI60" s="124">
        <v>706.13805779119025</v>
      </c>
      <c r="AJ60" s="295">
        <v>715.79856752960268</v>
      </c>
      <c r="AK60" s="571">
        <v>712.6</v>
      </c>
      <c r="AL60" s="28">
        <v>676.4</v>
      </c>
      <c r="AM60" s="571">
        <v>702</v>
      </c>
      <c r="AN60" s="124">
        <v>703.82067737761793</v>
      </c>
      <c r="AO60" s="295">
        <v>658.1</v>
      </c>
      <c r="AP60" s="571">
        <v>708.2</v>
      </c>
      <c r="AQ60" s="571">
        <v>694.5</v>
      </c>
      <c r="AR60" s="28">
        <v>684.9</v>
      </c>
      <c r="AS60" s="295">
        <v>648.79999999999995</v>
      </c>
      <c r="AT60" s="571">
        <v>778.02467620158359</v>
      </c>
      <c r="AU60" s="571"/>
      <c r="AV60" s="28"/>
      <c r="AW60" s="295">
        <v>453.42864687513372</v>
      </c>
      <c r="AX60" s="295">
        <v>0</v>
      </c>
      <c r="AY60" s="295">
        <v>0</v>
      </c>
      <c r="AZ60" s="571"/>
      <c r="BA60" s="28"/>
      <c r="BB60" s="124">
        <v>453.42864687513372</v>
      </c>
      <c r="BC60" s="295">
        <v>682.4</v>
      </c>
      <c r="BD60" s="571">
        <v>800.7</v>
      </c>
      <c r="BE60" s="571">
        <v>693.4</v>
      </c>
      <c r="BF60" s="28">
        <v>739.8</v>
      </c>
      <c r="BG60" s="124">
        <v>697</v>
      </c>
      <c r="BH60" s="124">
        <v>-6.8206773776179261</v>
      </c>
      <c r="BI60" s="139">
        <v>-9.6909306544264214E-3</v>
      </c>
      <c r="BJ60" s="834">
        <v>684.41148314829286</v>
      </c>
      <c r="BK60" s="834">
        <v>681.21804595763808</v>
      </c>
      <c r="BL60" s="834">
        <v>667.02250432775531</v>
      </c>
      <c r="BM60" s="834">
        <v>678.12393791775241</v>
      </c>
      <c r="BN60" s="834">
        <v>661.1</v>
      </c>
      <c r="BO60" s="571" t="e">
        <v>#DIV/0!</v>
      </c>
      <c r="BP60" s="571" t="e">
        <v>#DIV/0!</v>
      </c>
      <c r="BQ60" s="571" t="e">
        <v>#DIV/0!</v>
      </c>
      <c r="BR60" s="586" t="e">
        <v>#DIV/0!</v>
      </c>
      <c r="BS60" s="571">
        <v>661.08110308097525</v>
      </c>
      <c r="BT60" s="571">
        <v>661.08110308097525</v>
      </c>
      <c r="BU60" s="586" t="e">
        <v>#DIV/0!</v>
      </c>
      <c r="BV60" s="571">
        <v>675.09087654345262</v>
      </c>
      <c r="BW60" s="124">
        <v>221.6622296683189</v>
      </c>
      <c r="BX60" s="139">
        <v>0.48885801811582669</v>
      </c>
      <c r="BY60" s="830"/>
      <c r="BZ60" s="124"/>
      <c r="CA60" s="139"/>
      <c r="CB60" s="571"/>
      <c r="CC60" s="124"/>
      <c r="CD60" s="139"/>
      <c r="CE60" s="571">
        <v>0</v>
      </c>
      <c r="CF60" s="124">
        <f t="shared" si="0"/>
        <v>0</v>
      </c>
      <c r="CG60" s="139" t="e">
        <f t="shared" si="1"/>
        <v>#DIV/0!</v>
      </c>
      <c r="CH60" s="571">
        <v>0</v>
      </c>
      <c r="CI60" s="124">
        <f t="shared" si="2"/>
        <v>0</v>
      </c>
      <c r="CJ60" s="139" t="e">
        <f t="shared" si="3"/>
        <v>#DIV/0!</v>
      </c>
      <c r="CK60" s="571">
        <v>883.9356481140677</v>
      </c>
      <c r="CL60" s="124">
        <f t="shared" si="4"/>
        <v>430.50700123893398</v>
      </c>
      <c r="CM60" s="139">
        <f t="shared" si="5"/>
        <v>0.94944817493520217</v>
      </c>
    </row>
    <row r="61" spans="1:91" x14ac:dyDescent="0.25">
      <c r="A61" s="98" t="s">
        <v>70</v>
      </c>
      <c r="B61" s="98"/>
      <c r="C61" s="295"/>
      <c r="D61" s="571"/>
      <c r="E61" s="571"/>
      <c r="F61" s="28"/>
      <c r="G61" s="570"/>
      <c r="H61" s="570"/>
      <c r="I61" s="570"/>
      <c r="J61" s="124"/>
      <c r="K61" s="295"/>
      <c r="L61" s="571"/>
      <c r="M61" s="571"/>
      <c r="N61" s="28"/>
      <c r="O61" s="571"/>
      <c r="P61" s="124"/>
      <c r="Q61" s="295"/>
      <c r="R61" s="571"/>
      <c r="S61" s="28"/>
      <c r="T61" s="571"/>
      <c r="U61" s="124"/>
      <c r="V61" s="295"/>
      <c r="W61" s="571"/>
      <c r="X61" s="571"/>
      <c r="Y61" s="28"/>
      <c r="Z61" s="570"/>
      <c r="AA61" s="570"/>
      <c r="AB61" s="570"/>
      <c r="AC61" s="124"/>
      <c r="AD61" s="295"/>
      <c r="AE61" s="571"/>
      <c r="AF61" s="571"/>
      <c r="AG61" s="28"/>
      <c r="AH61" s="571"/>
      <c r="AI61" s="124"/>
      <c r="AJ61" s="295"/>
      <c r="AK61" s="571"/>
      <c r="AL61" s="28"/>
      <c r="AM61" s="571"/>
      <c r="AN61" s="124"/>
      <c r="AO61" s="295"/>
      <c r="AP61" s="571"/>
      <c r="AQ61" s="571"/>
      <c r="AR61" s="28"/>
      <c r="AS61" s="295"/>
      <c r="AT61" s="571"/>
      <c r="AU61" s="571"/>
      <c r="AV61" s="28"/>
      <c r="AW61" s="295"/>
      <c r="AX61" s="295"/>
      <c r="AY61" s="571"/>
      <c r="AZ61" s="571"/>
      <c r="BA61" s="28"/>
      <c r="BB61" s="124"/>
      <c r="BC61" s="295"/>
      <c r="BD61" s="571"/>
      <c r="BE61" s="571"/>
      <c r="BF61" s="28"/>
      <c r="BG61" s="124"/>
      <c r="BH61" s="124">
        <v>0</v>
      </c>
      <c r="BI61" s="139"/>
      <c r="BO61" s="571"/>
      <c r="BP61" s="571"/>
      <c r="BQ61" s="571"/>
      <c r="BR61" s="586"/>
      <c r="BS61" s="571"/>
      <c r="BT61" s="571"/>
      <c r="BU61" s="586"/>
      <c r="BV61" s="571"/>
      <c r="BW61" s="124"/>
      <c r="BX61" s="139"/>
      <c r="BY61" s="830"/>
      <c r="BZ61" s="124">
        <v>0</v>
      </c>
      <c r="CA61" s="139"/>
      <c r="CB61" s="571"/>
      <c r="CC61" s="124">
        <v>0</v>
      </c>
      <c r="CD61" s="139"/>
      <c r="CE61" s="571"/>
      <c r="CF61" s="124">
        <f t="shared" si="0"/>
        <v>0</v>
      </c>
      <c r="CG61" s="139" t="e">
        <f t="shared" si="1"/>
        <v>#DIV/0!</v>
      </c>
      <c r="CH61" s="571"/>
      <c r="CI61" s="124">
        <f t="shared" si="2"/>
        <v>0</v>
      </c>
      <c r="CJ61" s="139" t="e">
        <f t="shared" si="3"/>
        <v>#DIV/0!</v>
      </c>
      <c r="CK61" s="571"/>
      <c r="CL61" s="124">
        <f t="shared" si="4"/>
        <v>0</v>
      </c>
      <c r="CM61" s="139" t="e">
        <f t="shared" si="5"/>
        <v>#DIV/0!</v>
      </c>
    </row>
    <row r="62" spans="1:91" x14ac:dyDescent="0.25">
      <c r="A62" s="73" t="s">
        <v>54</v>
      </c>
      <c r="B62" s="73">
        <v>472</v>
      </c>
      <c r="C62" s="35">
        <v>455.37561771426556</v>
      </c>
      <c r="D62" s="574">
        <v>454.4038420275516</v>
      </c>
      <c r="E62" s="574">
        <v>461.54573275360218</v>
      </c>
      <c r="F62" s="34">
        <v>457.14541841887478</v>
      </c>
      <c r="G62" s="574">
        <v>464.66540928566246</v>
      </c>
      <c r="H62" s="574">
        <v>463.39200753623675</v>
      </c>
      <c r="I62" s="574">
        <v>472.89843942570093</v>
      </c>
      <c r="J62" s="126">
        <v>466.55538314004565</v>
      </c>
      <c r="K62" s="35">
        <v>461.25253072451886</v>
      </c>
      <c r="L62" s="574">
        <v>471.22228810869643</v>
      </c>
      <c r="M62" s="574">
        <v>469.96127846894206</v>
      </c>
      <c r="N62" s="34">
        <v>464.47454793118317</v>
      </c>
      <c r="O62" s="574">
        <v>468.00558555394849</v>
      </c>
      <c r="P62" s="126">
        <v>463.22512538862861</v>
      </c>
      <c r="Q62" s="35">
        <v>463.54155128047938</v>
      </c>
      <c r="R62" s="574">
        <v>452.98310269304909</v>
      </c>
      <c r="S62" s="34">
        <v>458.12208543105083</v>
      </c>
      <c r="T62" s="574">
        <v>458.11719126470916</v>
      </c>
      <c r="U62" s="126">
        <v>461.69610068383781</v>
      </c>
      <c r="V62" s="35">
        <v>461.3271246501975</v>
      </c>
      <c r="W62" s="574">
        <v>461.80729653232333</v>
      </c>
      <c r="X62" s="574">
        <v>462.44698344181802</v>
      </c>
      <c r="Y62" s="34">
        <v>461.8556291638015</v>
      </c>
      <c r="Z62" s="574">
        <v>468.39997454094254</v>
      </c>
      <c r="AA62" s="574">
        <v>478.63756476056864</v>
      </c>
      <c r="AB62" s="574">
        <v>494.9650950279227</v>
      </c>
      <c r="AC62" s="126">
        <v>478.67153348272785</v>
      </c>
      <c r="AD62" s="35">
        <v>469.02599259970833</v>
      </c>
      <c r="AE62" s="574">
        <v>496.70287330159294</v>
      </c>
      <c r="AF62" s="574">
        <v>484.0984678195926</v>
      </c>
      <c r="AG62" s="34">
        <v>485.08343409621955</v>
      </c>
      <c r="AH62" s="574">
        <v>488.11544527399269</v>
      </c>
      <c r="AI62" s="126">
        <v>474.46057973426764</v>
      </c>
      <c r="AJ62" s="35">
        <v>470.17303429778087</v>
      </c>
      <c r="AK62" s="574">
        <v>463.64206081320708</v>
      </c>
      <c r="AL62" s="34">
        <v>456.28351436278911</v>
      </c>
      <c r="AM62" s="574">
        <v>463.26770558997174</v>
      </c>
      <c r="AN62" s="126">
        <v>471.18277997349992</v>
      </c>
      <c r="AO62" s="35">
        <v>474.41700745763086</v>
      </c>
      <c r="AP62" s="574">
        <v>478.6280442723035</v>
      </c>
      <c r="AQ62" s="574">
        <v>487.51</v>
      </c>
      <c r="AR62" s="574">
        <v>480.14</v>
      </c>
      <c r="AS62" s="35">
        <v>526.40602382762836</v>
      </c>
      <c r="AT62" s="574">
        <v>543.14844705027963</v>
      </c>
      <c r="AU62" s="574">
        <v>530.20000000000005</v>
      </c>
      <c r="AV62" s="34">
        <v>533.62746102570725</v>
      </c>
      <c r="AW62" s="35">
        <v>499.50040569588043</v>
      </c>
      <c r="AX62" s="574">
        <v>519.43394806260335</v>
      </c>
      <c r="AY62" s="574">
        <v>521.71702759749428</v>
      </c>
      <c r="AZ62" s="574">
        <v>516.30999999999995</v>
      </c>
      <c r="BA62" s="34">
        <v>519.1</v>
      </c>
      <c r="BB62" s="126">
        <v>506.01297073186362</v>
      </c>
      <c r="BC62" s="35">
        <v>515.34349067329026</v>
      </c>
      <c r="BD62" s="35">
        <v>516.58747944979154</v>
      </c>
      <c r="BE62" s="35">
        <v>499.82189422283392</v>
      </c>
      <c r="BF62" s="35">
        <v>510.30926858656113</v>
      </c>
      <c r="BG62" s="126">
        <v>506.97914491192984</v>
      </c>
      <c r="BH62" s="126">
        <v>35.796364938429917</v>
      </c>
      <c r="BI62" s="669">
        <v>7.5971292797336873E-2</v>
      </c>
      <c r="BJ62" s="126">
        <v>499.20035315894569</v>
      </c>
      <c r="BK62" s="126">
        <v>492.69846345714143</v>
      </c>
      <c r="BL62" s="126">
        <v>501.66915816437387</v>
      </c>
      <c r="BM62" s="126">
        <v>497.77004743556108</v>
      </c>
      <c r="BN62" s="126">
        <v>501.64919335169077</v>
      </c>
      <c r="BO62" s="574">
        <v>535.13726487747522</v>
      </c>
      <c r="BP62" s="574">
        <v>547.41461877160896</v>
      </c>
      <c r="BQ62" s="574">
        <v>17.214618771608912</v>
      </c>
      <c r="BR62" s="569">
        <v>3.246816064052982E-2</v>
      </c>
      <c r="BS62" s="574">
        <v>530.47396096598936</v>
      </c>
      <c r="BT62" s="574">
        <v>-3.1535000597178851</v>
      </c>
      <c r="BU62" s="569">
        <v>-5.9095535556892313E-3</v>
      </c>
      <c r="BV62" s="574">
        <v>512.10368535700604</v>
      </c>
      <c r="BW62" s="126">
        <v>12.603279661125612</v>
      </c>
      <c r="BX62" s="669">
        <v>2.5231770620020452E-2</v>
      </c>
      <c r="BY62" s="156">
        <v>548.44098593520607</v>
      </c>
      <c r="BZ62" s="126">
        <v>29.007037872602723</v>
      </c>
      <c r="CA62" s="669">
        <v>5.5843554278255852E-2</v>
      </c>
      <c r="CB62" s="574">
        <v>563.76295593169118</v>
      </c>
      <c r="CC62" s="126">
        <v>42.045928334196901</v>
      </c>
      <c r="CD62" s="669">
        <v>8.0591443464704052E-2</v>
      </c>
      <c r="CE62" s="574">
        <v>525.68724115854207</v>
      </c>
      <c r="CF62" s="126">
        <f t="shared" si="0"/>
        <v>9.3772411585421196</v>
      </c>
      <c r="CG62" s="669">
        <f t="shared" si="1"/>
        <v>1.8162036680564236E-2</v>
      </c>
      <c r="CH62" s="574">
        <v>541.60304109439357</v>
      </c>
      <c r="CI62" s="126">
        <f t="shared" si="2"/>
        <v>22.503041094393552</v>
      </c>
      <c r="CJ62" s="669">
        <f t="shared" si="3"/>
        <v>4.3350108060862168E-2</v>
      </c>
      <c r="CK62" s="574">
        <v>520.86668078946047</v>
      </c>
      <c r="CL62" s="126">
        <f t="shared" si="4"/>
        <v>14.853710057596857</v>
      </c>
      <c r="CM62" s="669">
        <f t="shared" si="5"/>
        <v>2.9354405749942407E-2</v>
      </c>
    </row>
    <row r="63" spans="1:91" x14ac:dyDescent="0.25">
      <c r="A63" s="834" t="s">
        <v>86</v>
      </c>
      <c r="B63" s="834">
        <v>451.2</v>
      </c>
      <c r="C63" s="295">
        <v>430.86619464097157</v>
      </c>
      <c r="D63" s="571">
        <v>427.31637403399208</v>
      </c>
      <c r="E63" s="571">
        <v>437.55818503630212</v>
      </c>
      <c r="F63" s="28">
        <v>432.00431901463554</v>
      </c>
      <c r="G63" s="570">
        <v>436.97740916468894</v>
      </c>
      <c r="H63" s="570">
        <v>444.03710448136349</v>
      </c>
      <c r="I63" s="570">
        <v>456.9113811106601</v>
      </c>
      <c r="J63" s="124">
        <v>444.60464725219288</v>
      </c>
      <c r="K63" s="295">
        <v>437.72624459795395</v>
      </c>
      <c r="L63" s="570">
        <v>454.25051929287525</v>
      </c>
      <c r="M63" s="570">
        <v>457.63732935120663</v>
      </c>
      <c r="N63" s="232">
        <v>444.16614355767979</v>
      </c>
      <c r="O63" s="571">
        <v>450.74214310724324</v>
      </c>
      <c r="P63" s="124">
        <v>441.4082747509583</v>
      </c>
      <c r="Q63" s="295">
        <v>438.69203838404883</v>
      </c>
      <c r="R63" s="571">
        <v>431.04034281467193</v>
      </c>
      <c r="S63" s="28">
        <v>452.19223198452858</v>
      </c>
      <c r="T63" s="571">
        <v>440.87618324125941</v>
      </c>
      <c r="U63" s="124">
        <v>441.24115676622318</v>
      </c>
      <c r="V63" s="295">
        <v>450.94381339815345</v>
      </c>
      <c r="W63" s="571">
        <v>455.65361226465529</v>
      </c>
      <c r="X63" s="571">
        <v>462.59617659438027</v>
      </c>
      <c r="Y63" s="28">
        <v>456.27408895041975</v>
      </c>
      <c r="Z63" s="570">
        <v>461.18868439334346</v>
      </c>
      <c r="AA63" s="570">
        <v>475.27366444568997</v>
      </c>
      <c r="AB63" s="570">
        <v>489.10571253296126</v>
      </c>
      <c r="AC63" s="124">
        <v>473.1316365688802</v>
      </c>
      <c r="AD63" s="295">
        <v>463.76907486840554</v>
      </c>
      <c r="AE63" s="570">
        <v>488.57356973321009</v>
      </c>
      <c r="AF63" s="570">
        <v>477.42351900957573</v>
      </c>
      <c r="AG63" s="232">
        <v>471.06717998408635</v>
      </c>
      <c r="AH63" s="571">
        <v>478.60736493425753</v>
      </c>
      <c r="AI63" s="124">
        <v>468.14585454312476</v>
      </c>
      <c r="AJ63" s="295">
        <v>457.27513802440438</v>
      </c>
      <c r="AK63" s="571">
        <v>458.32806756839079</v>
      </c>
      <c r="AL63" s="28">
        <v>452.83823384700668</v>
      </c>
      <c r="AM63" s="571">
        <v>456.15825430655622</v>
      </c>
      <c r="AN63" s="124">
        <v>464.66850518223924</v>
      </c>
      <c r="AO63" s="295">
        <v>485.01491504416754</v>
      </c>
      <c r="AP63" s="571">
        <v>483.3</v>
      </c>
      <c r="AQ63" s="571">
        <v>477.2</v>
      </c>
      <c r="AR63" s="28">
        <v>481.9</v>
      </c>
      <c r="AS63" s="295">
        <v>509.57213012737543</v>
      </c>
      <c r="AT63" s="571">
        <v>542.44988860201283</v>
      </c>
      <c r="AU63" s="571">
        <v>537.9</v>
      </c>
      <c r="AV63" s="28">
        <v>529.51805042492481</v>
      </c>
      <c r="AW63" s="295">
        <v>502.91872843699991</v>
      </c>
      <c r="AX63" s="295">
        <v>541.98568548602157</v>
      </c>
      <c r="AY63" s="295">
        <v>555.94717867621262</v>
      </c>
      <c r="AZ63" s="571">
        <v>552.6</v>
      </c>
      <c r="BA63" s="28">
        <v>550</v>
      </c>
      <c r="BB63" s="124">
        <v>516.47801667252588</v>
      </c>
      <c r="BC63" s="295">
        <v>549.1487427272881</v>
      </c>
      <c r="BD63" s="295">
        <v>497.18413238581388</v>
      </c>
      <c r="BE63" s="295">
        <v>499.21412495324569</v>
      </c>
      <c r="BF63" s="295">
        <v>513.13778404850439</v>
      </c>
      <c r="BG63" s="124">
        <v>515.64491159757654</v>
      </c>
      <c r="BH63" s="124">
        <v>50.976406415337294</v>
      </c>
      <c r="BI63" s="139">
        <v>0.10970488820916485</v>
      </c>
      <c r="BJ63" s="834">
        <v>500.20005599282382</v>
      </c>
      <c r="BK63" s="834">
        <v>497.66136076005773</v>
      </c>
      <c r="BL63" s="834">
        <v>506.23361204188154</v>
      </c>
      <c r="BM63" s="834">
        <v>501.48315124769766</v>
      </c>
      <c r="BN63" s="834">
        <v>506.2174078995032</v>
      </c>
      <c r="BO63" s="571">
        <v>532.85948524747039</v>
      </c>
      <c r="BP63" s="571">
        <v>546.37749911354115</v>
      </c>
      <c r="BQ63" s="571">
        <v>8.477499113541171</v>
      </c>
      <c r="BR63" s="586">
        <v>1.5760362731996973E-2</v>
      </c>
      <c r="BS63" s="571">
        <v>531.9621779756261</v>
      </c>
      <c r="BT63" s="571">
        <v>2.4441275507012961</v>
      </c>
      <c r="BU63" s="586">
        <v>4.6157587049958839E-3</v>
      </c>
      <c r="BV63" s="571">
        <v>515.95412363267837</v>
      </c>
      <c r="BW63" s="124">
        <v>13.035395195678461</v>
      </c>
      <c r="BX63" s="139">
        <v>2.5919486506677969E-2</v>
      </c>
      <c r="BY63" s="830">
        <v>557.54117752595937</v>
      </c>
      <c r="BZ63" s="124">
        <v>15.555492039937803</v>
      </c>
      <c r="CA63" s="139">
        <v>2.8700927822454449E-2</v>
      </c>
      <c r="CB63" s="571">
        <v>549.82475830609394</v>
      </c>
      <c r="CC63" s="124">
        <v>-6.1224203701186752</v>
      </c>
      <c r="CD63" s="139">
        <v>-1.1012593650887855E-2</v>
      </c>
      <c r="CE63" s="571">
        <v>522.10410804837613</v>
      </c>
      <c r="CF63" s="124">
        <f t="shared" si="0"/>
        <v>-30.495891951623889</v>
      </c>
      <c r="CG63" s="139">
        <f t="shared" si="1"/>
        <v>-5.5186196076047571E-2</v>
      </c>
      <c r="CH63" s="571">
        <v>541.8235234165852</v>
      </c>
      <c r="CI63" s="124">
        <f t="shared" si="2"/>
        <v>-8.1764765834147966</v>
      </c>
      <c r="CJ63" s="139">
        <f t="shared" si="3"/>
        <v>-1.4866321060754176E-2</v>
      </c>
      <c r="CK63" s="571">
        <v>524.07871541771465</v>
      </c>
      <c r="CL63" s="124">
        <f t="shared" si="4"/>
        <v>7.6006987451887653</v>
      </c>
      <c r="CM63" s="139">
        <f t="shared" si="5"/>
        <v>1.471640321529504E-2</v>
      </c>
    </row>
    <row r="64" spans="1:91" x14ac:dyDescent="0.25">
      <c r="A64" s="834" t="s">
        <v>87</v>
      </c>
      <c r="B64" s="834">
        <v>475</v>
      </c>
      <c r="C64" s="295">
        <v>478.33353129625914</v>
      </c>
      <c r="D64" s="571">
        <v>475.18177297901082</v>
      </c>
      <c r="E64" s="571">
        <v>471.78336056015013</v>
      </c>
      <c r="F64" s="28">
        <v>475.0806141986767</v>
      </c>
      <c r="G64" s="570">
        <v>462.65056101754379</v>
      </c>
      <c r="H64" s="570">
        <v>467.80530084182089</v>
      </c>
      <c r="I64" s="570">
        <v>480.70826602815498</v>
      </c>
      <c r="J64" s="124">
        <v>469.95902826016811</v>
      </c>
      <c r="K64" s="295">
        <v>472.84560127033211</v>
      </c>
      <c r="L64" s="570">
        <v>472.04165291491643</v>
      </c>
      <c r="M64" s="570">
        <v>479.88278436921325</v>
      </c>
      <c r="N64" s="232">
        <v>473.70383328811158</v>
      </c>
      <c r="O64" s="571">
        <v>468.00558555394849</v>
      </c>
      <c r="P64" s="124">
        <v>471.33079102183888</v>
      </c>
      <c r="Q64" s="295">
        <v>472.93226185020148</v>
      </c>
      <c r="R64" s="571">
        <v>467.76094106853657</v>
      </c>
      <c r="S64" s="28">
        <v>460.62175696368683</v>
      </c>
      <c r="T64" s="571">
        <v>467.07998132369175</v>
      </c>
      <c r="U64" s="124">
        <v>470.11454473373982</v>
      </c>
      <c r="V64" s="295">
        <v>466.73771245716006</v>
      </c>
      <c r="W64" s="571">
        <v>467.88952476446701</v>
      </c>
      <c r="X64" s="571">
        <v>464.16136909826577</v>
      </c>
      <c r="Y64" s="28">
        <v>466.20189672419423</v>
      </c>
      <c r="Z64" s="570">
        <v>465.77663309340585</v>
      </c>
      <c r="AA64" s="570">
        <v>464.08398757676781</v>
      </c>
      <c r="AB64" s="570">
        <v>474.3633043113262</v>
      </c>
      <c r="AC64" s="124">
        <v>467.39058992785527</v>
      </c>
      <c r="AD64" s="295">
        <v>466.70592771190729</v>
      </c>
      <c r="AE64" s="570">
        <v>487.64791582882242</v>
      </c>
      <c r="AF64" s="570">
        <v>476.88239294831413</v>
      </c>
      <c r="AG64" s="232">
        <v>476.53395350358943</v>
      </c>
      <c r="AH64" s="571">
        <v>479.80775486410482</v>
      </c>
      <c r="AI64" s="124">
        <v>470.50774052095306</v>
      </c>
      <c r="AJ64" s="295">
        <v>464.06518983271013</v>
      </c>
      <c r="AK64" s="571">
        <v>462.13622896798944</v>
      </c>
      <c r="AL64" s="28">
        <v>460.06817446323527</v>
      </c>
      <c r="AM64" s="571">
        <v>462.0587575862815</v>
      </c>
      <c r="AN64" s="124">
        <v>468.03260783145345</v>
      </c>
      <c r="AO64" s="295">
        <v>476.89641893135473</v>
      </c>
      <c r="AP64" s="571">
        <v>487.5</v>
      </c>
      <c r="AQ64" s="571">
        <v>510.9</v>
      </c>
      <c r="AR64" s="28">
        <v>491.9</v>
      </c>
      <c r="AS64" s="571">
        <v>1111.1878881987577</v>
      </c>
      <c r="AT64" s="571">
        <v>615.60132802488226</v>
      </c>
      <c r="AU64" s="571">
        <v>537.9</v>
      </c>
      <c r="AV64" s="28">
        <v>662.11041240520296</v>
      </c>
      <c r="AW64" s="295">
        <v>525.35542055042708</v>
      </c>
      <c r="AX64" s="295">
        <v>509.02561740918202</v>
      </c>
      <c r="AY64" s="295">
        <v>490.23926900735898</v>
      </c>
      <c r="AZ64" s="571">
        <v>485</v>
      </c>
      <c r="BA64" s="28">
        <v>494.5</v>
      </c>
      <c r="BB64" s="124">
        <v>510.54912702743047</v>
      </c>
      <c r="BC64" s="295">
        <v>531.20727250153266</v>
      </c>
      <c r="BD64" s="295">
        <v>751.59662866035171</v>
      </c>
      <c r="BE64" s="295">
        <v>769.05480734362754</v>
      </c>
      <c r="BF64" s="295">
        <v>647.86805306153781</v>
      </c>
      <c r="BG64" s="124">
        <v>524.2344267190839</v>
      </c>
      <c r="BH64" s="124">
        <v>56.201818887630452</v>
      </c>
      <c r="BI64" s="139">
        <v>0.12008098997211256</v>
      </c>
      <c r="BJ64" s="834">
        <v>596.24726758226507</v>
      </c>
      <c r="BK64" s="834">
        <v>521.22257520583719</v>
      </c>
      <c r="BL64" s="834">
        <v>535.46377330220037</v>
      </c>
      <c r="BM64" s="834">
        <v>547.29701199719705</v>
      </c>
      <c r="BN64" s="834">
        <v>535.44324250302463</v>
      </c>
      <c r="BO64" s="571">
        <v>572.1965716404336</v>
      </c>
      <c r="BP64" s="571">
        <v>620.58457540853192</v>
      </c>
      <c r="BQ64" s="571">
        <v>82.684575408531941</v>
      </c>
      <c r="BR64" s="586">
        <v>0.1537173738771741</v>
      </c>
      <c r="BS64" s="571">
        <v>568.27047354137062</v>
      </c>
      <c r="BT64" s="571">
        <v>-93.839938863832344</v>
      </c>
      <c r="BU64" s="586">
        <v>-0.14172853515918357</v>
      </c>
      <c r="BV64" s="571">
        <v>556.51184492906771</v>
      </c>
      <c r="BW64" s="124">
        <v>31.156424378640622</v>
      </c>
      <c r="BX64" s="139">
        <v>5.9305420977663677E-2</v>
      </c>
      <c r="BY64" s="830">
        <v>728.71696802439862</v>
      </c>
      <c r="BZ64" s="124">
        <v>219.69135061521661</v>
      </c>
      <c r="CA64" s="139">
        <v>0.43159193388614259</v>
      </c>
      <c r="CB64" s="571">
        <v>697.47335904335421</v>
      </c>
      <c r="CC64" s="124">
        <v>207.23409003599522</v>
      </c>
      <c r="CD64" s="139">
        <v>0.42272029830577368</v>
      </c>
      <c r="CE64" s="571">
        <v>527.79126296572326</v>
      </c>
      <c r="CF64" s="124">
        <f t="shared" si="0"/>
        <v>42.791262965723263</v>
      </c>
      <c r="CG64" s="139">
        <f t="shared" si="1"/>
        <v>8.8229408176749E-2</v>
      </c>
      <c r="CH64" s="571">
        <v>553.8096409032986</v>
      </c>
      <c r="CI64" s="124">
        <f t="shared" si="2"/>
        <v>59.3096409032986</v>
      </c>
      <c r="CJ64" s="139">
        <f t="shared" si="3"/>
        <v>0.11993860647785359</v>
      </c>
      <c r="CK64" s="571">
        <v>555.53486805327373</v>
      </c>
      <c r="CL64" s="124">
        <f t="shared" si="4"/>
        <v>44.985741025843254</v>
      </c>
      <c r="CM64" s="139">
        <f t="shared" si="5"/>
        <v>8.8112462923526425E-2</v>
      </c>
    </row>
    <row r="65" spans="1:91" x14ac:dyDescent="0.25">
      <c r="A65" s="834" t="s">
        <v>88</v>
      </c>
      <c r="B65" s="834">
        <v>494</v>
      </c>
      <c r="C65" s="295">
        <v>457.16128867428017</v>
      </c>
      <c r="D65" s="571">
        <v>468.01950400787109</v>
      </c>
      <c r="E65" s="571">
        <v>491.95555108853233</v>
      </c>
      <c r="F65" s="28">
        <v>471.40720277252115</v>
      </c>
      <c r="G65" s="570">
        <v>547.60521198846732</v>
      </c>
      <c r="H65" s="570">
        <v>495.0196587336531</v>
      </c>
      <c r="I65" s="570">
        <v>495.30991328910955</v>
      </c>
      <c r="J65" s="124">
        <v>515.25457983757394</v>
      </c>
      <c r="K65" s="295">
        <v>488.79603227739619</v>
      </c>
      <c r="L65" s="570">
        <v>502.99109126055055</v>
      </c>
      <c r="M65" s="570">
        <v>474.49788583509513</v>
      </c>
      <c r="N65" s="232">
        <v>497.56007214778055</v>
      </c>
      <c r="O65" s="571">
        <v>491.12348871788487</v>
      </c>
      <c r="P65" s="124">
        <v>489.40976283552538</v>
      </c>
      <c r="Q65" s="295">
        <v>505.91894329416851</v>
      </c>
      <c r="R65" s="571">
        <v>476.26514662562442</v>
      </c>
      <c r="S65" s="28">
        <v>467.32858085297113</v>
      </c>
      <c r="T65" s="571">
        <v>481.53653211253106</v>
      </c>
      <c r="U65" s="124">
        <v>487.08509373537805</v>
      </c>
      <c r="V65" s="295">
        <v>471.57896589123976</v>
      </c>
      <c r="W65" s="571">
        <v>460.90363917882399</v>
      </c>
      <c r="X65" s="571">
        <v>458.06196559664306</v>
      </c>
      <c r="Y65" s="28">
        <v>463.65359004092591</v>
      </c>
      <c r="Z65" s="570">
        <v>493.98019588951968</v>
      </c>
      <c r="AA65" s="570">
        <v>523.47194006992697</v>
      </c>
      <c r="AB65" s="570">
        <v>570.54488644304308</v>
      </c>
      <c r="AC65" s="124">
        <v>522.34833654429656</v>
      </c>
      <c r="AD65" s="295">
        <v>486.57561002919289</v>
      </c>
      <c r="AE65" s="570">
        <v>555.44492837512996</v>
      </c>
      <c r="AF65" s="570">
        <v>526.12455979637321</v>
      </c>
      <c r="AG65" s="232">
        <v>543.61747808957352</v>
      </c>
      <c r="AH65" s="571">
        <v>540.93364896060086</v>
      </c>
      <c r="AI65" s="124">
        <v>499.92913102662231</v>
      </c>
      <c r="AJ65" s="295">
        <v>521.93836154890687</v>
      </c>
      <c r="AK65" s="571">
        <v>479.61883046293423</v>
      </c>
      <c r="AL65" s="28">
        <v>454.90466151062247</v>
      </c>
      <c r="AM65" s="571">
        <v>482.86611000069433</v>
      </c>
      <c r="AN65" s="124">
        <v>494.82280537428761</v>
      </c>
      <c r="AO65" s="295">
        <v>462.82331408122366</v>
      </c>
      <c r="AP65" s="571">
        <v>467</v>
      </c>
      <c r="AQ65" s="571">
        <v>475.6</v>
      </c>
      <c r="AR65" s="28">
        <v>468.4</v>
      </c>
      <c r="AS65" s="295">
        <v>479.00095368067673</v>
      </c>
      <c r="AT65" s="571">
        <v>513.9527564693899</v>
      </c>
      <c r="AU65" s="571">
        <v>497.5</v>
      </c>
      <c r="AV65" s="28">
        <v>496.0347647151529</v>
      </c>
      <c r="AW65" s="295">
        <v>479.25262388525567</v>
      </c>
      <c r="AX65" s="295">
        <v>505.82168044559637</v>
      </c>
      <c r="AY65" s="295">
        <v>545.21134749487044</v>
      </c>
      <c r="AZ65" s="571">
        <v>528</v>
      </c>
      <c r="BA65" s="28">
        <v>527.70000000000005</v>
      </c>
      <c r="BB65" s="124">
        <v>490.72714181695528</v>
      </c>
      <c r="BC65" s="295">
        <v>482.18208357282356</v>
      </c>
      <c r="BD65" s="295">
        <v>480.29557023735691</v>
      </c>
      <c r="BE65" s="295">
        <v>459.28340227155621</v>
      </c>
      <c r="BF65" s="295">
        <v>472.99968741164804</v>
      </c>
      <c r="BG65" s="124">
        <v>485.49798865681998</v>
      </c>
      <c r="BH65" s="124">
        <v>-9.3248167174676269</v>
      </c>
      <c r="BI65" s="139">
        <v>-1.8844759409207639E-2</v>
      </c>
      <c r="BJ65" s="834">
        <v>474.88087676676798</v>
      </c>
      <c r="BK65" s="834">
        <v>479.05958762069378</v>
      </c>
      <c r="BL65" s="834">
        <v>484.46137814047455</v>
      </c>
      <c r="BM65" s="834">
        <v>478.98931716627283</v>
      </c>
      <c r="BN65" s="834">
        <v>484.43801296300046</v>
      </c>
      <c r="BO65" s="571">
        <v>522.25443871433549</v>
      </c>
      <c r="BP65" s="571">
        <v>530.07674203501426</v>
      </c>
      <c r="BQ65" s="571">
        <v>32.576742035014263</v>
      </c>
      <c r="BR65" s="586">
        <v>6.5480888512591484E-2</v>
      </c>
      <c r="BS65" s="571">
        <v>514.96428064658471</v>
      </c>
      <c r="BT65" s="571">
        <v>18.929515931431808</v>
      </c>
      <c r="BU65" s="586">
        <v>3.8161671878587079E-2</v>
      </c>
      <c r="BV65" s="571">
        <v>493.52835752341468</v>
      </c>
      <c r="BW65" s="124">
        <v>14.275733638159011</v>
      </c>
      <c r="BX65" s="139">
        <v>2.978749187104494E-2</v>
      </c>
      <c r="BY65" s="830">
        <v>529.83613532162576</v>
      </c>
      <c r="BZ65" s="124">
        <v>24.01445487602939</v>
      </c>
      <c r="CA65" s="139">
        <v>4.7476128059347318E-2</v>
      </c>
      <c r="CB65" s="571">
        <v>549.36688665593874</v>
      </c>
      <c r="CC65" s="124">
        <v>4.1555391610683046</v>
      </c>
      <c r="CD65" s="139">
        <v>7.6218867786998906E-3</v>
      </c>
      <c r="CE65" s="571">
        <v>528.12362143093742</v>
      </c>
      <c r="CF65" s="124">
        <f t="shared" si="0"/>
        <v>0.12362143093741906</v>
      </c>
      <c r="CG65" s="139">
        <f t="shared" si="1"/>
        <v>2.3413149798753611E-4</v>
      </c>
      <c r="CH65" s="571">
        <v>535.12691312900881</v>
      </c>
      <c r="CI65" s="124">
        <f t="shared" si="2"/>
        <v>7.4269131290087671</v>
      </c>
      <c r="CJ65" s="139">
        <f t="shared" si="3"/>
        <v>1.4074120009491693E-2</v>
      </c>
      <c r="CK65" s="571">
        <v>504.10566858150145</v>
      </c>
      <c r="CL65" s="124">
        <f t="shared" si="4"/>
        <v>13.378526764546166</v>
      </c>
      <c r="CM65" s="139">
        <f t="shared" si="5"/>
        <v>2.7262659071619993E-2</v>
      </c>
    </row>
  </sheetData>
  <pageMargins left="0.7" right="0.7" top="0.75" bottom="0.75" header="0.3" footer="0.3"/>
  <pageSetup paperSize="9" scale="23" orientation="portrait" r:id="rId1"/>
  <colBreaks count="1" manualBreakCount="1">
    <brk id="2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CM64"/>
  <sheetViews>
    <sheetView showGridLines="0" view="pageBreakPreview" zoomScale="85" zoomScaleSheetLayoutView="85" workbookViewId="0">
      <pane xSplit="1" ySplit="3" topLeftCell="CA4" activePane="bottomRight" state="frozen"/>
      <selection activeCell="A5" sqref="A5"/>
      <selection pane="topRight" activeCell="A5" sqref="A5"/>
      <selection pane="bottomLeft" activeCell="A5" sqref="A5"/>
      <selection pane="bottomRight" activeCell="CM14" sqref="CM14"/>
    </sheetView>
  </sheetViews>
  <sheetFormatPr defaultRowHeight="15" outlineLevelCol="1" x14ac:dyDescent="0.25"/>
  <cols>
    <col min="1" max="1" width="38.85546875" style="834" customWidth="1"/>
    <col min="2" max="2" width="13" style="283" customWidth="1"/>
    <col min="3" max="3" width="11.140625" style="834" customWidth="1" outlineLevel="1"/>
    <col min="4" max="5" width="7.42578125" style="834" customWidth="1" outlineLevel="1"/>
    <col min="6" max="6" width="7.28515625" style="834" customWidth="1" outlineLevel="1"/>
    <col min="7" max="9" width="7.42578125" style="834" customWidth="1" outlineLevel="1"/>
    <col min="10" max="11" width="7.28515625" style="834" customWidth="1" outlineLevel="1"/>
    <col min="12" max="12" width="8.140625" style="834" customWidth="1" outlineLevel="1"/>
    <col min="13" max="13" width="9.42578125" style="834" customWidth="1" outlineLevel="1"/>
    <col min="14" max="18" width="7.28515625" style="834" customWidth="1" outlineLevel="1"/>
    <col min="19" max="19" width="12" style="834" customWidth="1" outlineLevel="1"/>
    <col min="20" max="20" width="8.85546875" style="834" customWidth="1" outlineLevel="1"/>
    <col min="21" max="21" width="10.7109375" style="834" customWidth="1" outlineLevel="1"/>
    <col min="22" max="30" width="9.140625" style="834" customWidth="1"/>
    <col min="31" max="31" width="7.28515625" style="834" customWidth="1"/>
    <col min="32" max="32" width="9" style="834" customWidth="1"/>
    <col min="33" max="35" width="9.140625" style="834" customWidth="1"/>
    <col min="36" max="36" width="7.28515625" style="834" customWidth="1"/>
    <col min="37" max="37" width="10.42578125" style="834" customWidth="1"/>
    <col min="38" max="38" width="9.28515625" style="834" customWidth="1"/>
    <col min="39" max="39" width="8.5703125" style="834" customWidth="1"/>
    <col min="40" max="40" width="11.140625" style="834" customWidth="1"/>
    <col min="41" max="44" width="9.140625" style="834"/>
    <col min="45" max="48" width="9.140625" style="834" customWidth="1"/>
    <col min="49" max="49" width="9" style="834" customWidth="1"/>
    <col min="50" max="50" width="8.7109375" style="834" customWidth="1"/>
    <col min="51" max="53" width="9.140625" style="834" customWidth="1"/>
    <col min="54" max="54" width="9.42578125" style="834" customWidth="1"/>
    <col min="55" max="55" width="11.28515625" style="834" customWidth="1"/>
    <col min="56" max="56" width="11.140625" style="834" customWidth="1"/>
    <col min="57" max="57" width="11.5703125" style="834" customWidth="1"/>
    <col min="58" max="58" width="11.28515625" style="834" customWidth="1"/>
    <col min="59" max="59" width="9.140625" style="834" customWidth="1"/>
    <col min="60" max="69" width="9.140625" style="834"/>
    <col min="70" max="70" width="9.140625" style="207"/>
    <col min="71" max="72" width="9.140625" style="834"/>
    <col min="73" max="73" width="9.140625" style="207"/>
    <col min="74" max="16384" width="9.140625" style="834"/>
  </cols>
  <sheetData>
    <row r="1" spans="1:91" ht="28.5" customHeight="1" x14ac:dyDescent="0.25">
      <c r="A1" s="943"/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  <c r="V1" s="943"/>
      <c r="W1" s="943"/>
      <c r="X1" s="943"/>
      <c r="Y1" s="943"/>
      <c r="Z1" s="943"/>
      <c r="AA1" s="943"/>
      <c r="AB1" s="943"/>
      <c r="AC1" s="943"/>
      <c r="AD1" s="943"/>
      <c r="AE1" s="943"/>
      <c r="AF1" s="943"/>
      <c r="AG1" s="943"/>
      <c r="AH1" s="943"/>
      <c r="AI1" s="943"/>
      <c r="AJ1" s="943"/>
      <c r="AK1" s="943"/>
      <c r="AL1" s="943"/>
      <c r="AM1" s="943"/>
      <c r="AN1" s="943"/>
      <c r="AP1" s="707" t="s">
        <v>262</v>
      </c>
    </row>
    <row r="2" spans="1:91" ht="18.75" x14ac:dyDescent="0.25">
      <c r="A2" s="55"/>
      <c r="B2" s="267">
        <v>2010</v>
      </c>
      <c r="C2" s="936">
        <v>2011</v>
      </c>
      <c r="D2" s="936"/>
      <c r="E2" s="936"/>
      <c r="F2" s="936"/>
      <c r="G2" s="936"/>
      <c r="H2" s="936"/>
      <c r="I2" s="936"/>
      <c r="J2" s="937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7"/>
      <c r="V2" s="938">
        <v>2012</v>
      </c>
      <c r="W2" s="936"/>
      <c r="X2" s="936"/>
      <c r="Y2" s="936"/>
      <c r="Z2" s="936"/>
      <c r="AA2" s="936"/>
      <c r="AB2" s="936"/>
      <c r="AC2" s="937"/>
      <c r="AD2" s="936"/>
      <c r="AE2" s="936"/>
      <c r="AF2" s="936"/>
      <c r="AG2" s="936"/>
      <c r="AH2" s="936"/>
      <c r="AI2" s="936"/>
      <c r="AJ2" s="936"/>
      <c r="AK2" s="936"/>
      <c r="AL2" s="936"/>
      <c r="AM2" s="936"/>
      <c r="AN2" s="936"/>
      <c r="AO2" s="929">
        <v>2013</v>
      </c>
      <c r="AP2" s="929"/>
      <c r="AQ2" s="929"/>
      <c r="AR2" s="929"/>
      <c r="AS2" s="929"/>
      <c r="AT2" s="929"/>
      <c r="AU2" s="929"/>
      <c r="AV2" s="927"/>
      <c r="AW2" s="936"/>
      <c r="AX2" s="936"/>
      <c r="AY2" s="936"/>
      <c r="AZ2" s="936"/>
      <c r="BA2" s="936"/>
      <c r="BB2" s="936"/>
      <c r="BC2" s="936"/>
      <c r="BD2" s="936"/>
      <c r="BE2" s="936"/>
      <c r="BF2" s="936"/>
      <c r="BG2" s="936"/>
      <c r="BH2" s="942" t="s">
        <v>213</v>
      </c>
      <c r="BI2" s="942"/>
      <c r="BJ2" s="777">
        <v>2014</v>
      </c>
      <c r="BK2" s="777"/>
      <c r="BL2" s="777"/>
      <c r="BM2" s="777"/>
      <c r="BN2" s="777"/>
      <c r="BO2" s="777"/>
      <c r="BP2" s="777"/>
      <c r="BQ2" s="696" t="s">
        <v>276</v>
      </c>
      <c r="BR2" s="850"/>
      <c r="BS2" s="777"/>
      <c r="BT2" s="696" t="s">
        <v>276</v>
      </c>
      <c r="BU2" s="850"/>
      <c r="BV2" s="777"/>
      <c r="BW2" s="942" t="s">
        <v>277</v>
      </c>
      <c r="BX2" s="942"/>
      <c r="BY2" s="777"/>
      <c r="BZ2" s="942" t="s">
        <v>277</v>
      </c>
      <c r="CA2" s="942"/>
      <c r="CB2" s="777"/>
      <c r="CC2" s="942" t="s">
        <v>277</v>
      </c>
      <c r="CD2" s="942"/>
      <c r="CE2" s="777"/>
      <c r="CF2" s="942" t="s">
        <v>276</v>
      </c>
      <c r="CG2" s="942"/>
      <c r="CH2" s="777"/>
      <c r="CI2" s="942" t="s">
        <v>276</v>
      </c>
      <c r="CJ2" s="942"/>
      <c r="CK2" s="777"/>
      <c r="CL2" s="942" t="s">
        <v>276</v>
      </c>
      <c r="CM2" s="942"/>
    </row>
    <row r="3" spans="1:91" x14ac:dyDescent="0.25">
      <c r="A3" s="54"/>
      <c r="B3" s="276"/>
      <c r="C3" s="968" t="s">
        <v>293</v>
      </c>
      <c r="D3" s="968" t="s">
        <v>294</v>
      </c>
      <c r="E3" s="968" t="s">
        <v>295</v>
      </c>
      <c r="F3" s="64" t="s">
        <v>3</v>
      </c>
      <c r="G3" s="968" t="s">
        <v>296</v>
      </c>
      <c r="H3" s="968" t="s">
        <v>297</v>
      </c>
      <c r="I3" s="968" t="s">
        <v>298</v>
      </c>
      <c r="J3" s="64" t="s">
        <v>6</v>
      </c>
      <c r="K3" s="942" t="s">
        <v>108</v>
      </c>
      <c r="L3" s="968" t="s">
        <v>299</v>
      </c>
      <c r="M3" s="968" t="s">
        <v>300</v>
      </c>
      <c r="N3" s="968" t="s">
        <v>301</v>
      </c>
      <c r="O3" s="942" t="s">
        <v>103</v>
      </c>
      <c r="P3" s="942" t="s">
        <v>109</v>
      </c>
      <c r="Q3" s="968" t="s">
        <v>302</v>
      </c>
      <c r="R3" s="968" t="s">
        <v>303</v>
      </c>
      <c r="S3" s="968" t="s">
        <v>304</v>
      </c>
      <c r="T3" s="128" t="s">
        <v>107</v>
      </c>
      <c r="U3" s="64" t="s">
        <v>110</v>
      </c>
      <c r="V3" s="968" t="s">
        <v>305</v>
      </c>
      <c r="W3" s="968" t="s">
        <v>306</v>
      </c>
      <c r="X3" s="968" t="s">
        <v>307</v>
      </c>
      <c r="Y3" s="64" t="s">
        <v>3</v>
      </c>
      <c r="Z3" s="968" t="s">
        <v>308</v>
      </c>
      <c r="AA3" s="968" t="s">
        <v>309</v>
      </c>
      <c r="AB3" s="968" t="s">
        <v>310</v>
      </c>
      <c r="AC3" s="64" t="s">
        <v>6</v>
      </c>
      <c r="AD3" s="942" t="s">
        <v>108</v>
      </c>
      <c r="AE3" s="968" t="s">
        <v>311</v>
      </c>
      <c r="AF3" s="968" t="s">
        <v>312</v>
      </c>
      <c r="AG3" s="968" t="s">
        <v>313</v>
      </c>
      <c r="AH3" s="942" t="s">
        <v>103</v>
      </c>
      <c r="AI3" s="942" t="s">
        <v>109</v>
      </c>
      <c r="AJ3" s="968" t="s">
        <v>314</v>
      </c>
      <c r="AK3" s="968" t="s">
        <v>315</v>
      </c>
      <c r="AL3" s="968" t="s">
        <v>316</v>
      </c>
      <c r="AM3" s="64" t="s">
        <v>107</v>
      </c>
      <c r="AN3" s="942" t="s">
        <v>110</v>
      </c>
      <c r="AO3" s="968" t="s">
        <v>317</v>
      </c>
      <c r="AP3" s="968" t="s">
        <v>318</v>
      </c>
      <c r="AQ3" s="968" t="s">
        <v>319</v>
      </c>
      <c r="AR3" s="64" t="s">
        <v>3</v>
      </c>
      <c r="AS3" s="968" t="s">
        <v>320</v>
      </c>
      <c r="AT3" s="968" t="s">
        <v>321</v>
      </c>
      <c r="AU3" s="968" t="s">
        <v>322</v>
      </c>
      <c r="AV3" s="64" t="s">
        <v>6</v>
      </c>
      <c r="AW3" s="942" t="s">
        <v>108</v>
      </c>
      <c r="AX3" s="968" t="s">
        <v>323</v>
      </c>
      <c r="AY3" s="968" t="s">
        <v>324</v>
      </c>
      <c r="AZ3" s="968" t="s">
        <v>325</v>
      </c>
      <c r="BA3" s="942" t="s">
        <v>103</v>
      </c>
      <c r="BB3" s="64" t="s">
        <v>109</v>
      </c>
      <c r="BC3" s="968" t="s">
        <v>326</v>
      </c>
      <c r="BD3" s="968" t="s">
        <v>327</v>
      </c>
      <c r="BE3" s="968" t="s">
        <v>328</v>
      </c>
      <c r="BF3" s="64" t="s">
        <v>107</v>
      </c>
      <c r="BG3" s="942" t="s">
        <v>110</v>
      </c>
      <c r="BH3" s="942" t="s">
        <v>215</v>
      </c>
      <c r="BI3" s="942" t="s">
        <v>121</v>
      </c>
      <c r="BJ3" s="968" t="s">
        <v>329</v>
      </c>
      <c r="BK3" s="968" t="s">
        <v>330</v>
      </c>
      <c r="BL3" s="968" t="s">
        <v>331</v>
      </c>
      <c r="BM3" s="64" t="s">
        <v>3</v>
      </c>
      <c r="BN3" s="969" t="s">
        <v>332</v>
      </c>
      <c r="BO3" s="969" t="s">
        <v>333</v>
      </c>
      <c r="BP3" s="969" t="s">
        <v>334</v>
      </c>
      <c r="BQ3" s="942" t="s">
        <v>215</v>
      </c>
      <c r="BR3" s="850" t="s">
        <v>121</v>
      </c>
      <c r="BS3" s="942" t="s">
        <v>6</v>
      </c>
      <c r="BT3" s="942" t="s">
        <v>215</v>
      </c>
      <c r="BU3" s="850" t="s">
        <v>121</v>
      </c>
      <c r="BV3" s="942" t="s">
        <v>108</v>
      </c>
      <c r="BW3" s="942" t="s">
        <v>215</v>
      </c>
      <c r="BX3" s="942" t="s">
        <v>121</v>
      </c>
      <c r="BY3" s="969" t="s">
        <v>335</v>
      </c>
      <c r="BZ3" s="942" t="s">
        <v>215</v>
      </c>
      <c r="CA3" s="942" t="s">
        <v>121</v>
      </c>
      <c r="CB3" s="968" t="s">
        <v>336</v>
      </c>
      <c r="CC3" s="942" t="s">
        <v>215</v>
      </c>
      <c r="CD3" s="942" t="s">
        <v>121</v>
      </c>
      <c r="CE3" s="968" t="s">
        <v>337</v>
      </c>
      <c r="CF3" s="942" t="s">
        <v>215</v>
      </c>
      <c r="CG3" s="942" t="s">
        <v>121</v>
      </c>
      <c r="CH3" s="968" t="s">
        <v>103</v>
      </c>
      <c r="CI3" s="942" t="s">
        <v>215</v>
      </c>
      <c r="CJ3" s="942" t="s">
        <v>121</v>
      </c>
      <c r="CK3" s="968" t="s">
        <v>109</v>
      </c>
      <c r="CL3" s="942" t="s">
        <v>215</v>
      </c>
      <c r="CM3" s="942" t="s">
        <v>121</v>
      </c>
    </row>
    <row r="4" spans="1:91" x14ac:dyDescent="0.25">
      <c r="A4" s="91" t="s">
        <v>7</v>
      </c>
      <c r="B4" s="277"/>
      <c r="C4" s="114">
        <v>151.99150102521651</v>
      </c>
      <c r="D4" s="92">
        <v>154.76106736209019</v>
      </c>
      <c r="E4" s="92">
        <v>155.51457338567323</v>
      </c>
      <c r="F4" s="121">
        <v>154.01956499949671</v>
      </c>
      <c r="G4" s="92">
        <v>158.31088444000488</v>
      </c>
      <c r="H4" s="92">
        <v>167.65052845618359</v>
      </c>
      <c r="I4" s="92">
        <v>176.26801274530266</v>
      </c>
      <c r="J4" s="92">
        <v>163.97253100240957</v>
      </c>
      <c r="K4" s="114">
        <v>156.84352987889841</v>
      </c>
      <c r="L4" s="114">
        <v>182.05093387993477</v>
      </c>
      <c r="M4" s="92">
        <v>182.37986855324351</v>
      </c>
      <c r="N4" s="115">
        <v>178.27081911381845</v>
      </c>
      <c r="O4" s="92">
        <v>180.45532212449007</v>
      </c>
      <c r="P4" s="121">
        <v>159.05517404003433</v>
      </c>
      <c r="Q4" s="92">
        <v>164.03994473971628</v>
      </c>
      <c r="R4" s="92">
        <v>160.32406754972243</v>
      </c>
      <c r="S4" s="92">
        <v>157.30038323572469</v>
      </c>
      <c r="T4" s="121">
        <v>159.95281192477964</v>
      </c>
      <c r="U4" s="115">
        <v>159.39191337876065</v>
      </c>
      <c r="V4" s="92">
        <v>156.02210676217416</v>
      </c>
      <c r="W4" s="92">
        <v>157.23008139550751</v>
      </c>
      <c r="X4" s="92">
        <v>158.40455678384254</v>
      </c>
      <c r="Y4" s="92">
        <v>157.2793317172175</v>
      </c>
      <c r="Z4" s="114">
        <v>160.50108746991941</v>
      </c>
      <c r="AA4" s="92">
        <v>170.97826717621689</v>
      </c>
      <c r="AB4" s="92">
        <v>177.73286704168791</v>
      </c>
      <c r="AC4" s="115">
        <v>165.81533404812012</v>
      </c>
      <c r="AD4" s="92">
        <v>159.44340770130088</v>
      </c>
      <c r="AE4" s="114">
        <v>180.27601712492327</v>
      </c>
      <c r="AF4" s="92">
        <v>185.1909965169572</v>
      </c>
      <c r="AG4" s="92">
        <v>177.02279846786379</v>
      </c>
      <c r="AH4" s="115">
        <v>180.27752342840779</v>
      </c>
      <c r="AI4" s="92">
        <v>161.36528993190291</v>
      </c>
      <c r="AJ4" s="114">
        <v>161.99952445732268</v>
      </c>
      <c r="AK4" s="92">
        <v>158.28335696131521</v>
      </c>
      <c r="AL4" s="92">
        <v>155.53382742022254</v>
      </c>
      <c r="AM4" s="115">
        <v>158.05866445432972</v>
      </c>
      <c r="AN4" s="92">
        <v>160.20905782422304</v>
      </c>
      <c r="AO4" s="92">
        <v>154.72108818032282</v>
      </c>
      <c r="AP4" s="92">
        <v>154.75515788819953</v>
      </c>
      <c r="AQ4" s="92">
        <v>156.30701682905922</v>
      </c>
      <c r="AR4" s="92">
        <v>155.18521821014843</v>
      </c>
      <c r="AS4" s="92">
        <v>155.09116262781276</v>
      </c>
      <c r="AT4" s="92">
        <v>167.38966953894021</v>
      </c>
      <c r="AU4" s="92">
        <v>173.860427622646</v>
      </c>
      <c r="AV4" s="92">
        <v>162.25377057569867</v>
      </c>
      <c r="AW4" s="92">
        <v>157.13840762717774</v>
      </c>
      <c r="AX4" s="92">
        <v>177.90865071739094</v>
      </c>
      <c r="AY4" s="92">
        <v>180.91704484591762</v>
      </c>
      <c r="AZ4" s="92">
        <v>175.85633344020374</v>
      </c>
      <c r="BA4" s="92">
        <v>177.63397237032342</v>
      </c>
      <c r="BB4" s="92">
        <v>159.39906181603848</v>
      </c>
      <c r="BC4" s="92">
        <v>161.28706548203246</v>
      </c>
      <c r="BD4" s="92">
        <v>156.88927397812108</v>
      </c>
      <c r="BE4" s="92">
        <v>153.59584424538093</v>
      </c>
      <c r="BF4" s="92">
        <v>156.42814277824655</v>
      </c>
      <c r="BG4" s="92">
        <v>158.06982775176448</v>
      </c>
      <c r="BH4" s="92">
        <v>-2.1392300724585596</v>
      </c>
      <c r="BI4" s="520">
        <v>-1.3352741109093014E-2</v>
      </c>
      <c r="BJ4" s="92">
        <v>154.26490437350847</v>
      </c>
      <c r="BK4" s="92">
        <v>153.0117042466662</v>
      </c>
      <c r="BL4" s="92">
        <v>156.72454497959075</v>
      </c>
      <c r="BM4" s="92">
        <v>155.13536743040572</v>
      </c>
      <c r="BN4" s="92">
        <v>159.12746767486962</v>
      </c>
      <c r="BO4" s="92">
        <v>170.5434874604847</v>
      </c>
      <c r="BP4" s="92">
        <v>175.206949444667</v>
      </c>
      <c r="BQ4" s="695">
        <v>1.3465218220210033</v>
      </c>
      <c r="BR4" s="714">
        <v>7.7448436106665464E-3</v>
      </c>
      <c r="BS4" s="92">
        <v>164.72770432074557</v>
      </c>
      <c r="BT4" s="695">
        <v>2.4739337450469066</v>
      </c>
      <c r="BU4" s="714">
        <v>1.524731127214517E-2</v>
      </c>
      <c r="BV4" s="92">
        <v>157.58692470314634</v>
      </c>
      <c r="BW4" s="131">
        <v>0.44851707596859569</v>
      </c>
      <c r="BX4" s="857">
        <v>2.8542803935797476E-3</v>
      </c>
      <c r="BY4" s="92">
        <v>173.65650508079295</v>
      </c>
      <c r="BZ4" s="131">
        <v>-4.2521456365979873</v>
      </c>
      <c r="CA4" s="857">
        <v>-2.3900724441739195E-2</v>
      </c>
      <c r="CB4" s="92">
        <v>180.29716779926886</v>
      </c>
      <c r="CC4" s="131">
        <v>-0.61987704664875309</v>
      </c>
      <c r="CD4" s="857">
        <v>-3.4263053941472809E-3</v>
      </c>
      <c r="CE4" s="92">
        <v>177.25564323477565</v>
      </c>
      <c r="CF4" s="131">
        <f>CE4-AZ4</f>
        <v>1.3993097945719057</v>
      </c>
      <c r="CG4" s="857">
        <f>CF4/AZ4</f>
        <v>7.9571191278573518E-3</v>
      </c>
      <c r="CH4" s="92">
        <v>178.77508001034636</v>
      </c>
      <c r="CI4" s="131">
        <f>CH4-BA4</f>
        <v>1.1411076400229376</v>
      </c>
      <c r="CJ4" s="857">
        <f>CI4/BA4</f>
        <v>6.4239268243351955E-3</v>
      </c>
      <c r="CK4" s="92">
        <v>159.54979028488978</v>
      </c>
      <c r="CL4" s="131">
        <f>CK4-BB4</f>
        <v>0.1507284688512982</v>
      </c>
      <c r="CM4" s="857">
        <f>CL4/BB4</f>
        <v>9.4560449185863494E-4</v>
      </c>
    </row>
    <row r="5" spans="1:91" x14ac:dyDescent="0.25">
      <c r="A5" s="93" t="s">
        <v>25</v>
      </c>
      <c r="B5" s="278">
        <v>154.68700000000001</v>
      </c>
      <c r="C5" s="293">
        <v>149.83886447336371</v>
      </c>
      <c r="D5" s="216">
        <v>150.09167510607173</v>
      </c>
      <c r="E5" s="216">
        <v>151.65645072490366</v>
      </c>
      <c r="F5" s="122">
        <v>150.43496724501</v>
      </c>
      <c r="G5" s="575">
        <v>155.23031574816409</v>
      </c>
      <c r="H5" s="575">
        <v>168.85474609583332</v>
      </c>
      <c r="I5" s="575">
        <v>177.66304083518409</v>
      </c>
      <c r="J5" s="575">
        <v>162.22280326715267</v>
      </c>
      <c r="K5" s="293">
        <v>153.539402834686</v>
      </c>
      <c r="L5" s="293">
        <v>179.88060708878308</v>
      </c>
      <c r="M5" s="216">
        <v>180.92387334455489</v>
      </c>
      <c r="N5" s="22">
        <v>176.16050736981614</v>
      </c>
      <c r="O5" s="575">
        <v>178.70105330808039</v>
      </c>
      <c r="P5" s="122">
        <v>155.90469994284882</v>
      </c>
      <c r="Q5" s="575">
        <v>157.16789702616822</v>
      </c>
      <c r="R5" s="575">
        <v>153.20560639732324</v>
      </c>
      <c r="S5" s="575">
        <v>150.65012506606897</v>
      </c>
      <c r="T5" s="122">
        <v>152.75231653288412</v>
      </c>
      <c r="U5" s="22">
        <v>154.80205003355434</v>
      </c>
      <c r="V5" s="575">
        <v>150.62524170415864</v>
      </c>
      <c r="W5" s="575">
        <v>152.29329274138695</v>
      </c>
      <c r="X5" s="575">
        <v>152.23579768248084</v>
      </c>
      <c r="Y5" s="575">
        <v>151.61607265245715</v>
      </c>
      <c r="Z5" s="293">
        <v>156.85923045840531</v>
      </c>
      <c r="AA5" s="216">
        <v>174.36593727261135</v>
      </c>
      <c r="AB5" s="216">
        <v>179.19930924559938</v>
      </c>
      <c r="AC5" s="22">
        <v>163.97950341496028</v>
      </c>
      <c r="AD5" s="575">
        <v>154.52533298062093</v>
      </c>
      <c r="AE5" s="293">
        <v>179.97051390058971</v>
      </c>
      <c r="AF5" s="216">
        <v>185.13345564301355</v>
      </c>
      <c r="AG5" s="216">
        <v>175.90337183950555</v>
      </c>
      <c r="AH5" s="22">
        <v>180.02900195174075</v>
      </c>
      <c r="AI5" s="575">
        <v>156.95249162088464</v>
      </c>
      <c r="AJ5" s="293">
        <v>157.11272655960101</v>
      </c>
      <c r="AK5" s="216">
        <v>153.77178409115518</v>
      </c>
      <c r="AL5" s="216">
        <v>151.25504025634567</v>
      </c>
      <c r="AM5" s="216">
        <v>153.23519826542977</v>
      </c>
      <c r="AN5" s="575">
        <v>155.63860580134423</v>
      </c>
      <c r="AO5" s="575">
        <v>148.9649133622105</v>
      </c>
      <c r="AP5" s="575">
        <v>149.05764808951949</v>
      </c>
      <c r="AQ5" s="575">
        <v>150.80000000000001</v>
      </c>
      <c r="AR5" s="575">
        <v>149.51344745283137</v>
      </c>
      <c r="AS5" s="575">
        <v>151.69999999999999</v>
      </c>
      <c r="AT5" s="575">
        <v>168.05089876129273</v>
      </c>
      <c r="AU5" s="575">
        <v>171.95</v>
      </c>
      <c r="AV5" s="575">
        <v>160.27821444160054</v>
      </c>
      <c r="AW5" s="575">
        <v>152.23526557467258</v>
      </c>
      <c r="AX5" s="575">
        <v>176.54755256093827</v>
      </c>
      <c r="AY5" s="575">
        <v>180.09400880399909</v>
      </c>
      <c r="AZ5" s="575">
        <v>169.71750763428201</v>
      </c>
      <c r="BA5" s="575">
        <v>174.98269954350175</v>
      </c>
      <c r="BB5" s="575">
        <v>154.36364040211953</v>
      </c>
      <c r="BC5" s="575">
        <v>155.99395116312084</v>
      </c>
      <c r="BD5" s="575">
        <v>151.77764486975013</v>
      </c>
      <c r="BE5" s="575">
        <v>148.73543799151975</v>
      </c>
      <c r="BF5" s="575">
        <v>151.27752921081157</v>
      </c>
      <c r="BG5" s="575">
        <v>153.32821167378006</v>
      </c>
      <c r="BH5" s="575">
        <v>-2.310394127564166</v>
      </c>
      <c r="BI5" s="658">
        <v>-1.4844608223445133E-2</v>
      </c>
      <c r="BJ5" s="575">
        <v>149.86342834624023</v>
      </c>
      <c r="BK5" s="575">
        <v>150.1661146206533</v>
      </c>
      <c r="BL5" s="575">
        <v>152.77662194122505</v>
      </c>
      <c r="BM5" s="575">
        <v>150.7520516631848</v>
      </c>
      <c r="BN5" s="575">
        <v>155.47377361246711</v>
      </c>
      <c r="BO5" s="575">
        <v>173.09904328350945</v>
      </c>
      <c r="BP5" s="575">
        <v>176.16644508602312</v>
      </c>
      <c r="BQ5" s="575">
        <v>4.2164450860231284</v>
      </c>
      <c r="BR5" s="858">
        <v>2.4521343914062976E-2</v>
      </c>
      <c r="BS5" s="575">
        <v>163.1025094790925</v>
      </c>
      <c r="BT5" s="575">
        <v>2.8242950374919644</v>
      </c>
      <c r="BU5" s="858">
        <v>1.7621203526203701E-2</v>
      </c>
      <c r="BV5" s="575">
        <v>153.60725180136211</v>
      </c>
      <c r="BW5" s="126">
        <v>5.0481445222167167</v>
      </c>
      <c r="BX5" s="669">
        <v>3.003937830399428E-2</v>
      </c>
      <c r="BY5" s="575">
        <v>179.54299557306595</v>
      </c>
      <c r="BZ5" s="126">
        <v>2.99544301212768</v>
      </c>
      <c r="CA5" s="669">
        <v>1.6966777328129509E-2</v>
      </c>
      <c r="CB5" s="575">
        <v>181.67955699500394</v>
      </c>
      <c r="CC5" s="126">
        <v>1.5855481910048468</v>
      </c>
      <c r="CD5" s="669">
        <v>8.8040029845214869E-3</v>
      </c>
      <c r="CE5" s="575">
        <v>179.04052447896555</v>
      </c>
      <c r="CF5" s="126">
        <f t="shared" ref="CF5:CF64" si="0">CE5-AZ5</f>
        <v>9.3230168446835364</v>
      </c>
      <c r="CG5" s="669">
        <f t="shared" ref="CG5:CG64" si="1">CF5/AZ5</f>
        <v>5.4932558076290876E-2</v>
      </c>
      <c r="CH5" s="575">
        <v>179.9556023811692</v>
      </c>
      <c r="CI5" s="126">
        <f t="shared" ref="CI5:CI64" si="2">CH5-BA5</f>
        <v>4.9729028376674478</v>
      </c>
      <c r="CJ5" s="669">
        <f t="shared" ref="CJ5:CJ64" si="3">CI5/BA5</f>
        <v>2.8419397178354504E-2</v>
      </c>
      <c r="CK5" s="575">
        <v>156.22702860148598</v>
      </c>
      <c r="CL5" s="126">
        <f t="shared" ref="CL5:CL64" si="4">CK5-BB5</f>
        <v>1.8633881993664545</v>
      </c>
      <c r="CM5" s="669">
        <f t="shared" ref="CM5:CM64" si="5">CL5/BB5</f>
        <v>1.2071419114710571E-2</v>
      </c>
    </row>
    <row r="6" spans="1:91" x14ac:dyDescent="0.25">
      <c r="A6" s="68" t="s">
        <v>26</v>
      </c>
      <c r="B6" s="279">
        <v>164.011</v>
      </c>
      <c r="C6" s="29">
        <v>164.03350228917108</v>
      </c>
      <c r="D6" s="572">
        <v>163.39044310762489</v>
      </c>
      <c r="E6" s="572">
        <v>161.39588693105514</v>
      </c>
      <c r="F6" s="123">
        <v>163.08729319584731</v>
      </c>
      <c r="G6" s="560">
        <v>162.98902286462709</v>
      </c>
      <c r="H6" s="560">
        <v>163.96740395809081</v>
      </c>
      <c r="I6" s="560">
        <v>171.19497894128335</v>
      </c>
      <c r="J6" s="560">
        <v>164.27308776455976</v>
      </c>
      <c r="K6" s="29">
        <v>163.39847974977894</v>
      </c>
      <c r="L6" s="29">
        <v>171.30438013151542</v>
      </c>
      <c r="M6" s="572">
        <v>170.96901590492945</v>
      </c>
      <c r="N6" s="561">
        <v>166.44434704727783</v>
      </c>
      <c r="O6" s="560">
        <v>168.05239037339408</v>
      </c>
      <c r="P6" s="123">
        <v>163.94662364151478</v>
      </c>
      <c r="Q6" s="560">
        <v>163.16571312663689</v>
      </c>
      <c r="R6" s="560">
        <v>163.79410193276968</v>
      </c>
      <c r="S6" s="560">
        <v>164.18943798198347</v>
      </c>
      <c r="T6" s="123">
        <v>163.85088036018391</v>
      </c>
      <c r="U6" s="561">
        <v>163.91052061993003</v>
      </c>
      <c r="V6" s="560">
        <v>164.76472953951338</v>
      </c>
      <c r="W6" s="560">
        <v>164.48853453203256</v>
      </c>
      <c r="X6" s="560">
        <v>160.46375014866098</v>
      </c>
      <c r="Y6" s="560">
        <v>163.4662827695013</v>
      </c>
      <c r="Z6" s="29">
        <v>161.90998902305159</v>
      </c>
      <c r="AA6" s="572">
        <v>165.69429407754922</v>
      </c>
      <c r="AB6" s="572">
        <v>178.98628628366154</v>
      </c>
      <c r="AC6" s="561">
        <v>165.1797207486961</v>
      </c>
      <c r="AD6" s="560">
        <v>163.88109383331806</v>
      </c>
      <c r="AE6" s="29">
        <v>171.03800844632138</v>
      </c>
      <c r="AF6" s="572">
        <v>177.4437329962351</v>
      </c>
      <c r="AG6" s="572">
        <v>166.30918178598137</v>
      </c>
      <c r="AH6" s="561">
        <v>169.61561226776695</v>
      </c>
      <c r="AI6" s="560">
        <v>164.55826767913248</v>
      </c>
      <c r="AJ6" s="29">
        <v>163.07627678704077</v>
      </c>
      <c r="AK6" s="572">
        <v>163.91198044009778</v>
      </c>
      <c r="AL6" s="572">
        <v>163.20805300147305</v>
      </c>
      <c r="AM6" s="561">
        <v>163.41012981463456</v>
      </c>
      <c r="AN6" s="560">
        <v>163.89272828829451</v>
      </c>
      <c r="AO6" s="560">
        <v>163.58262657414545</v>
      </c>
      <c r="AP6" s="560">
        <v>162.53565191593228</v>
      </c>
      <c r="AQ6" s="560">
        <v>161.71847609841046</v>
      </c>
      <c r="AR6" s="560">
        <v>162.73846907502946</v>
      </c>
      <c r="AS6" s="560">
        <v>161.99734159378869</v>
      </c>
      <c r="AT6" s="560">
        <v>163.93365242100694</v>
      </c>
      <c r="AU6" s="560">
        <v>164.83472390107059</v>
      </c>
      <c r="AV6" s="560">
        <v>163.0323717390711</v>
      </c>
      <c r="AW6" s="560">
        <v>162.81333956871552</v>
      </c>
      <c r="AX6" s="560">
        <v>169.11243045442666</v>
      </c>
      <c r="AY6" s="560">
        <v>167.973670310024</v>
      </c>
      <c r="AZ6" s="560">
        <v>164.56856579202909</v>
      </c>
      <c r="BA6" s="560">
        <v>165.94487679513213</v>
      </c>
      <c r="BB6" s="560">
        <v>163.13707601925938</v>
      </c>
      <c r="BC6" s="560">
        <v>162.82957182029108</v>
      </c>
      <c r="BD6" s="560">
        <v>163.01248609609749</v>
      </c>
      <c r="BE6" s="560">
        <v>163.11779827517813</v>
      </c>
      <c r="BF6" s="560">
        <v>163.0112153368195</v>
      </c>
      <c r="BG6" s="560">
        <v>163.09430339999355</v>
      </c>
      <c r="BH6" s="560">
        <v>-0.79842488830095704</v>
      </c>
      <c r="BI6" s="536">
        <v>-4.8716309542208291E-3</v>
      </c>
      <c r="BJ6" s="560">
        <v>164.83731709904603</v>
      </c>
      <c r="BK6" s="560">
        <v>164.15901707434085</v>
      </c>
      <c r="BL6" s="560">
        <v>163.52165944083711</v>
      </c>
      <c r="BM6" s="560">
        <v>164.25652022506918</v>
      </c>
      <c r="BN6" s="560">
        <v>163.98584329997558</v>
      </c>
      <c r="BO6" s="560">
        <v>170.10837382861334</v>
      </c>
      <c r="BP6" s="560">
        <v>178.60149426496895</v>
      </c>
      <c r="BQ6" s="560">
        <v>13.76677036389836</v>
      </c>
      <c r="BR6" s="859">
        <v>8.3518630286667075E-2</v>
      </c>
      <c r="BS6" s="560">
        <v>167.90092220459775</v>
      </c>
      <c r="BT6" s="560">
        <v>4.8685504655266527</v>
      </c>
      <c r="BU6" s="859">
        <v>2.9862477087180185E-2</v>
      </c>
      <c r="BV6" s="560">
        <v>165.16563900891717</v>
      </c>
      <c r="BW6" s="560">
        <v>6.1747214076063983</v>
      </c>
      <c r="BX6" s="536">
        <v>3.7665978378550014E-2</v>
      </c>
      <c r="BY6" s="560">
        <v>187.86871624428747</v>
      </c>
      <c r="BZ6" s="560">
        <v>18.756285789860812</v>
      </c>
      <c r="CA6" s="536">
        <v>0.11091015450171392</v>
      </c>
      <c r="CB6" s="560" t="e">
        <v>#DIV/0!</v>
      </c>
      <c r="CC6" s="560" t="e">
        <v>#DIV/0!</v>
      </c>
      <c r="CD6" s="536" t="e">
        <v>#DIV/0!</v>
      </c>
      <c r="CE6" s="560">
        <v>165.84089859978459</v>
      </c>
      <c r="CF6" s="560">
        <f t="shared" si="0"/>
        <v>1.2723328077555038</v>
      </c>
      <c r="CG6" s="536">
        <f t="shared" si="1"/>
        <v>7.7313234251758277E-3</v>
      </c>
      <c r="CH6" s="560">
        <v>174.30112045646911</v>
      </c>
      <c r="CI6" s="560">
        <f t="shared" si="2"/>
        <v>8.3562436613369755</v>
      </c>
      <c r="CJ6" s="536">
        <f t="shared" si="3"/>
        <v>5.0355538674768531E-2</v>
      </c>
      <c r="CK6" s="560">
        <v>166.26434666482533</v>
      </c>
      <c r="CL6" s="560">
        <f t="shared" si="4"/>
        <v>3.1272706455659431</v>
      </c>
      <c r="CM6" s="536">
        <f t="shared" si="5"/>
        <v>1.9169588678889578E-2</v>
      </c>
    </row>
    <row r="7" spans="1:91" x14ac:dyDescent="0.25">
      <c r="A7" s="69" t="s">
        <v>9</v>
      </c>
      <c r="B7" s="280">
        <v>161.07</v>
      </c>
      <c r="C7" s="295">
        <v>161.90009601094263</v>
      </c>
      <c r="D7" s="571">
        <v>160.89914347772631</v>
      </c>
      <c r="E7" s="571">
        <v>158.00224116654138</v>
      </c>
      <c r="F7" s="124">
        <v>160.49333959946765</v>
      </c>
      <c r="G7" s="233">
        <v>159.09684800802299</v>
      </c>
      <c r="H7" s="233">
        <v>160.80259380151304</v>
      </c>
      <c r="I7" s="233">
        <v>167.60493827160494</v>
      </c>
      <c r="J7" s="571">
        <v>160.67017995151213</v>
      </c>
      <c r="K7" s="295">
        <v>160.53889230949662</v>
      </c>
      <c r="L7" s="295">
        <v>160.88377979329255</v>
      </c>
      <c r="M7" s="571">
        <v>163.51071181755356</v>
      </c>
      <c r="N7" s="28">
        <v>162.00448936339916</v>
      </c>
      <c r="O7" s="571">
        <v>162.09355923757317</v>
      </c>
      <c r="P7" s="124">
        <v>160.7122699588935</v>
      </c>
      <c r="Q7" s="571">
        <v>160.09707054948865</v>
      </c>
      <c r="R7" s="571">
        <v>160.99806599834724</v>
      </c>
      <c r="S7" s="571">
        <v>161.90020914251568</v>
      </c>
      <c r="T7" s="124">
        <v>161.24</v>
      </c>
      <c r="U7" s="28">
        <v>160.9135467375412</v>
      </c>
      <c r="V7" s="233">
        <v>162.4970698546648</v>
      </c>
      <c r="W7" s="233">
        <v>161.09988402266794</v>
      </c>
      <c r="X7" s="233">
        <v>156.5966943063878</v>
      </c>
      <c r="Y7" s="571">
        <v>160.40369542484913</v>
      </c>
      <c r="Z7" s="202">
        <v>158.19730210296927</v>
      </c>
      <c r="AA7" s="570">
        <v>160.69488388752913</v>
      </c>
      <c r="AB7" s="570">
        <v>167.51347667141707</v>
      </c>
      <c r="AC7" s="28">
        <v>160.11685383106641</v>
      </c>
      <c r="AD7" s="571">
        <v>160.33439833673933</v>
      </c>
      <c r="AE7" s="295">
        <v>160.79871829940211</v>
      </c>
      <c r="AF7" s="571">
        <v>172.2567287784679</v>
      </c>
      <c r="AG7" s="571">
        <v>161.59858947987072</v>
      </c>
      <c r="AH7" s="28">
        <v>163.66383569883848</v>
      </c>
      <c r="AI7" s="834">
        <v>160.7096022912055</v>
      </c>
      <c r="AJ7" s="295">
        <v>160.0019133263178</v>
      </c>
      <c r="AK7" s="571">
        <v>161.5026623621651</v>
      </c>
      <c r="AL7" s="571">
        <v>161.06</v>
      </c>
      <c r="AM7" s="28">
        <v>160.96</v>
      </c>
      <c r="AN7" s="834">
        <v>160.33439833673933</v>
      </c>
      <c r="AO7" s="233">
        <v>160.93696441024548</v>
      </c>
      <c r="AP7" s="233">
        <v>159.76864006948693</v>
      </c>
      <c r="AQ7" s="233">
        <v>158.5</v>
      </c>
      <c r="AR7" s="571">
        <v>159.9</v>
      </c>
      <c r="AS7" s="233">
        <v>158.52802097476473</v>
      </c>
      <c r="AT7" s="233">
        <v>159.07931423147653</v>
      </c>
      <c r="AU7" s="233">
        <v>159.27000000000001</v>
      </c>
      <c r="AV7" s="571">
        <v>158.80000000000001</v>
      </c>
      <c r="AW7" s="571">
        <v>159.62627435178152</v>
      </c>
      <c r="AX7" s="233">
        <v>161.78378136601512</v>
      </c>
      <c r="AY7" s="233">
        <v>160.6264796940448</v>
      </c>
      <c r="AZ7" s="233">
        <v>159.32</v>
      </c>
      <c r="BA7" s="38">
        <v>159.96</v>
      </c>
      <c r="BB7" s="834">
        <v>159.65903133748535</v>
      </c>
      <c r="BC7" s="233">
        <v>160.03626115431339</v>
      </c>
      <c r="BD7" s="233">
        <v>160.1910327418654</v>
      </c>
      <c r="BE7" s="233">
        <v>160.16503842843554</v>
      </c>
      <c r="BF7" s="571">
        <v>160.14131990804569</v>
      </c>
      <c r="BG7" s="571">
        <v>159.82357856744161</v>
      </c>
      <c r="BH7" s="834">
        <v>-0.51081976929771145</v>
      </c>
      <c r="BI7" s="616">
        <v>-3.1859649245377097E-3</v>
      </c>
      <c r="BJ7" s="834">
        <v>162.50156895181146</v>
      </c>
      <c r="BK7" s="834">
        <v>161.59557046522974</v>
      </c>
      <c r="BL7" s="834">
        <v>160.60857486459022</v>
      </c>
      <c r="BM7" s="834">
        <v>161.68391886107656</v>
      </c>
      <c r="BN7" s="834">
        <v>160.47826086956522</v>
      </c>
      <c r="BO7" s="571">
        <v>160.24406993369135</v>
      </c>
      <c r="BP7" s="571">
        <v>172.8235773461904</v>
      </c>
      <c r="BQ7" s="571">
        <v>13.553577346190394</v>
      </c>
      <c r="BR7" s="586">
        <v>8.5098118579709892E-2</v>
      </c>
      <c r="BS7" s="571">
        <v>161.81583352518155</v>
      </c>
      <c r="BT7" s="571">
        <v>3.0158335251815345</v>
      </c>
      <c r="BU7" s="586">
        <v>1.8991394994845933E-2</v>
      </c>
      <c r="BV7" s="571">
        <v>161.71624103554996</v>
      </c>
      <c r="BW7" s="834">
        <v>1.1647557022148192</v>
      </c>
      <c r="BX7" s="616">
        <v>7.3218551880351868E-3</v>
      </c>
      <c r="BY7" s="571">
        <v>185.40850165812481</v>
      </c>
      <c r="BZ7" s="834">
        <v>23.624720292109686</v>
      </c>
      <c r="CA7" s="616">
        <v>0.14602650582546206</v>
      </c>
      <c r="CB7" s="571">
        <v>178.55648137579422</v>
      </c>
      <c r="CC7" s="834">
        <v>17.930001681749417</v>
      </c>
      <c r="CD7" s="616">
        <v>0.1116254413089411</v>
      </c>
      <c r="CE7" s="571">
        <v>160.55990119390697</v>
      </c>
      <c r="CF7" s="834">
        <f t="shared" si="0"/>
        <v>1.2399011939069737</v>
      </c>
      <c r="CG7" s="616">
        <f t="shared" si="1"/>
        <v>7.7824579080277038E-3</v>
      </c>
      <c r="CH7" s="571">
        <v>169.47312040970556</v>
      </c>
      <c r="CI7" s="834">
        <f t="shared" si="2"/>
        <v>9.5131204097055502</v>
      </c>
      <c r="CJ7" s="616">
        <f t="shared" si="3"/>
        <v>5.9471870528291761E-2</v>
      </c>
      <c r="CK7" s="571">
        <v>162.61049034451841</v>
      </c>
      <c r="CL7" s="834">
        <f t="shared" si="4"/>
        <v>2.9514590070330655</v>
      </c>
      <c r="CM7" s="616">
        <f t="shared" si="5"/>
        <v>1.8486013489548904E-2</v>
      </c>
    </row>
    <row r="8" spans="1:91" x14ac:dyDescent="0.25">
      <c r="A8" s="69" t="s">
        <v>10</v>
      </c>
      <c r="B8" s="280">
        <v>181.29</v>
      </c>
      <c r="C8" s="295">
        <v>177.70829261937331</v>
      </c>
      <c r="D8" s="571">
        <v>178.43268255264394</v>
      </c>
      <c r="E8" s="571">
        <v>181.49237015259695</v>
      </c>
      <c r="F8" s="124">
        <v>179.05402640345062</v>
      </c>
      <c r="G8" s="233">
        <v>182.2113707708406</v>
      </c>
      <c r="H8" s="233">
        <v>182.34846563530309</v>
      </c>
      <c r="I8" s="233">
        <v>189.51612903225805</v>
      </c>
      <c r="J8" s="571">
        <v>183.11703774258839</v>
      </c>
      <c r="K8" s="295">
        <v>180.2404751557294</v>
      </c>
      <c r="L8" s="295">
        <v>196.15239532251979</v>
      </c>
      <c r="M8" s="571">
        <v>197.29993493819129</v>
      </c>
      <c r="N8" s="28">
        <v>189.11058111802686</v>
      </c>
      <c r="O8" s="571">
        <v>192.50926754442031</v>
      </c>
      <c r="P8" s="124">
        <v>182.12363943159022</v>
      </c>
      <c r="Q8" s="571">
        <v>182.0824072491024</v>
      </c>
      <c r="R8" s="571">
        <v>181.48959474260678</v>
      </c>
      <c r="S8" s="571">
        <v>178.81420699086922</v>
      </c>
      <c r="T8" s="124">
        <v>180.4</v>
      </c>
      <c r="U8" s="28">
        <v>181.52085357490313</v>
      </c>
      <c r="V8" s="233">
        <v>177.59694520649512</v>
      </c>
      <c r="W8" s="233">
        <v>179.99579301640722</v>
      </c>
      <c r="X8" s="233">
        <v>181.74361378017343</v>
      </c>
      <c r="Y8" s="571">
        <v>179.61542196756335</v>
      </c>
      <c r="Z8" s="202">
        <v>182.3776533018868</v>
      </c>
      <c r="AA8" s="570">
        <v>191.86300856196488</v>
      </c>
      <c r="AB8" s="570">
        <v>242.19150025601638</v>
      </c>
      <c r="AC8" s="28">
        <v>192.62796963017391</v>
      </c>
      <c r="AD8" s="571">
        <v>182.91622228895076</v>
      </c>
      <c r="AE8" s="295">
        <v>196.23113162195943</v>
      </c>
      <c r="AF8" s="571">
        <v>197.73248751518423</v>
      </c>
      <c r="AG8" s="571">
        <v>190.50781957611255</v>
      </c>
      <c r="AH8" s="28">
        <v>193.79709638939804</v>
      </c>
      <c r="AI8" s="834">
        <v>184.55993846830015</v>
      </c>
      <c r="AJ8" s="295">
        <v>181.47339797488283</v>
      </c>
      <c r="AK8" s="571">
        <v>179.20937042459735</v>
      </c>
      <c r="AL8" s="571">
        <v>172.59</v>
      </c>
      <c r="AM8" s="28">
        <v>176.86</v>
      </c>
      <c r="AN8" s="834">
        <v>182.91622228895076</v>
      </c>
      <c r="AO8" s="233">
        <v>177.40465963816217</v>
      </c>
      <c r="AP8" s="233">
        <v>178.70906699282301</v>
      </c>
      <c r="AQ8" s="233">
        <v>180.99</v>
      </c>
      <c r="AR8" s="571">
        <v>178.8</v>
      </c>
      <c r="AS8" s="233">
        <v>182.11792086889059</v>
      </c>
      <c r="AT8" s="233">
        <v>182.83892431383421</v>
      </c>
      <c r="AU8" s="233">
        <v>188.2</v>
      </c>
      <c r="AV8" s="571">
        <v>183.39</v>
      </c>
      <c r="AW8" s="571">
        <v>180.15205183574105</v>
      </c>
      <c r="AX8" s="233">
        <v>206.14828209764917</v>
      </c>
      <c r="AY8" s="233">
        <v>182.84590808552471</v>
      </c>
      <c r="AZ8" s="233">
        <v>189.04</v>
      </c>
      <c r="BA8" s="38">
        <v>189.89</v>
      </c>
      <c r="BB8" s="834">
        <v>181.45806945156102</v>
      </c>
      <c r="BC8" s="233">
        <v>179.31084670523597</v>
      </c>
      <c r="BD8" s="233">
        <v>178.65013068210934</v>
      </c>
      <c r="BE8" s="233">
        <v>177.27774660125633</v>
      </c>
      <c r="BF8" s="571">
        <v>178.17659137577002</v>
      </c>
      <c r="BG8" s="571">
        <v>180.31524884091147</v>
      </c>
      <c r="BH8" s="834">
        <v>-2.6009734480392979</v>
      </c>
      <c r="BI8" s="616">
        <v>-1.4219479363238641E-2</v>
      </c>
      <c r="BJ8" s="834">
        <v>176.53072604929551</v>
      </c>
      <c r="BK8" s="834">
        <v>178.43289371605894</v>
      </c>
      <c r="BL8" s="834">
        <v>181.47860816596273</v>
      </c>
      <c r="BM8" s="834">
        <v>178.46031888480061</v>
      </c>
      <c r="BN8" s="834">
        <v>182.53254622932874</v>
      </c>
      <c r="BO8" s="571">
        <v>219.99544522887726</v>
      </c>
      <c r="BP8" s="571">
        <v>198.48130841121494</v>
      </c>
      <c r="BQ8" s="571">
        <v>10.281308411214951</v>
      </c>
      <c r="BR8" s="586">
        <v>5.4629694002204847E-2</v>
      </c>
      <c r="BS8" s="571">
        <v>197.89954161267238</v>
      </c>
      <c r="BT8" s="571">
        <v>14.509541612672393</v>
      </c>
      <c r="BU8" s="586">
        <v>7.9118499442021886E-2</v>
      </c>
      <c r="BV8" s="571">
        <v>183.88083206143921</v>
      </c>
      <c r="BW8" s="834">
        <v>37.156520915043046</v>
      </c>
      <c r="BX8" s="616">
        <v>0.20321997110016721</v>
      </c>
      <c r="BY8" s="571">
        <v>199.61612284069099</v>
      </c>
      <c r="BZ8" s="834">
        <v>-6.532159256958181</v>
      </c>
      <c r="CA8" s="616">
        <v>-3.1686702360507669E-2</v>
      </c>
      <c r="CB8" s="571">
        <v>198.87615689731157</v>
      </c>
      <c r="CC8" s="834">
        <v>16.030248811786862</v>
      </c>
      <c r="CD8" s="616">
        <v>8.7670809697796684E-2</v>
      </c>
      <c r="CE8" s="571">
        <v>190.27008310249309</v>
      </c>
      <c r="CF8" s="834">
        <f t="shared" si="0"/>
        <v>1.2300831024930972</v>
      </c>
      <c r="CG8" s="616">
        <f t="shared" si="1"/>
        <v>6.506999061008766E-3</v>
      </c>
      <c r="CH8" s="571">
        <v>194.45124938755512</v>
      </c>
      <c r="CI8" s="834">
        <f t="shared" si="2"/>
        <v>4.5612493875551365</v>
      </c>
      <c r="CJ8" s="616">
        <f t="shared" si="3"/>
        <v>2.4020482319001196E-2</v>
      </c>
      <c r="CK8" s="571">
        <v>185.46371661125758</v>
      </c>
      <c r="CL8" s="834">
        <f t="shared" si="4"/>
        <v>4.005647159696565</v>
      </c>
      <c r="CM8" s="616">
        <f t="shared" si="5"/>
        <v>2.2074781087461338E-2</v>
      </c>
    </row>
    <row r="9" spans="1:91" x14ac:dyDescent="0.25">
      <c r="A9" s="69" t="s">
        <v>55</v>
      </c>
      <c r="B9" s="280">
        <v>195.97</v>
      </c>
      <c r="C9" s="295">
        <v>195.97989949748742</v>
      </c>
      <c r="D9" s="571">
        <v>0</v>
      </c>
      <c r="E9" s="571"/>
      <c r="F9" s="124">
        <v>195.97989949748742</v>
      </c>
      <c r="G9" s="233"/>
      <c r="H9" s="233"/>
      <c r="I9" s="233"/>
      <c r="J9" s="571">
        <v>0</v>
      </c>
      <c r="K9" s="295">
        <v>195.97989949748742</v>
      </c>
      <c r="L9" s="295"/>
      <c r="M9" s="571"/>
      <c r="N9" s="28"/>
      <c r="O9" s="571"/>
      <c r="P9" s="124">
        <v>195.97989949748742</v>
      </c>
      <c r="Q9" s="571"/>
      <c r="R9" s="571"/>
      <c r="S9" s="571">
        <v>196.07843137254901</v>
      </c>
      <c r="T9" s="124">
        <v>196.08</v>
      </c>
      <c r="U9" s="28">
        <v>196.04718286655682</v>
      </c>
      <c r="V9" s="233">
        <v>196.01837672281778</v>
      </c>
      <c r="W9" s="233">
        <v>196.06481481481481</v>
      </c>
      <c r="X9" s="233"/>
      <c r="Y9" s="571">
        <v>196.04731679169072</v>
      </c>
      <c r="Z9" s="202"/>
      <c r="AA9" s="570"/>
      <c r="AB9" s="570"/>
      <c r="AC9" s="28">
        <v>0</v>
      </c>
      <c r="AD9" s="571">
        <v>196.04731679169072</v>
      </c>
      <c r="AE9" s="295"/>
      <c r="AF9" s="571"/>
      <c r="AG9" s="571"/>
      <c r="AH9" s="28"/>
      <c r="AI9" s="834">
        <v>196.04731679169072</v>
      </c>
      <c r="AJ9" s="295"/>
      <c r="AK9" s="571"/>
      <c r="AL9" s="571">
        <v>195.84</v>
      </c>
      <c r="AM9" s="28">
        <v>195.84</v>
      </c>
      <c r="AN9" s="834">
        <v>196.04731679169072</v>
      </c>
      <c r="AO9" s="233">
        <v>195.9906163361058</v>
      </c>
      <c r="AP9" s="233">
        <v>0</v>
      </c>
      <c r="AQ9" s="233">
        <v>0</v>
      </c>
      <c r="AR9" s="571">
        <v>196</v>
      </c>
      <c r="AS9" s="233">
        <v>0</v>
      </c>
      <c r="AT9" s="233">
        <v>0</v>
      </c>
      <c r="AU9" s="233">
        <v>0</v>
      </c>
      <c r="AV9" s="571">
        <v>0</v>
      </c>
      <c r="AW9" s="571">
        <v>196</v>
      </c>
      <c r="AX9" s="233">
        <v>0</v>
      </c>
      <c r="AY9" s="233">
        <v>0</v>
      </c>
      <c r="AZ9" s="233">
        <v>0</v>
      </c>
      <c r="BA9" s="38">
        <v>0</v>
      </c>
      <c r="BB9" s="834">
        <v>196</v>
      </c>
      <c r="BC9" s="233">
        <v>0</v>
      </c>
      <c r="BD9" s="233">
        <v>0</v>
      </c>
      <c r="BE9" s="233">
        <v>0</v>
      </c>
      <c r="BF9" s="571">
        <v>0</v>
      </c>
      <c r="BG9" s="571">
        <v>196</v>
      </c>
      <c r="BH9" s="834">
        <v>-4.7316791690718674E-2</v>
      </c>
      <c r="BI9" s="616">
        <v>-2.4135393671820271E-4</v>
      </c>
      <c r="BJ9" s="834">
        <v>196.00257898130241</v>
      </c>
      <c r="BK9" s="834">
        <v>196.04147031102735</v>
      </c>
      <c r="BL9" s="834">
        <v>0</v>
      </c>
      <c r="BM9" s="834">
        <v>196.01249099207303</v>
      </c>
      <c r="BN9" s="834">
        <v>196.01328903654485</v>
      </c>
      <c r="BO9" s="571">
        <v>0</v>
      </c>
      <c r="BP9" s="571">
        <v>0</v>
      </c>
      <c r="BQ9" s="571">
        <v>0</v>
      </c>
      <c r="BR9" s="586" t="e">
        <v>#DIV/0!</v>
      </c>
      <c r="BS9" s="571">
        <v>196.01328903654485</v>
      </c>
      <c r="BT9" s="571">
        <v>196.01328903654485</v>
      </c>
      <c r="BU9" s="586" t="e">
        <v>#DIV/0!</v>
      </c>
      <c r="BV9" s="571">
        <v>196.01254480286738</v>
      </c>
      <c r="BW9" s="834">
        <v>0</v>
      </c>
      <c r="BX9" s="616"/>
      <c r="BY9" s="571" t="e">
        <v>#DIV/0!</v>
      </c>
      <c r="BZ9" s="834" t="e">
        <v>#DIV/0!</v>
      </c>
      <c r="CA9" s="616" t="e">
        <v>#DIV/0!</v>
      </c>
      <c r="CB9" s="571" t="e">
        <v>#DIV/0!</v>
      </c>
      <c r="CC9" s="834" t="e">
        <v>#DIV/0!</v>
      </c>
      <c r="CD9" s="616" t="e">
        <v>#DIV/0!</v>
      </c>
      <c r="CE9" s="571">
        <v>0</v>
      </c>
      <c r="CF9" s="834">
        <f t="shared" si="0"/>
        <v>0</v>
      </c>
      <c r="CG9" s="616" t="e">
        <f t="shared" si="1"/>
        <v>#DIV/0!</v>
      </c>
      <c r="CH9" s="571">
        <v>0</v>
      </c>
      <c r="CI9" s="834">
        <f t="shared" si="2"/>
        <v>0</v>
      </c>
      <c r="CJ9" s="616" t="e">
        <f t="shared" si="3"/>
        <v>#DIV/0!</v>
      </c>
      <c r="CK9" s="571">
        <v>196.01254480286735</v>
      </c>
      <c r="CL9" s="834">
        <f t="shared" si="4"/>
        <v>1.2544802867353155E-2</v>
      </c>
      <c r="CM9" s="616">
        <f t="shared" si="5"/>
        <v>6.40040962620059E-5</v>
      </c>
    </row>
    <row r="10" spans="1:91" x14ac:dyDescent="0.25">
      <c r="A10" s="68" t="s">
        <v>27</v>
      </c>
      <c r="B10" s="279">
        <v>144.75200000000001</v>
      </c>
      <c r="C10" s="29">
        <v>140.73132815140249</v>
      </c>
      <c r="D10" s="572">
        <v>140.96796048174383</v>
      </c>
      <c r="E10" s="572">
        <v>143.00019649631946</v>
      </c>
      <c r="F10" s="123">
        <v>141.44770838283225</v>
      </c>
      <c r="G10" s="560">
        <v>145.93471208434713</v>
      </c>
      <c r="H10" s="560">
        <v>163.11375272817119</v>
      </c>
      <c r="I10" s="560">
        <v>171.98906817416048</v>
      </c>
      <c r="J10" s="560">
        <v>154.10458255679902</v>
      </c>
      <c r="K10" s="29">
        <v>144.69236827384904</v>
      </c>
      <c r="L10" s="29">
        <v>182.82799114447974</v>
      </c>
      <c r="M10" s="572">
        <v>164.39295934768126</v>
      </c>
      <c r="N10" s="561">
        <v>181.85302483206584</v>
      </c>
      <c r="O10" s="560">
        <v>176.34525620181466</v>
      </c>
      <c r="P10" s="123">
        <v>148.10534247756706</v>
      </c>
      <c r="Q10" s="560">
        <v>146.50742107330348</v>
      </c>
      <c r="R10" s="560">
        <v>139.90776145307919</v>
      </c>
      <c r="S10" s="560">
        <v>144.02791098508538</v>
      </c>
      <c r="T10" s="123">
        <v>143.23770067071541</v>
      </c>
      <c r="U10" s="561">
        <v>146.34089314821318</v>
      </c>
      <c r="V10" s="560">
        <v>140.73883560932421</v>
      </c>
      <c r="W10" s="560">
        <v>141.34179129558058</v>
      </c>
      <c r="X10" s="560">
        <v>142.38121107677253</v>
      </c>
      <c r="Y10" s="560">
        <v>141.38619281922615</v>
      </c>
      <c r="Z10" s="29">
        <v>142.23758216439657</v>
      </c>
      <c r="AA10" s="572">
        <v>164.16244804218087</v>
      </c>
      <c r="AB10" s="572">
        <v>172.47823317052453</v>
      </c>
      <c r="AC10" s="561">
        <v>151.4795850512036</v>
      </c>
      <c r="AD10" s="560">
        <v>143.69236355846127</v>
      </c>
      <c r="AE10" s="29">
        <v>186.23289836095182</v>
      </c>
      <c r="AF10" s="572">
        <v>186.69075579644687</v>
      </c>
      <c r="AG10" s="572">
        <v>187.64501883685537</v>
      </c>
      <c r="AH10" s="561">
        <v>186.82804942346928</v>
      </c>
      <c r="AI10" s="560">
        <v>147.59307961155389</v>
      </c>
      <c r="AJ10" s="29">
        <v>148.28070466517735</v>
      </c>
      <c r="AK10" s="572">
        <v>140.43384045867003</v>
      </c>
      <c r="AL10" s="572">
        <v>140.4693493364507</v>
      </c>
      <c r="AM10" s="561">
        <v>142.07873670399704</v>
      </c>
      <c r="AN10" s="560">
        <v>143.61543749635743</v>
      </c>
      <c r="AO10" s="560">
        <v>141.10776613323071</v>
      </c>
      <c r="AP10" s="560">
        <v>143.92631507298569</v>
      </c>
      <c r="AQ10" s="560">
        <v>141.99415132741143</v>
      </c>
      <c r="AR10" s="560">
        <v>142.25292798694272</v>
      </c>
      <c r="AS10" s="560">
        <v>140.66159812617593</v>
      </c>
      <c r="AT10" s="560">
        <v>162.36855941114618</v>
      </c>
      <c r="AU10" s="560">
        <v>176.23</v>
      </c>
      <c r="AV10" s="560">
        <v>151.62490975568642</v>
      </c>
      <c r="AW10" s="560">
        <v>144.65222639229506</v>
      </c>
      <c r="AX10" s="560">
        <v>181.98576275175023</v>
      </c>
      <c r="AY10" s="560">
        <v>174.70432777913143</v>
      </c>
      <c r="AZ10" s="560">
        <v>171.96</v>
      </c>
      <c r="BA10" s="560">
        <v>175.99</v>
      </c>
      <c r="BB10" s="560">
        <v>148.0421856739213</v>
      </c>
      <c r="BC10" s="560">
        <v>142.78214435711286</v>
      </c>
      <c r="BD10" s="560">
        <v>140.77022048540354</v>
      </c>
      <c r="BE10" s="560">
        <v>140.44020733718298</v>
      </c>
      <c r="BF10" s="560">
        <v>141.13884887707695</v>
      </c>
      <c r="BG10" s="560">
        <v>145.6773312215058</v>
      </c>
      <c r="BH10" s="560">
        <v>2.0618937251483658</v>
      </c>
      <c r="BI10" s="536">
        <v>1.4357047968472481E-2</v>
      </c>
      <c r="BJ10" s="560">
        <v>143.87875917594127</v>
      </c>
      <c r="BK10" s="560">
        <v>140.4797394776383</v>
      </c>
      <c r="BL10" s="560">
        <v>140.50347138829667</v>
      </c>
      <c r="BM10" s="560">
        <v>141.84172959388582</v>
      </c>
      <c r="BN10" s="560">
        <v>146.48302049818665</v>
      </c>
      <c r="BO10" s="560">
        <v>175.16759913223612</v>
      </c>
      <c r="BP10" s="560">
        <v>177.9004227336778</v>
      </c>
      <c r="BQ10" s="560">
        <v>1.6704227336778104</v>
      </c>
      <c r="BR10" s="859">
        <v>9.4786513855632439E-3</v>
      </c>
      <c r="BS10" s="560">
        <v>158.15011740386583</v>
      </c>
      <c r="BT10" s="560">
        <v>6.5252076481794177</v>
      </c>
      <c r="BU10" s="859">
        <v>4.3035195593478015E-2</v>
      </c>
      <c r="BV10" s="560">
        <v>145.47477486874587</v>
      </c>
      <c r="BW10" s="560">
        <v>12.79903972108994</v>
      </c>
      <c r="BX10" s="536">
        <v>7.8827081840890711E-2</v>
      </c>
      <c r="BY10" s="560">
        <v>187.33532028854046</v>
      </c>
      <c r="BZ10" s="560">
        <v>5.3495575367902291</v>
      </c>
      <c r="CA10" s="536">
        <v>2.9395472788097433E-2</v>
      </c>
      <c r="CB10" s="560" t="e">
        <v>#DIV/0!</v>
      </c>
      <c r="CC10" s="560" t="e">
        <v>#DIV/0!</v>
      </c>
      <c r="CD10" s="536" t="e">
        <v>#DIV/0!</v>
      </c>
      <c r="CE10" s="560">
        <v>186.46714927924697</v>
      </c>
      <c r="CF10" s="560">
        <f t="shared" si="0"/>
        <v>14.50714927924696</v>
      </c>
      <c r="CG10" s="536">
        <f t="shared" si="1"/>
        <v>8.4363510579477552E-2</v>
      </c>
      <c r="CH10" s="560">
        <v>188.00597967776181</v>
      </c>
      <c r="CI10" s="560">
        <f t="shared" si="2"/>
        <v>12.015979677761806</v>
      </c>
      <c r="CJ10" s="536">
        <f t="shared" si="3"/>
        <v>6.8276491151552959E-2</v>
      </c>
      <c r="CK10" s="560">
        <v>149.58533245295291</v>
      </c>
      <c r="CL10" s="560">
        <f t="shared" si="4"/>
        <v>1.5431467790316162</v>
      </c>
      <c r="CM10" s="536">
        <f t="shared" si="5"/>
        <v>1.0423696272835107E-2</v>
      </c>
    </row>
    <row r="11" spans="1:91" x14ac:dyDescent="0.25">
      <c r="A11" s="69" t="s">
        <v>12</v>
      </c>
      <c r="B11" s="280">
        <v>169.83</v>
      </c>
      <c r="C11" s="295">
        <v>168.93018822968787</v>
      </c>
      <c r="D11" s="571">
        <v>169.33309365450296</v>
      </c>
      <c r="E11" s="571">
        <v>182.0834549168369</v>
      </c>
      <c r="F11" s="124">
        <v>172.80068704722066</v>
      </c>
      <c r="G11" s="233">
        <v>260.48851740647569</v>
      </c>
      <c r="H11" s="233">
        <v>351.11542192046556</v>
      </c>
      <c r="I11" s="233">
        <v>0</v>
      </c>
      <c r="J11" s="571">
        <v>267.48539763366779</v>
      </c>
      <c r="K11" s="295">
        <v>187.58109577191487</v>
      </c>
      <c r="L11" s="295">
        <v>0</v>
      </c>
      <c r="M11" s="571">
        <v>0</v>
      </c>
      <c r="N11" s="28">
        <v>391.95979899497485</v>
      </c>
      <c r="O11" s="571">
        <v>391.95979899497485</v>
      </c>
      <c r="P11" s="124">
        <v>188.05541949478697</v>
      </c>
      <c r="Q11" s="571">
        <v>200.20411634631742</v>
      </c>
      <c r="R11" s="571">
        <v>175.61785876075905</v>
      </c>
      <c r="S11" s="571">
        <v>167.46361383546824</v>
      </c>
      <c r="T11" s="124">
        <v>176.54</v>
      </c>
      <c r="U11" s="28">
        <v>183.30200271192015</v>
      </c>
      <c r="V11" s="233">
        <v>168.76099910463429</v>
      </c>
      <c r="W11" s="233">
        <v>171.09326744904263</v>
      </c>
      <c r="X11" s="233">
        <v>170.86079969205599</v>
      </c>
      <c r="Y11" s="571">
        <v>170.07688805705902</v>
      </c>
      <c r="Z11" s="202">
        <v>184.40875497441726</v>
      </c>
      <c r="AA11" s="570">
        <v>198.46350832266324</v>
      </c>
      <c r="AB11" s="570">
        <v>0</v>
      </c>
      <c r="AC11" s="28">
        <v>185.14778159294417</v>
      </c>
      <c r="AD11" s="571">
        <v>172.46004961194092</v>
      </c>
      <c r="AE11" s="295">
        <v>0</v>
      </c>
      <c r="AF11" s="571">
        <v>0</v>
      </c>
      <c r="AG11" s="571">
        <v>0</v>
      </c>
      <c r="AH11" s="28"/>
      <c r="AI11" s="834">
        <v>172.46004961194092</v>
      </c>
      <c r="AJ11" s="295">
        <v>185.96872648214733</v>
      </c>
      <c r="AK11" s="571">
        <v>167.85574667709147</v>
      </c>
      <c r="AL11" s="571">
        <v>170.69</v>
      </c>
      <c r="AM11" s="28">
        <v>172.72</v>
      </c>
      <c r="AN11" s="834">
        <v>172.46004961194092</v>
      </c>
      <c r="AO11" s="233">
        <v>173.9673791136604</v>
      </c>
      <c r="AP11" s="233">
        <v>180.2113123609787</v>
      </c>
      <c r="AQ11" s="233">
        <v>181.09</v>
      </c>
      <c r="AR11" s="571">
        <v>178</v>
      </c>
      <c r="AS11" s="233">
        <v>182.9003090305597</v>
      </c>
      <c r="AT11" s="233">
        <v>211.26760563380282</v>
      </c>
      <c r="AU11" s="233">
        <v>0</v>
      </c>
      <c r="AV11" s="571">
        <v>185.42</v>
      </c>
      <c r="AW11" s="571">
        <v>179.45421505508205</v>
      </c>
      <c r="AX11" s="233">
        <v>0</v>
      </c>
      <c r="AY11" s="233">
        <v>0</v>
      </c>
      <c r="AZ11" s="233">
        <v>0</v>
      </c>
      <c r="BA11" s="38">
        <v>0</v>
      </c>
      <c r="BB11" s="834">
        <v>179.45421505508205</v>
      </c>
      <c r="BC11" s="233">
        <v>179.67952949648924</v>
      </c>
      <c r="BD11" s="233">
        <v>173.54832696430236</v>
      </c>
      <c r="BE11" s="233">
        <v>172.67819688477806</v>
      </c>
      <c r="BF11" s="571">
        <v>174.69198262008214</v>
      </c>
      <c r="BG11" s="571">
        <v>177.50730046407929</v>
      </c>
      <c r="BH11" s="834">
        <v>5.0472508521383759</v>
      </c>
      <c r="BI11" s="616">
        <v>2.9266203178622385E-2</v>
      </c>
      <c r="BJ11" s="834">
        <v>170.81545064377684</v>
      </c>
      <c r="BK11" s="834">
        <v>170.83699430798029</v>
      </c>
      <c r="BL11" s="834">
        <v>179.73292151162792</v>
      </c>
      <c r="BM11" s="834">
        <v>173.25182829495256</v>
      </c>
      <c r="BN11" s="834">
        <v>189.41195118085275</v>
      </c>
      <c r="BO11" s="571">
        <v>0</v>
      </c>
      <c r="BP11" s="571">
        <v>0</v>
      </c>
      <c r="BQ11" s="571">
        <v>0</v>
      </c>
      <c r="BR11" s="586" t="e">
        <v>#DIV/0!</v>
      </c>
      <c r="BS11" s="571">
        <v>189.41195118085275</v>
      </c>
      <c r="BT11" s="571">
        <v>3.9919511808527659</v>
      </c>
      <c r="BU11" s="586">
        <v>2.152923730370384E-2</v>
      </c>
      <c r="BV11" s="571">
        <v>175.4342777022616</v>
      </c>
      <c r="BX11" s="616"/>
      <c r="BY11" s="571" t="e">
        <v>#DIV/0!</v>
      </c>
      <c r="BZ11" s="834" t="e">
        <v>#DIV/0!</v>
      </c>
      <c r="CA11" s="616" t="e">
        <v>#DIV/0!</v>
      </c>
      <c r="CB11" s="571" t="e">
        <v>#DIV/0!</v>
      </c>
      <c r="CC11" s="834" t="e">
        <v>#DIV/0!</v>
      </c>
      <c r="CD11" s="616" t="e">
        <v>#DIV/0!</v>
      </c>
      <c r="CE11" s="571">
        <v>0</v>
      </c>
      <c r="CF11" s="834">
        <f t="shared" si="0"/>
        <v>0</v>
      </c>
      <c r="CG11" s="616" t="e">
        <f t="shared" si="1"/>
        <v>#DIV/0!</v>
      </c>
      <c r="CH11" s="571">
        <v>0</v>
      </c>
      <c r="CI11" s="834">
        <f t="shared" si="2"/>
        <v>0</v>
      </c>
      <c r="CJ11" s="616" t="e">
        <f t="shared" si="3"/>
        <v>#DIV/0!</v>
      </c>
      <c r="CK11" s="571">
        <v>175.4342777022616</v>
      </c>
      <c r="CL11" s="834">
        <f t="shared" si="4"/>
        <v>-4.019937352820449</v>
      </c>
      <c r="CM11" s="616">
        <f t="shared" si="5"/>
        <v>-2.2400907950735852E-2</v>
      </c>
    </row>
    <row r="12" spans="1:91" x14ac:dyDescent="0.25">
      <c r="A12" s="69" t="s">
        <v>11</v>
      </c>
      <c r="B12" s="280">
        <v>142.97</v>
      </c>
      <c r="C12" s="295">
        <v>138.29824726281657</v>
      </c>
      <c r="D12" s="571">
        <v>138.7282211419041</v>
      </c>
      <c r="E12" s="571">
        <v>139.70762965330186</v>
      </c>
      <c r="F12" s="124">
        <v>138.83515316604723</v>
      </c>
      <c r="G12" s="233">
        <v>138.30241623728759</v>
      </c>
      <c r="H12" s="233">
        <v>160.4149262043999</v>
      </c>
      <c r="I12" s="233">
        <v>171.98906817416045</v>
      </c>
      <c r="J12" s="571">
        <v>149.2235629386297</v>
      </c>
      <c r="K12" s="295">
        <v>141.57400395553549</v>
      </c>
      <c r="L12" s="295">
        <v>182.82799114447974</v>
      </c>
      <c r="M12" s="571">
        <v>164.39295934768123</v>
      </c>
      <c r="N12" s="28">
        <v>181.00619759387533</v>
      </c>
      <c r="O12" s="571">
        <v>176.0635958434261</v>
      </c>
      <c r="P12" s="124">
        <v>145.52763304828898</v>
      </c>
      <c r="Q12" s="571">
        <v>142.77177225151024</v>
      </c>
      <c r="R12" s="571">
        <v>137.0003360462924</v>
      </c>
      <c r="S12" s="571">
        <v>141.999734190368</v>
      </c>
      <c r="T12" s="124">
        <v>140.54</v>
      </c>
      <c r="U12" s="28">
        <v>143.7373610097419</v>
      </c>
      <c r="V12" s="233">
        <v>138.29887331743629</v>
      </c>
      <c r="W12" s="233">
        <v>138.83430073661469</v>
      </c>
      <c r="X12" s="233">
        <v>140.07963665774903</v>
      </c>
      <c r="Y12" s="571">
        <v>138.96360586312608</v>
      </c>
      <c r="Z12" s="202">
        <v>138.89935815580895</v>
      </c>
      <c r="AA12" s="570">
        <v>163.72362730965799</v>
      </c>
      <c r="AB12" s="570">
        <v>172.47823317052453</v>
      </c>
      <c r="AC12" s="28">
        <v>149.73050677318147</v>
      </c>
      <c r="AD12" s="571">
        <v>141.48186687870785</v>
      </c>
      <c r="AE12" s="295">
        <v>186.23289836095182</v>
      </c>
      <c r="AF12" s="571">
        <v>186.69075579644687</v>
      </c>
      <c r="AG12" s="571">
        <v>187.64501883685537</v>
      </c>
      <c r="AH12" s="28">
        <v>186.82804942346928</v>
      </c>
      <c r="AI12" s="834">
        <v>145.86709407488365</v>
      </c>
      <c r="AJ12" s="295">
        <v>145.40630859300262</v>
      </c>
      <c r="AK12" s="571">
        <v>138.14663253827217</v>
      </c>
      <c r="AL12" s="571">
        <v>137.93</v>
      </c>
      <c r="AM12" s="28">
        <v>139.56</v>
      </c>
      <c r="AN12" s="834">
        <v>141.48186687870785</v>
      </c>
      <c r="AO12" s="233">
        <v>138.30907959520093</v>
      </c>
      <c r="AP12" s="233">
        <v>140.8612324602903</v>
      </c>
      <c r="AQ12" s="233">
        <v>138.6</v>
      </c>
      <c r="AR12" s="571">
        <v>139.19999999999999</v>
      </c>
      <c r="AS12" s="233">
        <v>136.79467700529156</v>
      </c>
      <c r="AT12" s="233">
        <v>161.24825212434118</v>
      </c>
      <c r="AU12" s="233">
        <v>176.23</v>
      </c>
      <c r="AV12" s="571">
        <v>149.63</v>
      </c>
      <c r="AW12" s="571">
        <v>141.91931929181439</v>
      </c>
      <c r="AX12" s="233">
        <v>181.98576275175023</v>
      </c>
      <c r="AY12" s="233">
        <v>174.70432777913143</v>
      </c>
      <c r="AZ12" s="233">
        <v>171.96</v>
      </c>
      <c r="BA12" s="38">
        <v>175.99</v>
      </c>
      <c r="BB12" s="834">
        <v>145.86084799720678</v>
      </c>
      <c r="BC12" s="233">
        <v>139.4287147991993</v>
      </c>
      <c r="BD12" s="233">
        <v>137.69623439739868</v>
      </c>
      <c r="BE12" s="233">
        <v>137.40894850680399</v>
      </c>
      <c r="BF12" s="571">
        <v>138.01333976480763</v>
      </c>
      <c r="BG12" s="571">
        <v>143.21143874167834</v>
      </c>
      <c r="BH12" s="834">
        <v>1.7295718629704879</v>
      </c>
      <c r="BI12" s="616">
        <v>1.222468929147813E-2</v>
      </c>
      <c r="BJ12" s="834">
        <v>141.4947159931084</v>
      </c>
      <c r="BK12" s="834">
        <v>137.89900656337178</v>
      </c>
      <c r="BL12" s="834">
        <v>137.0296631473102</v>
      </c>
      <c r="BM12" s="834">
        <v>139.09790284625305</v>
      </c>
      <c r="BN12" s="834">
        <v>143.16595223515003</v>
      </c>
      <c r="BO12" s="571">
        <v>175.16759913223612</v>
      </c>
      <c r="BP12" s="571">
        <v>177.9004227336778</v>
      </c>
      <c r="BQ12" s="571">
        <v>1.6704227336778104</v>
      </c>
      <c r="BR12" s="586">
        <v>9.4786513855632439E-3</v>
      </c>
      <c r="BS12" s="571">
        <v>156.7193683057493</v>
      </c>
      <c r="BT12" s="571">
        <v>7.0893683057493035</v>
      </c>
      <c r="BU12" s="586">
        <v>4.737932437177908E-2</v>
      </c>
      <c r="BV12" s="571">
        <v>143.14373416699004</v>
      </c>
      <c r="BW12" s="834">
        <v>13.919347007894942</v>
      </c>
      <c r="BX12" s="616">
        <v>8.6322467527657265E-2</v>
      </c>
      <c r="BY12" s="571">
        <v>187.33532028854046</v>
      </c>
      <c r="BZ12" s="834">
        <v>5.3495575367902291</v>
      </c>
      <c r="CA12" s="616">
        <v>2.9395472788097433E-2</v>
      </c>
      <c r="CB12" s="571">
        <v>190.32733443486802</v>
      </c>
      <c r="CC12" s="834">
        <v>15.623006655736589</v>
      </c>
      <c r="CD12" s="616">
        <v>8.9425412949631397E-2</v>
      </c>
      <c r="CE12" s="571">
        <v>186.46714927924697</v>
      </c>
      <c r="CF12" s="834">
        <f>CE12-AZ12</f>
        <v>14.50714927924696</v>
      </c>
      <c r="CG12" s="616">
        <f t="shared" si="1"/>
        <v>8.4363510579477552E-2</v>
      </c>
      <c r="CH12" s="571">
        <v>188.00597967776181</v>
      </c>
      <c r="CI12" s="834">
        <f t="shared" si="2"/>
        <v>12.015979677761806</v>
      </c>
      <c r="CJ12" s="616">
        <f t="shared" si="3"/>
        <v>6.8276491151552959E-2</v>
      </c>
      <c r="CK12" s="571">
        <v>147.78205950497392</v>
      </c>
      <c r="CL12" s="834">
        <f t="shared" si="4"/>
        <v>1.9212115077671399</v>
      </c>
      <c r="CM12" s="616">
        <f t="shared" si="5"/>
        <v>1.3171536667632228E-2</v>
      </c>
    </row>
    <row r="13" spans="1:91" x14ac:dyDescent="0.25">
      <c r="A13" s="68" t="s">
        <v>28</v>
      </c>
      <c r="B13" s="279">
        <v>142.071</v>
      </c>
      <c r="C13" s="29">
        <v>142.05036175364319</v>
      </c>
      <c r="D13" s="572">
        <v>141.75250654022821</v>
      </c>
      <c r="E13" s="572">
        <v>142.49207829751205</v>
      </c>
      <c r="F13" s="123">
        <v>141.09100915550388</v>
      </c>
      <c r="G13" s="560">
        <v>144.87849403798165</v>
      </c>
      <c r="H13" s="560">
        <v>160.73670143191168</v>
      </c>
      <c r="I13" s="560">
        <v>169.43579818422182</v>
      </c>
      <c r="J13" s="560">
        <v>151.77432449224412</v>
      </c>
      <c r="K13" s="29">
        <v>143.83483140050626</v>
      </c>
      <c r="L13" s="29">
        <v>171.30558920228415</v>
      </c>
      <c r="M13" s="572">
        <v>174.28676295532102</v>
      </c>
      <c r="N13" s="561">
        <v>169.33059370606682</v>
      </c>
      <c r="O13" s="560">
        <v>157.46297448837345</v>
      </c>
      <c r="P13" s="123">
        <v>145.07254146327594</v>
      </c>
      <c r="Q13" s="560">
        <v>149.75831274114535</v>
      </c>
      <c r="R13" s="560">
        <v>144.31463773925458</v>
      </c>
      <c r="S13" s="560">
        <v>141.55314773274782</v>
      </c>
      <c r="T13" s="123">
        <v>143.40909983005378</v>
      </c>
      <c r="U13" s="561">
        <v>144.47638644244327</v>
      </c>
      <c r="V13" s="560">
        <v>142.64127586050995</v>
      </c>
      <c r="W13" s="560">
        <v>145.04226305489595</v>
      </c>
      <c r="X13" s="560">
        <v>143.63802603940732</v>
      </c>
      <c r="Y13" s="560">
        <v>143.38885378633267</v>
      </c>
      <c r="Z13" s="29">
        <v>148.88450883989492</v>
      </c>
      <c r="AA13" s="572">
        <v>169.50456319450447</v>
      </c>
      <c r="AB13" s="572">
        <v>171.73320756464943</v>
      </c>
      <c r="AC13" s="561">
        <v>156.51950671050633</v>
      </c>
      <c r="AD13" s="560">
        <v>146.36178416324864</v>
      </c>
      <c r="AE13" s="29">
        <v>173.66975187515706</v>
      </c>
      <c r="AF13" s="572">
        <v>178.39548001904689</v>
      </c>
      <c r="AG13" s="572">
        <v>168.68701454650474</v>
      </c>
      <c r="AH13" s="561">
        <v>173.27573428202359</v>
      </c>
      <c r="AI13" s="560">
        <v>148.7909907139904</v>
      </c>
      <c r="AJ13" s="29">
        <v>149.09423644622609</v>
      </c>
      <c r="AK13" s="572">
        <v>145.69340963385588</v>
      </c>
      <c r="AL13" s="572">
        <v>144.08708675330899</v>
      </c>
      <c r="AM13" s="561">
        <v>145.65378989998507</v>
      </c>
      <c r="AN13" s="560">
        <v>146.15531808748347</v>
      </c>
      <c r="AO13" s="560">
        <v>141.42243208224917</v>
      </c>
      <c r="AP13" s="560">
        <v>141.03170328188625</v>
      </c>
      <c r="AQ13" s="560">
        <v>142.74580680004252</v>
      </c>
      <c r="AR13" s="560">
        <v>141.63940142559716</v>
      </c>
      <c r="AS13" s="560">
        <v>146.63187736304039</v>
      </c>
      <c r="AT13" s="560">
        <v>163.07997476962416</v>
      </c>
      <c r="AU13" s="560">
        <v>168.03606798011717</v>
      </c>
      <c r="AV13" s="560">
        <v>153.92373487196122</v>
      </c>
      <c r="AW13" s="560">
        <v>144.68159167911733</v>
      </c>
      <c r="AX13" s="560">
        <v>170.21512481319044</v>
      </c>
      <c r="AY13" s="560">
        <v>175.76094360592262</v>
      </c>
      <c r="AZ13" s="560">
        <v>162.06596151397468</v>
      </c>
      <c r="BA13" s="560">
        <v>169.05836403301359</v>
      </c>
      <c r="BB13" s="560">
        <v>146.83971342751002</v>
      </c>
      <c r="BC13" s="560">
        <v>149.48065945645783</v>
      </c>
      <c r="BD13" s="560">
        <v>143.34380034903589</v>
      </c>
      <c r="BE13" s="560">
        <v>142.08382856651053</v>
      </c>
      <c r="BF13" s="560">
        <v>144.12686937398641</v>
      </c>
      <c r="BG13" s="560">
        <v>145.91528731434067</v>
      </c>
      <c r="BH13" s="560">
        <v>-0.24003077314279153</v>
      </c>
      <c r="BI13" s="536">
        <v>-1.6422992764389965E-3</v>
      </c>
      <c r="BJ13" s="560">
        <v>142.48440749415838</v>
      </c>
      <c r="BK13" s="560">
        <v>142.86009226400074</v>
      </c>
      <c r="BL13" s="560">
        <v>145.66673551889994</v>
      </c>
      <c r="BM13" s="560">
        <v>143.46279323603966</v>
      </c>
      <c r="BN13" s="560">
        <v>147.2542026274065</v>
      </c>
      <c r="BO13" s="560">
        <v>166.38479877360189</v>
      </c>
      <c r="BP13" s="560">
        <v>172.51492404591809</v>
      </c>
      <c r="BQ13" s="560">
        <v>4.478856065800926</v>
      </c>
      <c r="BR13" s="859">
        <v>2.6654135148716319E-2</v>
      </c>
      <c r="BS13" s="560">
        <v>156.503188529689</v>
      </c>
      <c r="BT13" s="560">
        <v>2.5794536577277825</v>
      </c>
      <c r="BU13" s="859">
        <v>1.6757998107786665E-2</v>
      </c>
      <c r="BV13" s="560">
        <v>146.44650200790471</v>
      </c>
      <c r="BW13" s="560">
        <v>3.3048240039777284</v>
      </c>
      <c r="BX13" s="536">
        <v>2.0265050988917066E-2</v>
      </c>
      <c r="BY13" s="560">
        <v>177.08103159821965</v>
      </c>
      <c r="BZ13" s="560">
        <v>6.8659067850292104</v>
      </c>
      <c r="CA13" s="536">
        <v>4.0336643365649683E-2</v>
      </c>
      <c r="CB13" s="560">
        <v>176.06402824668527</v>
      </c>
      <c r="CC13" s="560">
        <v>0.30308464076264841</v>
      </c>
      <c r="CD13" s="536">
        <v>1.724414050952076E-3</v>
      </c>
      <c r="CE13" s="560">
        <v>177.2091087910425</v>
      </c>
      <c r="CF13" s="560">
        <f t="shared" si="0"/>
        <v>15.143147277067811</v>
      </c>
      <c r="CG13" s="536">
        <f t="shared" si="1"/>
        <v>9.3438172553969898E-2</v>
      </c>
      <c r="CH13" s="560">
        <v>176.82389468118282</v>
      </c>
      <c r="CI13" s="560">
        <f t="shared" si="2"/>
        <v>7.7655306481692321</v>
      </c>
      <c r="CJ13" s="536">
        <f t="shared" si="3"/>
        <v>4.5934022209352415E-2</v>
      </c>
      <c r="CK13" s="560">
        <v>149.39113502692632</v>
      </c>
      <c r="CL13" s="560">
        <f t="shared" si="4"/>
        <v>2.551421599416301</v>
      </c>
      <c r="CM13" s="536">
        <f t="shared" si="5"/>
        <v>1.7375555562329906E-2</v>
      </c>
    </row>
    <row r="14" spans="1:91" x14ac:dyDescent="0.25">
      <c r="A14" s="69" t="s">
        <v>13</v>
      </c>
      <c r="B14" s="280">
        <v>144.15</v>
      </c>
      <c r="C14" s="295">
        <v>139.99926218017561</v>
      </c>
      <c r="D14" s="571">
        <v>140.60091476511764</v>
      </c>
      <c r="E14" s="571">
        <v>140.99920240119221</v>
      </c>
      <c r="F14" s="124">
        <v>140.48883695262009</v>
      </c>
      <c r="G14" s="233">
        <v>142.23904249551691</v>
      </c>
      <c r="H14" s="233">
        <v>158.60070055953781</v>
      </c>
      <c r="I14" s="233">
        <v>164.18779496189757</v>
      </c>
      <c r="J14" s="571">
        <v>150.88810588691038</v>
      </c>
      <c r="K14" s="295">
        <v>143.59838099402708</v>
      </c>
      <c r="L14" s="295">
        <v>167.9951503895166</v>
      </c>
      <c r="M14" s="571">
        <v>192.22426846736241</v>
      </c>
      <c r="N14" s="28">
        <v>173.34199144806971</v>
      </c>
      <c r="O14" s="571">
        <v>175.78513707750659</v>
      </c>
      <c r="P14" s="124">
        <v>146.92561587566303</v>
      </c>
      <c r="Q14" s="571">
        <v>145.26922506410119</v>
      </c>
      <c r="R14" s="571">
        <v>141.50203307518785</v>
      </c>
      <c r="S14" s="571">
        <v>141.04080425783562</v>
      </c>
      <c r="T14" s="124">
        <v>142.13999999999999</v>
      </c>
      <c r="U14" s="28">
        <v>145.27713501476333</v>
      </c>
      <c r="V14" s="233">
        <v>140.99986378985417</v>
      </c>
      <c r="W14" s="233">
        <v>140.80071354353444</v>
      </c>
      <c r="X14" s="233">
        <v>141.75948521492549</v>
      </c>
      <c r="Y14" s="571">
        <v>141.14825138715605</v>
      </c>
      <c r="Z14" s="202">
        <v>148.10005829667708</v>
      </c>
      <c r="AA14" s="570">
        <v>161.14843840644676</v>
      </c>
      <c r="AB14" s="570">
        <v>170.32203258938912</v>
      </c>
      <c r="AC14" s="28">
        <v>154.88690466648501</v>
      </c>
      <c r="AD14" s="571">
        <v>144.61536327652499</v>
      </c>
      <c r="AE14" s="295">
        <v>179.21898928024501</v>
      </c>
      <c r="AF14" s="571">
        <v>197.40409452853146</v>
      </c>
      <c r="AG14" s="571">
        <v>172.00058068177319</v>
      </c>
      <c r="AH14" s="28">
        <v>180.8414397922476</v>
      </c>
      <c r="AI14" s="834">
        <v>148.16417366571494</v>
      </c>
      <c r="AJ14" s="295">
        <v>147.50073336467713</v>
      </c>
      <c r="AK14" s="571">
        <v>145.11045570205874</v>
      </c>
      <c r="AL14" s="571">
        <v>144.13</v>
      </c>
      <c r="AM14" s="28">
        <v>145.22999999999999</v>
      </c>
      <c r="AN14" s="834">
        <v>144.61536327652499</v>
      </c>
      <c r="AO14" s="222">
        <v>138.43477710207966</v>
      </c>
      <c r="AP14" s="222">
        <v>139.33565495550508</v>
      </c>
      <c r="AQ14" s="222">
        <v>140.88</v>
      </c>
      <c r="AR14" s="590">
        <v>139.4</v>
      </c>
      <c r="AS14" s="222">
        <v>142.90001134446553</v>
      </c>
      <c r="AT14" s="222">
        <v>164.34946995620857</v>
      </c>
      <c r="AU14" s="233">
        <v>169.08</v>
      </c>
      <c r="AV14" s="571">
        <v>153.28</v>
      </c>
      <c r="AW14" s="571">
        <v>143.284955464071</v>
      </c>
      <c r="AX14" s="233">
        <v>168.23728723826667</v>
      </c>
      <c r="AY14" s="233">
        <v>185.37386807952419</v>
      </c>
      <c r="AZ14" s="233">
        <v>173.03</v>
      </c>
      <c r="BA14" s="38">
        <v>175.9</v>
      </c>
      <c r="BB14" s="834">
        <v>146.8151831484856</v>
      </c>
      <c r="BC14" s="233">
        <v>145.84077263554755</v>
      </c>
      <c r="BD14" s="233">
        <v>141.22376764350352</v>
      </c>
      <c r="BE14" s="233">
        <v>141.12749045204882</v>
      </c>
      <c r="BF14" s="571">
        <v>142.27657887869699</v>
      </c>
      <c r="BG14" s="571">
        <v>145.26807140246106</v>
      </c>
      <c r="BH14" s="834">
        <v>0.65270812593607275</v>
      </c>
      <c r="BI14" s="616">
        <v>4.5134079197934884E-3</v>
      </c>
      <c r="BJ14" s="834">
        <v>141.79957981626285</v>
      </c>
      <c r="BK14" s="834">
        <v>146.69679447319587</v>
      </c>
      <c r="BL14" s="834">
        <v>144.10110446019473</v>
      </c>
      <c r="BM14" s="834">
        <v>144.05998247011823</v>
      </c>
      <c r="BN14" s="834">
        <v>145.33140938098549</v>
      </c>
      <c r="BO14" s="571">
        <v>166.68332321127929</v>
      </c>
      <c r="BP14" s="571">
        <v>185.79847926224909</v>
      </c>
      <c r="BQ14" s="571">
        <v>16.718479262249076</v>
      </c>
      <c r="BR14" s="586">
        <v>9.8879106116921425E-2</v>
      </c>
      <c r="BS14" s="571">
        <v>160.5504392659679</v>
      </c>
      <c r="BT14" s="571">
        <v>7.2704392659678945</v>
      </c>
      <c r="BU14" s="586">
        <v>4.743240648465484E-2</v>
      </c>
      <c r="BV14" s="571">
        <v>148.63433610416035</v>
      </c>
      <c r="BW14" s="834">
        <v>2.3338532550707214</v>
      </c>
      <c r="BX14" s="616">
        <v>1.4200552369852959E-2</v>
      </c>
      <c r="BY14" s="571">
        <v>185.3953549633402</v>
      </c>
      <c r="BZ14" s="834">
        <v>17.158067725073522</v>
      </c>
      <c r="CA14" s="616">
        <v>0.10198730618363661</v>
      </c>
      <c r="CB14" s="571">
        <v>196.64659877342035</v>
      </c>
      <c r="CC14" s="834">
        <v>11.272730693896165</v>
      </c>
      <c r="CD14" s="616">
        <v>6.081078638905154E-2</v>
      </c>
      <c r="CE14" s="571">
        <v>196.00852777448773</v>
      </c>
      <c r="CF14" s="834">
        <f t="shared" si="0"/>
        <v>22.978527774487731</v>
      </c>
      <c r="CG14" s="616">
        <f t="shared" si="1"/>
        <v>0.13280083092231248</v>
      </c>
      <c r="CH14" s="571">
        <v>191.93207985772773</v>
      </c>
      <c r="CI14" s="834">
        <f t="shared" si="2"/>
        <v>16.032079857727723</v>
      </c>
      <c r="CJ14" s="616">
        <f t="shared" si="3"/>
        <v>9.1143148707946126E-2</v>
      </c>
      <c r="CK14" s="571">
        <v>153.77035958932512</v>
      </c>
      <c r="CL14" s="834">
        <f t="shared" si="4"/>
        <v>6.9551764408395229</v>
      </c>
      <c r="CM14" s="616">
        <f t="shared" si="5"/>
        <v>4.7373686370061688E-2</v>
      </c>
    </row>
    <row r="15" spans="1:91" x14ac:dyDescent="0.25">
      <c r="A15" s="69" t="s">
        <v>14</v>
      </c>
      <c r="B15" s="280">
        <v>137.86000000000001</v>
      </c>
      <c r="C15" s="295">
        <v>129.91342024306297</v>
      </c>
      <c r="D15" s="571">
        <v>130.34877089925462</v>
      </c>
      <c r="E15" s="571">
        <v>133.37111915741281</v>
      </c>
      <c r="F15" s="124">
        <v>131.02562226956999</v>
      </c>
      <c r="G15" s="233">
        <v>134.23510466988728</v>
      </c>
      <c r="H15" s="233">
        <v>154.98987254442369</v>
      </c>
      <c r="I15" s="233">
        <v>168.38207169929416</v>
      </c>
      <c r="J15" s="571">
        <v>143.81359340661783</v>
      </c>
      <c r="K15" s="295">
        <v>134.34243127554274</v>
      </c>
      <c r="L15" s="295">
        <v>169.36026936026934</v>
      </c>
      <c r="M15" s="571">
        <v>161.64824286421384</v>
      </c>
      <c r="N15" s="28">
        <v>166.56226346148827</v>
      </c>
      <c r="O15" s="571">
        <v>165.79837183233181</v>
      </c>
      <c r="P15" s="124">
        <v>137.84874553770095</v>
      </c>
      <c r="Q15" s="571">
        <v>143.95665239498055</v>
      </c>
      <c r="R15" s="571">
        <v>136.16028346320596</v>
      </c>
      <c r="S15" s="571">
        <v>127.09047470655449</v>
      </c>
      <c r="T15" s="124">
        <v>133.66999999999999</v>
      </c>
      <c r="U15" s="28">
        <v>136.35679862315433</v>
      </c>
      <c r="V15" s="233">
        <v>126.97093584244784</v>
      </c>
      <c r="W15" s="233">
        <v>130.82089990468833</v>
      </c>
      <c r="X15" s="233">
        <v>135.00063421124361</v>
      </c>
      <c r="Y15" s="571">
        <v>130.43452518398789</v>
      </c>
      <c r="Z15" s="202">
        <v>139.60973951151325</v>
      </c>
      <c r="AA15" s="570">
        <v>172.86502163810133</v>
      </c>
      <c r="AB15" s="570">
        <v>167.4859323459026</v>
      </c>
      <c r="AC15" s="28">
        <v>150.80557138579528</v>
      </c>
      <c r="AD15" s="571">
        <v>135.21332448116232</v>
      </c>
      <c r="AE15" s="295">
        <v>169.03535389175076</v>
      </c>
      <c r="AF15" s="571">
        <v>171.30251070932499</v>
      </c>
      <c r="AG15" s="571">
        <v>166.42998027613413</v>
      </c>
      <c r="AH15" s="28">
        <v>169.01856581447944</v>
      </c>
      <c r="AI15" s="834">
        <v>139.14869335842673</v>
      </c>
      <c r="AJ15" s="295">
        <v>140.83908379994884</v>
      </c>
      <c r="AK15" s="571">
        <v>135.51412958996599</v>
      </c>
      <c r="AL15" s="571">
        <v>130.66999999999999</v>
      </c>
      <c r="AM15" s="28">
        <v>134.41</v>
      </c>
      <c r="AN15" s="834">
        <v>135.21332448116232</v>
      </c>
      <c r="AO15" s="222">
        <v>128.04040358542406</v>
      </c>
      <c r="AP15" s="222">
        <v>127.55037621410301</v>
      </c>
      <c r="AQ15" s="222">
        <v>133.55000000000001</v>
      </c>
      <c r="AR15" s="590">
        <v>129.4</v>
      </c>
      <c r="AS15" s="222">
        <v>139.67941118715316</v>
      </c>
      <c r="AT15" s="222">
        <v>158.82706164931946</v>
      </c>
      <c r="AU15" s="233">
        <v>155.41999999999999</v>
      </c>
      <c r="AV15" s="571">
        <v>146.69</v>
      </c>
      <c r="AW15" s="571">
        <v>133.75565387424317</v>
      </c>
      <c r="AX15" s="233">
        <v>163.95475492249687</v>
      </c>
      <c r="AY15" s="233">
        <v>161.75621028307336</v>
      </c>
      <c r="AZ15" s="233">
        <v>147.83000000000001</v>
      </c>
      <c r="BA15" s="38">
        <v>156.78</v>
      </c>
      <c r="BB15" s="233">
        <v>136.1412195686523</v>
      </c>
      <c r="BC15" s="233">
        <v>143.04481035191017</v>
      </c>
      <c r="BD15" s="233">
        <v>136.51297471878829</v>
      </c>
      <c r="BE15" s="233">
        <v>129.50040942829722</v>
      </c>
      <c r="BF15" s="571">
        <v>134.87211638872188</v>
      </c>
      <c r="BG15" s="571">
        <v>135.71321851117162</v>
      </c>
      <c r="BH15" s="834">
        <v>0.4998940300093011</v>
      </c>
      <c r="BI15" s="616">
        <v>3.6970766892057139E-3</v>
      </c>
      <c r="BJ15" s="834">
        <v>126.29037550093027</v>
      </c>
      <c r="BK15" s="834">
        <v>126.38038211902368</v>
      </c>
      <c r="BL15" s="834">
        <v>137.32090796683039</v>
      </c>
      <c r="BM15" s="834">
        <v>129.27258222569358</v>
      </c>
      <c r="BN15" s="834">
        <v>138.63866999085431</v>
      </c>
      <c r="BO15" s="571">
        <v>162.02871510159503</v>
      </c>
      <c r="BP15" s="571">
        <v>153.52646511215534</v>
      </c>
      <c r="BQ15" s="571">
        <v>-1.8935348878446518</v>
      </c>
      <c r="BR15" s="586">
        <v>-1.2183341190610295E-2</v>
      </c>
      <c r="BS15" s="571">
        <v>146.77899455682288</v>
      </c>
      <c r="BT15" s="571">
        <v>8.8994556822882487E-2</v>
      </c>
      <c r="BU15" s="586">
        <v>6.0668455125013627E-4</v>
      </c>
      <c r="BV15" s="571">
        <v>133.48603019663082</v>
      </c>
      <c r="BW15" s="834">
        <v>3.2016534522755649</v>
      </c>
      <c r="BX15" s="616">
        <v>2.0158110456923506E-2</v>
      </c>
      <c r="BY15" s="571">
        <v>167.04787127322336</v>
      </c>
      <c r="BZ15" s="834">
        <v>3.0931163507264898</v>
      </c>
      <c r="CA15" s="616">
        <v>1.8865670301472123E-2</v>
      </c>
      <c r="CB15" s="571">
        <v>165.48318833764401</v>
      </c>
      <c r="CC15" s="834">
        <v>3.726978054570651</v>
      </c>
      <c r="CD15" s="616">
        <v>2.3040710758792132E-2</v>
      </c>
      <c r="CE15" s="571">
        <v>167.15040267754418</v>
      </c>
      <c r="CF15" s="834">
        <f t="shared" si="0"/>
        <v>19.320402677544166</v>
      </c>
      <c r="CG15" s="616">
        <f t="shared" si="1"/>
        <v>0.13069338211150758</v>
      </c>
      <c r="CH15" s="571">
        <v>166.51785147538624</v>
      </c>
      <c r="CI15" s="834">
        <f t="shared" si="2"/>
        <v>9.7378514753862362</v>
      </c>
      <c r="CJ15" s="616">
        <f t="shared" si="3"/>
        <v>6.2111567007183545E-2</v>
      </c>
      <c r="CK15" s="571">
        <v>137.44566510376958</v>
      </c>
      <c r="CL15" s="834">
        <f t="shared" si="4"/>
        <v>1.3044455351172815</v>
      </c>
      <c r="CM15" s="616">
        <f t="shared" si="5"/>
        <v>9.5815619931293849E-3</v>
      </c>
    </row>
    <row r="16" spans="1:91" x14ac:dyDescent="0.25">
      <c r="A16" s="69" t="s">
        <v>15</v>
      </c>
      <c r="B16" s="280">
        <v>140.15</v>
      </c>
      <c r="C16" s="295">
        <v>135.44827765467318</v>
      </c>
      <c r="D16" s="571">
        <v>135.32429142757783</v>
      </c>
      <c r="E16" s="571">
        <v>135.94915595960336</v>
      </c>
      <c r="F16" s="124">
        <v>135.54831604322143</v>
      </c>
      <c r="G16" s="233">
        <v>142.5717705984739</v>
      </c>
      <c r="H16" s="233">
        <v>160.15862448258895</v>
      </c>
      <c r="I16" s="233">
        <v>167.62028994100385</v>
      </c>
      <c r="J16" s="571">
        <v>151.1916916330527</v>
      </c>
      <c r="K16" s="295">
        <v>139.22062460831827</v>
      </c>
      <c r="L16" s="295">
        <v>169.1835296486459</v>
      </c>
      <c r="M16" s="571">
        <v>157.12964568522051</v>
      </c>
      <c r="N16" s="28">
        <v>153.68942603783194</v>
      </c>
      <c r="O16" s="571">
        <v>158.06018902507705</v>
      </c>
      <c r="P16" s="124">
        <v>140.86967433147649</v>
      </c>
      <c r="Q16" s="571">
        <v>141.59661591047939</v>
      </c>
      <c r="R16" s="571">
        <v>135.22264047902326</v>
      </c>
      <c r="S16" s="571">
        <v>134.46827030917828</v>
      </c>
      <c r="T16" s="124">
        <v>136.16999999999999</v>
      </c>
      <c r="U16" s="28">
        <v>139.16832178728782</v>
      </c>
      <c r="V16" s="233">
        <v>136.22910618146969</v>
      </c>
      <c r="W16" s="233">
        <v>138.52607936825842</v>
      </c>
      <c r="X16" s="233">
        <v>136.2584059089406</v>
      </c>
      <c r="Y16" s="571">
        <v>137.02340788998353</v>
      </c>
      <c r="Z16" s="202">
        <v>146.4868126894433</v>
      </c>
      <c r="AA16" s="570">
        <v>158.67896799477467</v>
      </c>
      <c r="AB16" s="570">
        <v>170.59099268020049</v>
      </c>
      <c r="AC16" s="28">
        <v>152.17459682673774</v>
      </c>
      <c r="AD16" s="571">
        <v>140.26821870140267</v>
      </c>
      <c r="AE16" s="295">
        <v>166.24934490188087</v>
      </c>
      <c r="AF16" s="571">
        <v>158.95522388059703</v>
      </c>
      <c r="AG16" s="571">
        <v>150.13385251886106</v>
      </c>
      <c r="AH16" s="28">
        <v>156.47870707745633</v>
      </c>
      <c r="AI16" s="834">
        <v>141.63630516285073</v>
      </c>
      <c r="AJ16" s="295">
        <v>143.37922084126214</v>
      </c>
      <c r="AK16" s="571">
        <v>138.15116964812265</v>
      </c>
      <c r="AL16" s="571">
        <v>136.88999999999999</v>
      </c>
      <c r="AM16" s="28">
        <v>138.56</v>
      </c>
      <c r="AN16" s="834">
        <v>140.26821870140267</v>
      </c>
      <c r="AO16" s="222">
        <v>137.03442369855745</v>
      </c>
      <c r="AP16" s="222">
        <v>134.98540003893322</v>
      </c>
      <c r="AQ16" s="222">
        <v>135.35</v>
      </c>
      <c r="AR16" s="590">
        <v>135.9</v>
      </c>
      <c r="AS16" s="222">
        <v>142.84081742403873</v>
      </c>
      <c r="AT16" s="222">
        <v>153.49031588655754</v>
      </c>
      <c r="AU16" s="233">
        <v>167.32</v>
      </c>
      <c r="AV16" s="571">
        <v>147.93</v>
      </c>
      <c r="AW16" s="571">
        <v>138.6326363673781</v>
      </c>
      <c r="AX16" s="233">
        <v>165.52758793132188</v>
      </c>
      <c r="AY16" s="233">
        <v>169.22674874415634</v>
      </c>
      <c r="AZ16" s="233">
        <v>150.88999999999999</v>
      </c>
      <c r="BA16" s="38">
        <v>160.65</v>
      </c>
      <c r="BB16" s="834">
        <v>140.72412875349104</v>
      </c>
      <c r="BC16" s="233">
        <v>140.69379226326785</v>
      </c>
      <c r="BD16" s="233">
        <v>135.15021758610882</v>
      </c>
      <c r="BE16" s="233">
        <v>134.11752441185669</v>
      </c>
      <c r="BF16" s="571">
        <v>135.84873788144267</v>
      </c>
      <c r="BG16" s="571">
        <v>139.06239158056624</v>
      </c>
      <c r="BH16" s="834">
        <v>-1.2058271208364317</v>
      </c>
      <c r="BI16" s="616">
        <v>-8.596581121510849E-3</v>
      </c>
      <c r="BJ16" s="834">
        <v>136.40263687393883</v>
      </c>
      <c r="BK16" s="834">
        <v>138.75771460632129</v>
      </c>
      <c r="BL16" s="834">
        <v>138.72885055431095</v>
      </c>
      <c r="BM16" s="834">
        <v>137.77098922135229</v>
      </c>
      <c r="BN16" s="834">
        <v>144.48644787427864</v>
      </c>
      <c r="BO16" s="571">
        <v>161.46998402191281</v>
      </c>
      <c r="BP16" s="571">
        <v>166.67114418504687</v>
      </c>
      <c r="BQ16" s="571">
        <v>-0.64885581495312294</v>
      </c>
      <c r="BR16" s="586">
        <v>-3.877933390826697E-3</v>
      </c>
      <c r="BS16" s="571">
        <v>152.12084074971062</v>
      </c>
      <c r="BT16" s="571">
        <v>4.1908407497106168</v>
      </c>
      <c r="BU16" s="586">
        <v>2.8329890824786159E-2</v>
      </c>
      <c r="BV16" s="571">
        <v>140.71657530868879</v>
      </c>
      <c r="BW16" s="834">
        <v>7.9796681353552685</v>
      </c>
      <c r="BX16" s="616">
        <v>5.1988088559625556E-2</v>
      </c>
      <c r="BY16" s="571">
        <v>166.09212111143412</v>
      </c>
      <c r="BZ16" s="834">
        <v>0.56453318011224951</v>
      </c>
      <c r="CA16" s="616">
        <v>3.4105081042229458E-3</v>
      </c>
      <c r="CB16" s="571">
        <v>161.54023755162771</v>
      </c>
      <c r="CC16" s="834">
        <v>-7.6865111925286271</v>
      </c>
      <c r="CD16" s="616">
        <v>-4.5421372505060634E-2</v>
      </c>
      <c r="CE16" s="571">
        <v>150.40570445045486</v>
      </c>
      <c r="CF16" s="834">
        <f t="shared" si="0"/>
        <v>-0.48429554954512355</v>
      </c>
      <c r="CG16" s="616">
        <f t="shared" si="1"/>
        <v>-3.2095934094050209E-3</v>
      </c>
      <c r="CH16" s="571">
        <v>158.23114298935675</v>
      </c>
      <c r="CI16" s="834">
        <f t="shared" si="2"/>
        <v>-2.4188570106432508</v>
      </c>
      <c r="CJ16" s="616">
        <f t="shared" si="3"/>
        <v>-1.5056688519410213E-2</v>
      </c>
      <c r="CK16" s="571">
        <v>142.36000235195144</v>
      </c>
      <c r="CL16" s="834">
        <f t="shared" si="4"/>
        <v>1.6358735984603925</v>
      </c>
      <c r="CM16" s="616">
        <f t="shared" si="5"/>
        <v>1.1624684501163133E-2</v>
      </c>
    </row>
    <row r="17" spans="1:91" x14ac:dyDescent="0.25">
      <c r="A17" s="69" t="s">
        <v>16</v>
      </c>
      <c r="B17" s="280">
        <v>135.25</v>
      </c>
      <c r="C17" s="295">
        <v>131.00882440921328</v>
      </c>
      <c r="D17" s="571">
        <v>128.10806538025767</v>
      </c>
      <c r="E17" s="571">
        <v>129.42233009708735</v>
      </c>
      <c r="F17" s="124">
        <v>129.60062981884153</v>
      </c>
      <c r="G17" s="233">
        <v>130.6100679247651</v>
      </c>
      <c r="H17" s="233">
        <v>155.69402312043945</v>
      </c>
      <c r="I17" s="233">
        <v>163.24833702882484</v>
      </c>
      <c r="J17" s="571">
        <v>141.91804560137876</v>
      </c>
      <c r="K17" s="295">
        <v>132.46401814527607</v>
      </c>
      <c r="L17" s="295">
        <v>167.73120228157214</v>
      </c>
      <c r="M17" s="571">
        <v>182.7956989247312</v>
      </c>
      <c r="N17" s="28">
        <v>166.02585450031788</v>
      </c>
      <c r="O17" s="571">
        <v>169.62345901252655</v>
      </c>
      <c r="P17" s="124">
        <v>135.47504438844547</v>
      </c>
      <c r="Q17" s="571">
        <v>137.94192773911709</v>
      </c>
      <c r="R17" s="571">
        <v>131.47573545501984</v>
      </c>
      <c r="S17" s="571">
        <v>131.01735742411034</v>
      </c>
      <c r="T17" s="124">
        <v>132.62</v>
      </c>
      <c r="U17" s="28">
        <v>134.48091475368992</v>
      </c>
      <c r="V17" s="233">
        <v>136.60637527474157</v>
      </c>
      <c r="W17" s="233">
        <v>143.68718034668575</v>
      </c>
      <c r="X17" s="233">
        <v>129.45348849820505</v>
      </c>
      <c r="Y17" s="571">
        <v>136.72805014333608</v>
      </c>
      <c r="Z17" s="202">
        <v>133.1164566156414</v>
      </c>
      <c r="AA17" s="570">
        <v>169.67359867786809</v>
      </c>
      <c r="AB17" s="570">
        <v>163.40734896302973</v>
      </c>
      <c r="AC17" s="28">
        <v>145.05531644185561</v>
      </c>
      <c r="AD17" s="571">
        <v>138.77474237634308</v>
      </c>
      <c r="AE17" s="295">
        <v>161.49030937763331</v>
      </c>
      <c r="AF17" s="571">
        <v>179.2112106327651</v>
      </c>
      <c r="AG17" s="571">
        <v>167.12263183092813</v>
      </c>
      <c r="AH17" s="28">
        <v>166.8632229997117</v>
      </c>
      <c r="AI17" s="834">
        <v>141.16989775965138</v>
      </c>
      <c r="AJ17" s="295">
        <v>132.29230634266165</v>
      </c>
      <c r="AK17" s="571">
        <v>131.74315504525069</v>
      </c>
      <c r="AL17" s="571">
        <v>136.6</v>
      </c>
      <c r="AM17" s="28">
        <v>134.15</v>
      </c>
      <c r="AN17" s="834">
        <v>138.77474237634308</v>
      </c>
      <c r="AO17" s="222">
        <v>134.92628212484985</v>
      </c>
      <c r="AP17" s="222">
        <v>129.50540602714517</v>
      </c>
      <c r="AQ17" s="222">
        <v>126.79</v>
      </c>
      <c r="AR17" s="590">
        <v>130.9</v>
      </c>
      <c r="AS17" s="222">
        <v>131.51937738006012</v>
      </c>
      <c r="AT17" s="222">
        <v>154.59765038424169</v>
      </c>
      <c r="AU17" s="233">
        <v>167.74</v>
      </c>
      <c r="AV17" s="571">
        <v>142.93</v>
      </c>
      <c r="AW17" s="571">
        <v>133.91058763667081</v>
      </c>
      <c r="AX17" s="233">
        <v>166.00445779629808</v>
      </c>
      <c r="AY17" s="233">
        <v>170.99322799097064</v>
      </c>
      <c r="AZ17" s="233">
        <v>167.19</v>
      </c>
      <c r="BA17" s="38">
        <v>167.75</v>
      </c>
      <c r="BB17" s="834">
        <v>136.21084536473171</v>
      </c>
      <c r="BC17" s="233">
        <v>137.45830360758151</v>
      </c>
      <c r="BD17" s="233">
        <v>125.57592278702943</v>
      </c>
      <c r="BE17" s="233">
        <v>130.07403680587782</v>
      </c>
      <c r="BF17" s="571">
        <v>130.06158492236662</v>
      </c>
      <c r="BG17" s="571">
        <v>134.06315593524945</v>
      </c>
      <c r="BH17" s="834">
        <v>-4.7115864410936297</v>
      </c>
      <c r="BI17" s="616">
        <v>-3.3951325438719149E-2</v>
      </c>
      <c r="BJ17" s="834">
        <v>134.3134691579011</v>
      </c>
      <c r="BK17" s="834">
        <v>129.79539332743354</v>
      </c>
      <c r="BL17" s="834">
        <v>135.34824747092722</v>
      </c>
      <c r="BM17" s="834">
        <v>133.14923610078932</v>
      </c>
      <c r="BN17" s="834">
        <v>133.94460117978969</v>
      </c>
      <c r="BO17" s="571">
        <v>162.31988472622479</v>
      </c>
      <c r="BP17" s="571">
        <v>170.78451349974529</v>
      </c>
      <c r="BQ17" s="571">
        <v>3.0445134997452783</v>
      </c>
      <c r="BR17" s="586">
        <v>1.815019375071705E-2</v>
      </c>
      <c r="BS17" s="571">
        <v>145.69760506514956</v>
      </c>
      <c r="BT17" s="571">
        <v>2.767605065149553</v>
      </c>
      <c r="BU17" s="586">
        <v>1.9363360142374258E-2</v>
      </c>
      <c r="BV17" s="571">
        <v>135.83881463707849</v>
      </c>
      <c r="BW17" s="834">
        <v>7.7222343419830963</v>
      </c>
      <c r="BX17" s="616">
        <v>4.9950528502794356E-2</v>
      </c>
      <c r="BY17" s="571">
        <v>170.10093770530969</v>
      </c>
      <c r="BZ17" s="834">
        <v>4.096479909011606</v>
      </c>
      <c r="CA17" s="616">
        <v>2.4676927134320351E-2</v>
      </c>
      <c r="CB17" s="571">
        <v>170.87856173677071</v>
      </c>
      <c r="CC17" s="834">
        <v>-0.11466625419993193</v>
      </c>
      <c r="CD17" s="616">
        <v>-6.7058944700422245E-4</v>
      </c>
      <c r="CE17" s="571">
        <v>168.45340730189668</v>
      </c>
      <c r="CF17" s="834">
        <f t="shared" si="0"/>
        <v>1.2634073018966774</v>
      </c>
      <c r="CG17" s="616">
        <f t="shared" si="1"/>
        <v>7.556715724006683E-3</v>
      </c>
      <c r="CH17" s="571">
        <v>169.4709579265753</v>
      </c>
      <c r="CI17" s="834">
        <f t="shared" si="2"/>
        <v>1.720957926575295</v>
      </c>
      <c r="CJ17" s="616">
        <f t="shared" si="3"/>
        <v>1.0259063645754367E-2</v>
      </c>
      <c r="CK17" s="571">
        <v>137.97632422277886</v>
      </c>
      <c r="CL17" s="834">
        <f t="shared" si="4"/>
        <v>1.7654788580471461</v>
      </c>
      <c r="CM17" s="616">
        <f t="shared" si="5"/>
        <v>1.2961367748065319E-2</v>
      </c>
    </row>
    <row r="18" spans="1:91" x14ac:dyDescent="0.25">
      <c r="A18" s="69" t="s">
        <v>56</v>
      </c>
      <c r="B18" s="280">
        <v>160.22</v>
      </c>
      <c r="C18" s="295">
        <v>160.00101765633744</v>
      </c>
      <c r="D18" s="571">
        <v>159.60009636232235</v>
      </c>
      <c r="E18" s="571">
        <v>159.66250202823301</v>
      </c>
      <c r="F18" s="124">
        <v>159.816039091693</v>
      </c>
      <c r="G18" s="233">
        <v>160.31007751937983</v>
      </c>
      <c r="H18" s="233">
        <v>166.0003198464737</v>
      </c>
      <c r="I18" s="233"/>
      <c r="J18" s="571">
        <v>164.06414855454739</v>
      </c>
      <c r="K18" s="295">
        <v>160.28413318452382</v>
      </c>
      <c r="L18" s="295">
        <v>0</v>
      </c>
      <c r="M18" s="571">
        <v>171.2</v>
      </c>
      <c r="N18" s="28">
        <v>220.14925373134329</v>
      </c>
      <c r="O18" s="571">
        <v>178.36656651188201</v>
      </c>
      <c r="P18" s="124">
        <v>161.02233571595841</v>
      </c>
      <c r="Q18" s="571">
        <v>160.01044113808405</v>
      </c>
      <c r="R18" s="571">
        <v>159.60311128839248</v>
      </c>
      <c r="S18" s="571">
        <v>159.4</v>
      </c>
      <c r="T18" s="124">
        <v>159.51</v>
      </c>
      <c r="U18" s="28">
        <v>160.31946450207408</v>
      </c>
      <c r="V18" s="233">
        <v>159.65016953098851</v>
      </c>
      <c r="W18" s="233">
        <v>159.60125454625771</v>
      </c>
      <c r="X18" s="233">
        <v>159.39901896411882</v>
      </c>
      <c r="Y18" s="571">
        <v>148.22253165762163</v>
      </c>
      <c r="Z18" s="202">
        <v>159.32203389830508</v>
      </c>
      <c r="AA18" s="570">
        <v>165.62889165628891</v>
      </c>
      <c r="AB18" s="571"/>
      <c r="AC18" s="28">
        <v>163.16088686753838</v>
      </c>
      <c r="AD18" s="571">
        <v>148.69231533129704</v>
      </c>
      <c r="AE18" s="295">
        <v>173.80536130536132</v>
      </c>
      <c r="AF18" s="571">
        <v>176.27245508982037</v>
      </c>
      <c r="AG18" s="571">
        <v>241.73553719008265</v>
      </c>
      <c r="AH18" s="28">
        <v>177.74451097804391</v>
      </c>
      <c r="AI18" s="834">
        <v>150.32938090536294</v>
      </c>
      <c r="AJ18" s="295">
        <v>159.60378342146421</v>
      </c>
      <c r="AK18" s="571">
        <v>159.49084234467898</v>
      </c>
      <c r="AL18" s="571">
        <v>159</v>
      </c>
      <c r="AM18" s="28">
        <v>159.22999999999999</v>
      </c>
      <c r="AN18" s="834">
        <v>148.69231533129704</v>
      </c>
      <c r="AO18" s="222">
        <v>159.20055134390077</v>
      </c>
      <c r="AP18" s="222">
        <v>159.73197565543072</v>
      </c>
      <c r="AQ18" s="222">
        <v>159.06</v>
      </c>
      <c r="AR18" s="590">
        <v>159.30000000000001</v>
      </c>
      <c r="AS18" s="222">
        <v>159.33528836754644</v>
      </c>
      <c r="AT18" s="222">
        <v>159.22798552472861</v>
      </c>
      <c r="AU18" s="233">
        <v>166</v>
      </c>
      <c r="AV18" s="571">
        <v>164.45</v>
      </c>
      <c r="AW18" s="571">
        <v>159.95833260036943</v>
      </c>
      <c r="AX18" s="233">
        <v>172.99794661190967</v>
      </c>
      <c r="AY18" s="233">
        <v>162.70888302550571</v>
      </c>
      <c r="AZ18" s="233">
        <v>0</v>
      </c>
      <c r="BA18" s="38">
        <v>167.46</v>
      </c>
      <c r="BB18" s="834">
        <v>160.20331105696721</v>
      </c>
      <c r="BC18" s="233">
        <v>160.56786195080161</v>
      </c>
      <c r="BD18" s="233">
        <v>159.2095451155854</v>
      </c>
      <c r="BE18" s="233">
        <v>159.09710237078752</v>
      </c>
      <c r="BF18" s="571">
        <v>159.31156954840424</v>
      </c>
      <c r="BG18" s="571">
        <v>159.94154206544334</v>
      </c>
      <c r="BH18" s="834">
        <v>11.249226734146305</v>
      </c>
      <c r="BI18" s="616">
        <v>7.5654392152561645E-2</v>
      </c>
      <c r="BJ18" s="834">
        <v>159.80047726368818</v>
      </c>
      <c r="BK18" s="834">
        <v>159.63889200403725</v>
      </c>
      <c r="BL18" s="834">
        <v>159.34615812298455</v>
      </c>
      <c r="BM18" s="834">
        <v>159.67823996912225</v>
      </c>
      <c r="BN18" s="834">
        <v>159.49820788530468</v>
      </c>
      <c r="BO18" s="571">
        <v>159.45330296127563</v>
      </c>
      <c r="BP18" s="571">
        <v>159.49188426252647</v>
      </c>
      <c r="BQ18" s="571">
        <v>-6.5081157374735312</v>
      </c>
      <c r="BR18" s="586">
        <v>-3.9205516490804407E-2</v>
      </c>
      <c r="BS18" s="571">
        <v>159.49008498583569</v>
      </c>
      <c r="BT18" s="571">
        <v>-4.9599150141642951</v>
      </c>
      <c r="BU18" s="586">
        <v>-3.0160626416322868E-2</v>
      </c>
      <c r="BV18" s="571">
        <v>159.67258865972363</v>
      </c>
      <c r="BW18" s="834">
        <v>0.22531743654701586</v>
      </c>
      <c r="BX18" s="616">
        <v>1.4150617795263276E-3</v>
      </c>
      <c r="BY18" s="571">
        <v>167.32665579625748</v>
      </c>
      <c r="BZ18" s="834">
        <v>-5.6712908156521848</v>
      </c>
      <c r="CA18" s="616">
        <v>-3.2782416940327762E-2</v>
      </c>
      <c r="CB18" s="571">
        <v>162.16216216216216</v>
      </c>
      <c r="CC18" s="834">
        <v>-0.54672086334355185</v>
      </c>
      <c r="CD18" s="616">
        <v>-3.3601168736303701E-3</v>
      </c>
      <c r="CE18" s="571">
        <v>198.58156028368796</v>
      </c>
      <c r="CF18" s="834">
        <f t="shared" si="0"/>
        <v>198.58156028368796</v>
      </c>
      <c r="CG18" s="616" t="e">
        <f t="shared" si="1"/>
        <v>#DIV/0!</v>
      </c>
      <c r="CH18" s="571">
        <v>167.10344827586206</v>
      </c>
      <c r="CI18" s="834">
        <f t="shared" si="2"/>
        <v>-0.35655172413794389</v>
      </c>
      <c r="CJ18" s="616">
        <f t="shared" si="3"/>
        <v>-2.1291754695924032E-3</v>
      </c>
      <c r="CK18" s="571">
        <v>160.48868421849909</v>
      </c>
      <c r="CL18" s="834">
        <f t="shared" si="4"/>
        <v>0.2853731615318793</v>
      </c>
      <c r="CM18" s="616">
        <f t="shared" si="5"/>
        <v>1.7813187483397429E-3</v>
      </c>
    </row>
    <row r="19" spans="1:91" x14ac:dyDescent="0.25">
      <c r="A19" s="69" t="s">
        <v>17</v>
      </c>
      <c r="B19" s="280">
        <v>154.34</v>
      </c>
      <c r="C19" s="295">
        <v>150.15298510607812</v>
      </c>
      <c r="D19" s="571">
        <v>149.27987348993625</v>
      </c>
      <c r="E19" s="571">
        <v>149.24277408736219</v>
      </c>
      <c r="F19" s="124">
        <v>149.61139255127804</v>
      </c>
      <c r="G19" s="233">
        <v>161.53255557012042</v>
      </c>
      <c r="H19" s="233">
        <v>163.81076085327473</v>
      </c>
      <c r="I19" s="233">
        <v>196.99499165275458</v>
      </c>
      <c r="J19" s="571">
        <v>165.0230604822078</v>
      </c>
      <c r="K19" s="295">
        <v>152.83072070848957</v>
      </c>
      <c r="L19" s="295">
        <v>192.5</v>
      </c>
      <c r="M19" s="571">
        <v>189.50028074115664</v>
      </c>
      <c r="N19" s="28">
        <v>193.02626711061782</v>
      </c>
      <c r="O19" s="571">
        <v>191.84491978609626</v>
      </c>
      <c r="P19" s="124">
        <v>155.12547057609328</v>
      </c>
      <c r="Q19" s="571">
        <v>171.50300002135248</v>
      </c>
      <c r="R19" s="571">
        <v>153.01443259159146</v>
      </c>
      <c r="S19" s="571">
        <v>146.7763050237277</v>
      </c>
      <c r="T19" s="124">
        <v>153.43</v>
      </c>
      <c r="U19" s="28">
        <v>154.4772011279936</v>
      </c>
      <c r="V19" s="233">
        <v>147.99759226397543</v>
      </c>
      <c r="W19" s="233">
        <v>149.41737379300849</v>
      </c>
      <c r="X19" s="233">
        <v>147.02588690650921</v>
      </c>
      <c r="Y19" s="571">
        <v>148.22253165762163</v>
      </c>
      <c r="Z19" s="202">
        <v>161.80287061066682</v>
      </c>
      <c r="AA19" s="570">
        <v>164.91732566498919</v>
      </c>
      <c r="AB19" s="570">
        <v>189.89161689891617</v>
      </c>
      <c r="AC19" s="28">
        <v>165.53803630881336</v>
      </c>
      <c r="AD19" s="571">
        <v>151.53804147792471</v>
      </c>
      <c r="AE19" s="295">
        <v>188.45500848896435</v>
      </c>
      <c r="AF19" s="571">
        <v>188.75097841887509</v>
      </c>
      <c r="AG19" s="571">
        <v>188.91010065949322</v>
      </c>
      <c r="AH19" s="28">
        <v>188.72431915910175</v>
      </c>
      <c r="AI19" s="834">
        <v>153.98669192549096</v>
      </c>
      <c r="AJ19" s="295">
        <v>171.24379258574893</v>
      </c>
      <c r="AK19" s="571">
        <v>155.79968611784847</v>
      </c>
      <c r="AL19" s="571">
        <v>145.83000000000001</v>
      </c>
      <c r="AM19" s="28">
        <v>153.61000000000001</v>
      </c>
      <c r="AN19" s="834">
        <v>151.53804147792471</v>
      </c>
      <c r="AO19" s="222">
        <v>138.84633445984957</v>
      </c>
      <c r="AP19" s="222">
        <v>148.2858323007022</v>
      </c>
      <c r="AQ19" s="222">
        <v>149.78</v>
      </c>
      <c r="AR19" s="590">
        <v>144.9</v>
      </c>
      <c r="AS19" s="222">
        <v>159.68335787923417</v>
      </c>
      <c r="AT19" s="222">
        <v>162.74916943521595</v>
      </c>
      <c r="AU19" s="233">
        <v>181.32</v>
      </c>
      <c r="AV19" s="571">
        <v>162.97</v>
      </c>
      <c r="AW19" s="571">
        <v>148.77748593835685</v>
      </c>
      <c r="AX19" s="233">
        <v>181.96783588704571</v>
      </c>
      <c r="AY19" s="233">
        <v>184.51845184518453</v>
      </c>
      <c r="AZ19" s="233">
        <v>183.88</v>
      </c>
      <c r="BA19" s="38">
        <v>183.47</v>
      </c>
      <c r="BB19" s="834">
        <v>150.75193540266918</v>
      </c>
      <c r="BC19" s="233">
        <v>170.16463784338418</v>
      </c>
      <c r="BD19" s="233">
        <v>155.73257705300915</v>
      </c>
      <c r="BE19" s="233">
        <v>146.30033899508368</v>
      </c>
      <c r="BF19" s="571">
        <v>153.78089574020106</v>
      </c>
      <c r="BG19" s="571">
        <v>151.79470355148285</v>
      </c>
      <c r="BH19" s="834">
        <v>0.25666207355814663</v>
      </c>
      <c r="BI19" s="616">
        <v>1.6937138097798954E-3</v>
      </c>
      <c r="BJ19" s="834">
        <v>149.220562763489</v>
      </c>
      <c r="BK19" s="834">
        <v>144.61292424332169</v>
      </c>
      <c r="BL19" s="834">
        <v>150.3630134444843</v>
      </c>
      <c r="BM19" s="834">
        <v>147.99126565860544</v>
      </c>
      <c r="BN19" s="834">
        <v>154.72785822055081</v>
      </c>
      <c r="BO19" s="571">
        <v>165.76839038601602</v>
      </c>
      <c r="BP19" s="571">
        <v>187.87504412283798</v>
      </c>
      <c r="BQ19" s="571">
        <v>6.5550441228379839</v>
      </c>
      <c r="BR19" s="586">
        <v>3.6151798603783279E-2</v>
      </c>
      <c r="BS19" s="571">
        <v>162.31700470713557</v>
      </c>
      <c r="BT19" s="571">
        <v>-0.65299529286443203</v>
      </c>
      <c r="BU19" s="586">
        <v>-4.0068435470603913E-3</v>
      </c>
      <c r="BV19" s="571">
        <v>150.65211462672519</v>
      </c>
      <c r="BW19" s="834">
        <v>3.0192209508000758</v>
      </c>
      <c r="BX19" s="616">
        <v>1.8551375477230403E-2</v>
      </c>
      <c r="BY19" s="571">
        <v>188.51007305733893</v>
      </c>
      <c r="BZ19" s="834">
        <v>6.5422371702932196</v>
      </c>
      <c r="CA19" s="616">
        <v>3.59527118537269E-2</v>
      </c>
      <c r="CB19" s="571">
        <v>187.99293702177752</v>
      </c>
      <c r="CC19" s="834">
        <v>3.4744851765929923</v>
      </c>
      <c r="CD19" s="616">
        <v>1.8830014786316168E-2</v>
      </c>
      <c r="CE19" s="571">
        <v>193.7701209431828</v>
      </c>
      <c r="CF19" s="834">
        <f t="shared" si="0"/>
        <v>9.8901209431828079</v>
      </c>
      <c r="CG19" s="616">
        <f t="shared" si="1"/>
        <v>5.378573495313687E-2</v>
      </c>
      <c r="CH19" s="571">
        <v>190.44173385707396</v>
      </c>
      <c r="CI19" s="834">
        <f t="shared" si="2"/>
        <v>6.9717338570739571</v>
      </c>
      <c r="CJ19" s="616">
        <f t="shared" si="3"/>
        <v>3.7999312460205797E-2</v>
      </c>
      <c r="CK19" s="571">
        <v>153.51730366518126</v>
      </c>
      <c r="CL19" s="834">
        <f t="shared" si="4"/>
        <v>2.7653682625120837</v>
      </c>
      <c r="CM19" s="616">
        <f t="shared" si="5"/>
        <v>1.8343832569217688E-2</v>
      </c>
    </row>
    <row r="20" spans="1:91" x14ac:dyDescent="0.25">
      <c r="A20" s="69" t="s">
        <v>18</v>
      </c>
      <c r="B20" s="280">
        <v>270.95</v>
      </c>
      <c r="C20" s="295">
        <v>262.11180124223603</v>
      </c>
      <c r="D20" s="571">
        <v>264.15510024234413</v>
      </c>
      <c r="E20" s="571">
        <v>268.15642458100558</v>
      </c>
      <c r="F20" s="124">
        <v>264.54733932273672</v>
      </c>
      <c r="G20" s="233">
        <v>281.4337720526463</v>
      </c>
      <c r="H20" s="233">
        <v>285.8366647629926</v>
      </c>
      <c r="I20" s="233">
        <v>304.95269894268222</v>
      </c>
      <c r="J20" s="571">
        <v>287.93686583990979</v>
      </c>
      <c r="K20" s="295">
        <v>273.43616109682949</v>
      </c>
      <c r="L20" s="295">
        <v>0</v>
      </c>
      <c r="M20" s="571">
        <v>0</v>
      </c>
      <c r="N20" s="28">
        <v>0</v>
      </c>
      <c r="O20" s="571">
        <v>0</v>
      </c>
      <c r="P20" s="124">
        <v>273.43616109682949</v>
      </c>
      <c r="Q20" s="571">
        <v>297.38111647139903</v>
      </c>
      <c r="R20" s="571">
        <v>288.80345987506007</v>
      </c>
      <c r="S20" s="571">
        <v>266.4879356568365</v>
      </c>
      <c r="T20" s="124">
        <v>280.91000000000003</v>
      </c>
      <c r="U20" s="28">
        <v>276.0643265090697</v>
      </c>
      <c r="V20" s="233">
        <v>262.82894736842104</v>
      </c>
      <c r="W20" s="233">
        <v>261.75438596491227</v>
      </c>
      <c r="X20" s="233">
        <v>268.80165289256195</v>
      </c>
      <c r="Y20" s="571">
        <v>264.19975932611311</v>
      </c>
      <c r="Z20" s="202">
        <v>272.61113949923356</v>
      </c>
      <c r="AA20" s="570">
        <v>302.21606648199446</v>
      </c>
      <c r="AB20" s="570">
        <v>304.32172869147661</v>
      </c>
      <c r="AC20" s="28">
        <v>289.98911860718175</v>
      </c>
      <c r="AD20" s="571">
        <v>273.38240991863614</v>
      </c>
      <c r="AE20" s="295">
        <v>0</v>
      </c>
      <c r="AF20" s="571">
        <v>0</v>
      </c>
      <c r="AG20" s="571"/>
      <c r="AH20" s="28">
        <v>0</v>
      </c>
      <c r="AI20" s="834">
        <v>273.38240991863614</v>
      </c>
      <c r="AJ20" s="295">
        <v>306.53061224489795</v>
      </c>
      <c r="AK20" s="571">
        <v>278.89954568399799</v>
      </c>
      <c r="AL20" s="571">
        <v>262.75</v>
      </c>
      <c r="AM20" s="28">
        <v>277.17</v>
      </c>
      <c r="AN20" s="834">
        <v>273.38240991863614</v>
      </c>
      <c r="AO20" s="222">
        <v>249.35467217346414</v>
      </c>
      <c r="AP20" s="222">
        <v>270.67014795474324</v>
      </c>
      <c r="AQ20" s="222">
        <v>274.36</v>
      </c>
      <c r="AR20" s="590">
        <v>263.3</v>
      </c>
      <c r="AS20" s="222">
        <v>284.09090909090907</v>
      </c>
      <c r="AT20" s="222">
        <v>292.28930065750149</v>
      </c>
      <c r="AU20" s="233">
        <v>271.32</v>
      </c>
      <c r="AV20" s="571">
        <v>287.20999999999998</v>
      </c>
      <c r="AW20" s="571">
        <v>271.18336168470847</v>
      </c>
      <c r="AX20" s="233">
        <v>0</v>
      </c>
      <c r="AY20" s="233">
        <v>0</v>
      </c>
      <c r="AZ20" s="233">
        <v>0</v>
      </c>
      <c r="BA20" s="38">
        <v>0</v>
      </c>
      <c r="BB20" s="834">
        <v>271.18336168470847</v>
      </c>
      <c r="BC20" s="233">
        <v>287.30158730158729</v>
      </c>
      <c r="BD20" s="233">
        <v>267.70601336302894</v>
      </c>
      <c r="BE20" s="233">
        <v>256.07142857142861</v>
      </c>
      <c r="BF20" s="571">
        <v>267.44712990936557</v>
      </c>
      <c r="BG20" s="571">
        <v>269.80071538068472</v>
      </c>
      <c r="BH20" s="834">
        <v>-3.5816945379514209</v>
      </c>
      <c r="BI20" s="616">
        <v>-1.3101408166741213E-2</v>
      </c>
      <c r="BJ20" s="834">
        <v>269.54094292803967</v>
      </c>
      <c r="BK20" s="834">
        <v>266.85552407932011</v>
      </c>
      <c r="BL20" s="834">
        <v>280.93716719914801</v>
      </c>
      <c r="BM20" s="834">
        <v>271.93089183598971</v>
      </c>
      <c r="BN20" s="834">
        <v>274.12587412587413</v>
      </c>
      <c r="BO20" s="571">
        <v>288.04841149773068</v>
      </c>
      <c r="BP20" s="571">
        <v>251.71624713958809</v>
      </c>
      <c r="BQ20" s="571">
        <v>-19.603752860411902</v>
      </c>
      <c r="BR20" s="586">
        <v>-7.2253253945200879E-2</v>
      </c>
      <c r="BS20" s="571">
        <v>277.53417590920816</v>
      </c>
      <c r="BT20" s="571">
        <v>-9.6758240907918207</v>
      </c>
      <c r="BU20" s="586">
        <v>-3.3689022286103619E-2</v>
      </c>
      <c r="BV20" s="571">
        <v>273.72685185185179</v>
      </c>
      <c r="BW20" s="834">
        <v>-4.2408891597708021</v>
      </c>
      <c r="BX20" s="616">
        <v>-1.4509217922896833E-2</v>
      </c>
      <c r="BY20" s="571">
        <v>0</v>
      </c>
      <c r="BZ20" s="834">
        <v>0</v>
      </c>
      <c r="CA20" s="616" t="e">
        <v>#DIV/0!</v>
      </c>
      <c r="CB20" s="571">
        <v>0</v>
      </c>
      <c r="CC20" s="834">
        <v>0</v>
      </c>
      <c r="CD20" s="616" t="e">
        <v>#DIV/0!</v>
      </c>
      <c r="CE20" s="571">
        <v>0</v>
      </c>
      <c r="CF20" s="834">
        <f t="shared" si="0"/>
        <v>0</v>
      </c>
      <c r="CG20" s="616" t="e">
        <f t="shared" si="1"/>
        <v>#DIV/0!</v>
      </c>
      <c r="CH20" s="571">
        <v>0</v>
      </c>
      <c r="CI20" s="834">
        <f t="shared" si="2"/>
        <v>0</v>
      </c>
      <c r="CJ20" s="616" t="e">
        <f t="shared" si="3"/>
        <v>#DIV/0!</v>
      </c>
      <c r="CK20" s="571">
        <v>273.72685185185179</v>
      </c>
      <c r="CL20" s="834">
        <f t="shared" si="4"/>
        <v>2.5434901671433181</v>
      </c>
      <c r="CM20" s="616">
        <f t="shared" si="5"/>
        <v>9.3792264810866558E-3</v>
      </c>
    </row>
    <row r="21" spans="1:91" x14ac:dyDescent="0.25">
      <c r="A21" s="69" t="s">
        <v>19</v>
      </c>
      <c r="B21" s="280">
        <v>152.6</v>
      </c>
      <c r="C21" s="295">
        <v>150.18511768881046</v>
      </c>
      <c r="D21" s="571">
        <v>151.30415314004253</v>
      </c>
      <c r="E21" s="571">
        <v>152.0005729564553</v>
      </c>
      <c r="F21" s="124">
        <v>151.09386942789979</v>
      </c>
      <c r="G21" s="233">
        <v>152.01059178520845</v>
      </c>
      <c r="H21" s="233">
        <v>151.99249254281597</v>
      </c>
      <c r="I21" s="233">
        <v>166.33728590250328</v>
      </c>
      <c r="J21" s="571">
        <v>153.82999873990173</v>
      </c>
      <c r="K21" s="295">
        <v>152.02398800599701</v>
      </c>
      <c r="L21" s="295">
        <v>179.51907131011606</v>
      </c>
      <c r="M21" s="571">
        <v>192.77305428384565</v>
      </c>
      <c r="N21" s="28">
        <v>166.95083830633703</v>
      </c>
      <c r="O21" s="571">
        <v>176.02450051042732</v>
      </c>
      <c r="P21" s="124">
        <v>154.79533370100157</v>
      </c>
      <c r="Q21" s="571">
        <v>156.66700621371092</v>
      </c>
      <c r="R21" s="571">
        <v>157.94520547945206</v>
      </c>
      <c r="S21" s="571">
        <v>157.81859976616531</v>
      </c>
      <c r="T21" s="124">
        <v>157.57</v>
      </c>
      <c r="U21" s="28">
        <v>155.70792796661647</v>
      </c>
      <c r="V21" s="233">
        <v>151.69997158821857</v>
      </c>
      <c r="W21" s="233">
        <v>151.58763841197577</v>
      </c>
      <c r="X21" s="233">
        <v>152.40349192882181</v>
      </c>
      <c r="Y21" s="571">
        <v>151.8718796428906</v>
      </c>
      <c r="Z21" s="202">
        <v>155.77638198806287</v>
      </c>
      <c r="AA21" s="570">
        <v>164.14755311277878</v>
      </c>
      <c r="AB21" s="570">
        <v>166.5290393614093</v>
      </c>
      <c r="AC21" s="28">
        <v>159.84120710099847</v>
      </c>
      <c r="AD21" s="571">
        <v>154.10551464036106</v>
      </c>
      <c r="AE21" s="295">
        <v>180.26504869870669</v>
      </c>
      <c r="AF21" s="571">
        <v>192.36091890395792</v>
      </c>
      <c r="AG21" s="571">
        <v>167.95920535429727</v>
      </c>
      <c r="AH21" s="28">
        <v>179.02366605536633</v>
      </c>
      <c r="AI21" s="834">
        <v>156.58119064868356</v>
      </c>
      <c r="AJ21" s="295">
        <v>156.69621709413278</v>
      </c>
      <c r="AK21" s="571">
        <v>156.99222494408349</v>
      </c>
      <c r="AL21" s="571">
        <v>153.53</v>
      </c>
      <c r="AM21" s="28">
        <v>155.32</v>
      </c>
      <c r="AN21" s="834">
        <v>154.10551464036106</v>
      </c>
      <c r="AO21" s="222">
        <v>153.90304460370845</v>
      </c>
      <c r="AP21" s="222">
        <v>151.37314504042388</v>
      </c>
      <c r="AQ21" s="222">
        <v>152.19999999999999</v>
      </c>
      <c r="AR21" s="590">
        <v>152.6</v>
      </c>
      <c r="AS21" s="222">
        <v>155.00538213132401</v>
      </c>
      <c r="AT21" s="222">
        <v>168.43520604695109</v>
      </c>
      <c r="AU21" s="233">
        <v>171.32</v>
      </c>
      <c r="AV21" s="571">
        <v>162.69</v>
      </c>
      <c r="AW21" s="571">
        <v>155.73136001995954</v>
      </c>
      <c r="AX21" s="233">
        <v>180.04635482511588</v>
      </c>
      <c r="AY21" s="233">
        <v>190.30960293860417</v>
      </c>
      <c r="AZ21" s="233">
        <v>162.41</v>
      </c>
      <c r="BA21" s="38">
        <v>175.78</v>
      </c>
      <c r="BB21" s="834">
        <v>157.76636077197384</v>
      </c>
      <c r="BC21" s="233">
        <v>157.14910044431497</v>
      </c>
      <c r="BD21" s="233">
        <v>156.80709778745214</v>
      </c>
      <c r="BE21" s="233">
        <v>156.34444494564482</v>
      </c>
      <c r="BF21" s="571">
        <v>156.70419746690229</v>
      </c>
      <c r="BG21" s="571">
        <v>157.42539644332882</v>
      </c>
      <c r="BH21" s="834">
        <v>3.3198818029677568</v>
      </c>
      <c r="BI21" s="616">
        <v>2.1542913702442323E-2</v>
      </c>
      <c r="BJ21" s="834">
        <v>150.0618312812517</v>
      </c>
      <c r="BK21" s="834">
        <v>151.39477795135014</v>
      </c>
      <c r="BL21" s="834">
        <v>152.79378987010989</v>
      </c>
      <c r="BM21" s="834">
        <v>151.25322257232887</v>
      </c>
      <c r="BN21" s="834">
        <v>154.96268064157536</v>
      </c>
      <c r="BO21" s="571">
        <v>156.10974515084104</v>
      </c>
      <c r="BP21" s="571">
        <v>157.08045140152896</v>
      </c>
      <c r="BQ21" s="571">
        <v>-14.239548598471032</v>
      </c>
      <c r="BR21" s="586">
        <v>-8.3116674051313524E-2</v>
      </c>
      <c r="BS21" s="571">
        <v>155.61803137279958</v>
      </c>
      <c r="BT21" s="571">
        <v>-7.0719686272004196</v>
      </c>
      <c r="BU21" s="586">
        <v>-4.3468981665747246E-2</v>
      </c>
      <c r="BV21" s="571">
        <v>152.60430573273604</v>
      </c>
      <c r="BW21" s="834">
        <v>-12.325460896110059</v>
      </c>
      <c r="BX21" s="616">
        <v>-7.3176274636279737E-2</v>
      </c>
      <c r="BY21" s="571">
        <v>180.12029123140235</v>
      </c>
      <c r="BZ21" s="834">
        <v>7.3936406286463807E-2</v>
      </c>
      <c r="CA21" s="616">
        <v>4.1065205878941746E-4</v>
      </c>
      <c r="CB21" s="571">
        <v>189.93645886999826</v>
      </c>
      <c r="CC21" s="834">
        <v>-0.37314406860591021</v>
      </c>
      <c r="CD21" s="616">
        <v>-1.9607211766727835E-3</v>
      </c>
      <c r="CE21" s="571">
        <v>179.8780487804878</v>
      </c>
      <c r="CF21" s="834">
        <f t="shared" si="0"/>
        <v>17.468048780487806</v>
      </c>
      <c r="CG21" s="616">
        <f t="shared" si="1"/>
        <v>0.1075552538666819</v>
      </c>
      <c r="CH21" s="571">
        <v>183.09181327201753</v>
      </c>
      <c r="CI21" s="834">
        <f t="shared" si="2"/>
        <v>7.3118132720175311</v>
      </c>
      <c r="CJ21" s="616">
        <f t="shared" si="3"/>
        <v>4.159638907735539E-2</v>
      </c>
      <c r="CK21" s="571">
        <v>155.18482142453033</v>
      </c>
      <c r="CL21" s="834">
        <f t="shared" si="4"/>
        <v>-2.5815393474435098</v>
      </c>
      <c r="CM21" s="616">
        <f t="shared" si="5"/>
        <v>-1.6363053155385349E-2</v>
      </c>
    </row>
    <row r="22" spans="1:91" x14ac:dyDescent="0.25">
      <c r="A22" s="69" t="s">
        <v>57</v>
      </c>
      <c r="B22" s="280">
        <v>167.97</v>
      </c>
      <c r="C22" s="295">
        <v>174.82457758555901</v>
      </c>
      <c r="D22" s="571">
        <v>174.74945333280746</v>
      </c>
      <c r="E22" s="571">
        <v>173.93370856785492</v>
      </c>
      <c r="F22" s="124">
        <v>167.28735243525452</v>
      </c>
      <c r="G22" s="233">
        <v>173.54201145550266</v>
      </c>
      <c r="H22" s="233">
        <v>181.12548777983159</v>
      </c>
      <c r="I22" s="233">
        <v>192.81376518218624</v>
      </c>
      <c r="J22" s="571">
        <v>169.24912847786663</v>
      </c>
      <c r="K22" s="295">
        <v>167.73852171371931</v>
      </c>
      <c r="L22" s="295">
        <v>190.99973053085424</v>
      </c>
      <c r="M22" s="571">
        <v>194.47004608294932</v>
      </c>
      <c r="N22" s="28">
        <v>193.27587191049716</v>
      </c>
      <c r="O22" s="571">
        <v>0</v>
      </c>
      <c r="P22" s="124">
        <v>159.02932440789274</v>
      </c>
      <c r="Q22" s="571">
        <v>174.66348417685552</v>
      </c>
      <c r="R22" s="571">
        <v>173.87230421702003</v>
      </c>
      <c r="S22" s="571">
        <v>173.75281439839139</v>
      </c>
      <c r="T22" s="124">
        <v>168.36</v>
      </c>
      <c r="U22" s="28">
        <v>162.56750088825922</v>
      </c>
      <c r="V22" s="233">
        <v>174.28706413469993</v>
      </c>
      <c r="W22" s="233">
        <v>174.47887903290308</v>
      </c>
      <c r="X22" s="233">
        <v>173.7602351854818</v>
      </c>
      <c r="Y22" s="571">
        <v>174.20822895462234</v>
      </c>
      <c r="Z22" s="202">
        <v>173.68980414349008</v>
      </c>
      <c r="AA22" s="570">
        <v>195.18278343903657</v>
      </c>
      <c r="AB22" s="570">
        <v>192.77180406212665</v>
      </c>
      <c r="AC22" s="28">
        <v>178.55335568347144</v>
      </c>
      <c r="AD22" s="571">
        <v>175.05862351068427</v>
      </c>
      <c r="AE22" s="295">
        <v>191.48004161419263</v>
      </c>
      <c r="AF22" s="571">
        <v>194.17351947472432</v>
      </c>
      <c r="AG22" s="571">
        <v>192.54341164453524</v>
      </c>
      <c r="AH22" s="28">
        <v>192.65832243601719</v>
      </c>
      <c r="AI22" s="834">
        <v>175.97968814617184</v>
      </c>
      <c r="AJ22" s="295">
        <v>174.0027284232672</v>
      </c>
      <c r="AK22" s="571">
        <v>173.5529269338445</v>
      </c>
      <c r="AL22" s="571">
        <v>174.14</v>
      </c>
      <c r="AM22" s="28">
        <v>173.92</v>
      </c>
      <c r="AN22" s="834">
        <v>175.05862351068427</v>
      </c>
      <c r="AO22" s="222">
        <v>173.3</v>
      </c>
      <c r="AP22" s="222">
        <v>173.04209823587965</v>
      </c>
      <c r="AQ22" s="222">
        <v>173.77</v>
      </c>
      <c r="AR22" s="590">
        <v>173.3</v>
      </c>
      <c r="AS22" s="222">
        <v>172.99713783052806</v>
      </c>
      <c r="AT22" s="222">
        <v>184.73634016422042</v>
      </c>
      <c r="AU22" s="233">
        <v>192.77</v>
      </c>
      <c r="AV22" s="571">
        <v>177</v>
      </c>
      <c r="AW22" s="571">
        <v>174.09729572982806</v>
      </c>
      <c r="AX22" s="233">
        <v>197.75347324859592</v>
      </c>
      <c r="AY22" s="233">
        <v>194.16934884872495</v>
      </c>
      <c r="AZ22" s="233">
        <v>198.58</v>
      </c>
      <c r="BA22" s="38">
        <v>197</v>
      </c>
      <c r="BB22" s="834">
        <v>175.31707844108658</v>
      </c>
      <c r="BC22" s="233">
        <v>174.60063897763578</v>
      </c>
      <c r="BD22" s="233">
        <v>173.25128997544218</v>
      </c>
      <c r="BE22" s="233">
        <v>174.33557524221507</v>
      </c>
      <c r="BF22" s="571">
        <v>174.05228542728912</v>
      </c>
      <c r="BG22" s="571">
        <v>174.89075627814069</v>
      </c>
      <c r="BH22" s="834">
        <v>-0.16786723254358549</v>
      </c>
      <c r="BI22" s="616">
        <v>-9.5892009874820605E-4</v>
      </c>
      <c r="BJ22" s="834">
        <v>175.42026336392138</v>
      </c>
      <c r="BK22" s="834">
        <v>173.544121455393</v>
      </c>
      <c r="BL22" s="834">
        <v>172.26564469769554</v>
      </c>
      <c r="BM22" s="834">
        <v>173.95435343452789</v>
      </c>
      <c r="BN22" s="834">
        <v>174.33745949987537</v>
      </c>
      <c r="BO22" s="571">
        <v>196.33429624464588</v>
      </c>
      <c r="BP22" s="571">
        <v>192.75028768699656</v>
      </c>
      <c r="BQ22" s="571">
        <v>-1.9712313003452664E-2</v>
      </c>
      <c r="BR22" s="586">
        <v>-1.0225819890777954E-4</v>
      </c>
      <c r="BS22" s="571">
        <v>179.31138212401137</v>
      </c>
      <c r="BT22" s="571">
        <v>2.3113821240113737</v>
      </c>
      <c r="BU22" s="586">
        <v>1.3058656067860868E-2</v>
      </c>
      <c r="BV22" s="571">
        <v>174.90137078270772</v>
      </c>
      <c r="BW22" s="834">
        <v>11.597956080425462</v>
      </c>
      <c r="BX22" s="616">
        <v>6.2781129419991366E-2</v>
      </c>
      <c r="BY22" s="571">
        <v>197.46083198271202</v>
      </c>
      <c r="BZ22" s="834">
        <v>-0.29264126588390127</v>
      </c>
      <c r="CA22" s="616">
        <v>-1.4798287032664246E-3</v>
      </c>
      <c r="CB22" s="571">
        <v>194.1596978688967</v>
      </c>
      <c r="CC22" s="834">
        <v>-9.6509798282511383E-3</v>
      </c>
      <c r="CD22" s="616">
        <v>-4.9703930540396997E-5</v>
      </c>
      <c r="CE22" s="571">
        <v>193.68715083798884</v>
      </c>
      <c r="CF22" s="834">
        <f t="shared" si="0"/>
        <v>-4.8928491620111743</v>
      </c>
      <c r="CG22" s="616">
        <f t="shared" si="1"/>
        <v>-2.4639184016573543E-2</v>
      </c>
      <c r="CH22" s="571">
        <v>195.18716577540107</v>
      </c>
      <c r="CI22" s="834">
        <f t="shared" si="2"/>
        <v>-1.8128342245989302</v>
      </c>
      <c r="CJ22" s="616">
        <f t="shared" si="3"/>
        <v>-9.2022041857813715E-3</v>
      </c>
      <c r="CK22" s="571">
        <v>175.99105110702712</v>
      </c>
      <c r="CL22" s="834">
        <f t="shared" si="4"/>
        <v>0.67397266594053917</v>
      </c>
      <c r="CM22" s="616">
        <f t="shared" si="5"/>
        <v>3.8443069661751204E-3</v>
      </c>
    </row>
    <row r="23" spans="1:91" x14ac:dyDescent="0.25">
      <c r="A23" s="68" t="s">
        <v>29</v>
      </c>
      <c r="B23" s="279">
        <v>173.79900000000001</v>
      </c>
      <c r="C23" s="29">
        <v>164.19788490463344</v>
      </c>
      <c r="D23" s="572">
        <v>167.18840900905894</v>
      </c>
      <c r="E23" s="572">
        <v>171.25261418980801</v>
      </c>
      <c r="F23" s="123">
        <v>167.08915040925092</v>
      </c>
      <c r="G23" s="560">
        <v>176.314367418844</v>
      </c>
      <c r="H23" s="560">
        <v>186.93744744634955</v>
      </c>
      <c r="I23" s="560">
        <v>196.75798117080771</v>
      </c>
      <c r="J23" s="560">
        <v>182.32313382557322</v>
      </c>
      <c r="K23" s="29">
        <v>171.35008629533223</v>
      </c>
      <c r="L23" s="29">
        <v>195.90757021706992</v>
      </c>
      <c r="M23" s="572">
        <v>206.17931941206078</v>
      </c>
      <c r="N23" s="561">
        <v>201.89891364929747</v>
      </c>
      <c r="O23" s="560">
        <v>200.82200672336126</v>
      </c>
      <c r="P23" s="123">
        <v>173.91067105215797</v>
      </c>
      <c r="Q23" s="560">
        <v>192.94693832375648</v>
      </c>
      <c r="R23" s="560">
        <v>174.92725659755297</v>
      </c>
      <c r="S23" s="560">
        <v>167.83893579577966</v>
      </c>
      <c r="T23" s="123">
        <v>175.26840147756576</v>
      </c>
      <c r="U23" s="561">
        <v>174.33817879522496</v>
      </c>
      <c r="V23" s="560">
        <v>165.83948282444433</v>
      </c>
      <c r="W23" s="560">
        <v>168.87598618134928</v>
      </c>
      <c r="X23" s="560">
        <v>172.89851771571998</v>
      </c>
      <c r="Y23" s="560">
        <v>168.68937670669314</v>
      </c>
      <c r="Z23" s="29">
        <v>175.79812775595326</v>
      </c>
      <c r="AA23" s="572">
        <v>192.80561961438875</v>
      </c>
      <c r="AB23" s="572">
        <v>194.63102060634597</v>
      </c>
      <c r="AC23" s="561">
        <v>182.2333399141032</v>
      </c>
      <c r="AD23" s="560">
        <v>172.13606457260957</v>
      </c>
      <c r="AE23" s="29">
        <v>191.32324719265659</v>
      </c>
      <c r="AF23" s="572">
        <v>198.99448412501857</v>
      </c>
      <c r="AG23" s="572">
        <v>197.44400928473485</v>
      </c>
      <c r="AH23" s="561">
        <v>195.77116623995764</v>
      </c>
      <c r="AI23" s="560">
        <v>174.45993108862288</v>
      </c>
      <c r="AJ23" s="29">
        <v>184.72751568881722</v>
      </c>
      <c r="AK23" s="572">
        <v>172.60614491162519</v>
      </c>
      <c r="AL23" s="572">
        <v>166.20809719675708</v>
      </c>
      <c r="AM23" s="561">
        <v>171.11962536050569</v>
      </c>
      <c r="AN23" s="560">
        <v>172.16939942574666</v>
      </c>
      <c r="AO23" s="772">
        <v>163.64319758193204</v>
      </c>
      <c r="AP23" s="772">
        <v>163.37895385407205</v>
      </c>
      <c r="AQ23" s="772">
        <v>167.95155169630993</v>
      </c>
      <c r="AR23" s="772">
        <v>164.42630951432795</v>
      </c>
      <c r="AS23" s="772">
        <v>171.27566307135055</v>
      </c>
      <c r="AT23" s="772">
        <v>183.62187760805855</v>
      </c>
      <c r="AU23" s="560">
        <v>179.85088931746768</v>
      </c>
      <c r="AV23" s="560">
        <v>175.44563207009904</v>
      </c>
      <c r="AW23" s="560">
        <v>167.31268883273802</v>
      </c>
      <c r="AX23" s="560">
        <v>186.13488652910468</v>
      </c>
      <c r="AY23" s="560">
        <v>195.47047988750469</v>
      </c>
      <c r="AZ23" s="560">
        <v>189.76414026200874</v>
      </c>
      <c r="BA23" s="560">
        <v>189.95019064353417</v>
      </c>
      <c r="BB23" s="560">
        <v>169.46818761858256</v>
      </c>
      <c r="BC23" s="560">
        <v>182.71474872515236</v>
      </c>
      <c r="BD23" s="560">
        <v>170.39768461744896</v>
      </c>
      <c r="BE23" s="560">
        <v>161.46164134168401</v>
      </c>
      <c r="BF23" s="560">
        <v>167.93306362848304</v>
      </c>
      <c r="BG23" s="560">
        <v>168.9829156235385</v>
      </c>
      <c r="BH23" s="560">
        <v>-3.1864838022081585</v>
      </c>
      <c r="BI23" s="536">
        <v>-1.8507840608356307E-2</v>
      </c>
      <c r="BJ23" s="560">
        <v>163.39470822373534</v>
      </c>
      <c r="BK23" s="560">
        <v>164.58769681389961</v>
      </c>
      <c r="BL23" s="560">
        <v>168.97939396859189</v>
      </c>
      <c r="BM23" s="560">
        <v>165.33796013006832</v>
      </c>
      <c r="BN23" s="560">
        <v>171.25334301845677</v>
      </c>
      <c r="BO23" s="560">
        <v>194.67579789829847</v>
      </c>
      <c r="BP23" s="560">
        <v>183.6408435035558</v>
      </c>
      <c r="BQ23" s="560">
        <v>3.7899541860881243</v>
      </c>
      <c r="BR23" s="859">
        <v>2.1072757551941847E-2</v>
      </c>
      <c r="BS23" s="560">
        <v>177.26655974624464</v>
      </c>
      <c r="BT23" s="560">
        <v>1.820927676145601</v>
      </c>
      <c r="BU23" s="859">
        <v>1.0378871532225163E-2</v>
      </c>
      <c r="BV23" s="560">
        <v>168.1132690980568</v>
      </c>
      <c r="BW23" s="560">
        <v>11.053920290239915</v>
      </c>
      <c r="BX23" s="536">
        <v>6.0199364227363716E-2</v>
      </c>
      <c r="BY23" s="560">
        <v>179.25065748913289</v>
      </c>
      <c r="BZ23" s="560">
        <v>-6.8842290399717854</v>
      </c>
      <c r="CA23" s="536">
        <v>-3.6985162579371407E-2</v>
      </c>
      <c r="CB23" s="560">
        <v>190.11846918163457</v>
      </c>
      <c r="CC23" s="560">
        <v>-5.3520107058701285</v>
      </c>
      <c r="CD23" s="536">
        <v>-2.738014818887367E-2</v>
      </c>
      <c r="CE23" s="560">
        <v>190.95059842546118</v>
      </c>
      <c r="CF23" s="560">
        <f t="shared" si="0"/>
        <v>1.1864581634524427</v>
      </c>
      <c r="CG23" s="536">
        <f t="shared" si="1"/>
        <v>6.2522780216235337E-3</v>
      </c>
      <c r="CH23" s="560">
        <v>186.30153156077552</v>
      </c>
      <c r="CI23" s="560">
        <f t="shared" si="2"/>
        <v>-3.6486590827586554</v>
      </c>
      <c r="CJ23" s="536">
        <f t="shared" si="3"/>
        <v>-1.9208504452653225E-2</v>
      </c>
      <c r="CK23" s="560">
        <v>169.88859726338006</v>
      </c>
      <c r="CL23" s="560">
        <f t="shared" si="4"/>
        <v>0.42040964479750187</v>
      </c>
      <c r="CM23" s="536">
        <f t="shared" si="5"/>
        <v>2.4807584875086199E-3</v>
      </c>
    </row>
    <row r="24" spans="1:91" x14ac:dyDescent="0.25">
      <c r="A24" s="69" t="s">
        <v>20</v>
      </c>
      <c r="B24" s="280">
        <v>181.38</v>
      </c>
      <c r="C24" s="295">
        <v>178.09249279358318</v>
      </c>
      <c r="D24" s="571">
        <v>170.00393722931548</v>
      </c>
      <c r="E24" s="571">
        <v>178.78246953096146</v>
      </c>
      <c r="F24" s="124">
        <v>175.5492936649847</v>
      </c>
      <c r="G24" s="233">
        <v>187.4169454245521</v>
      </c>
      <c r="H24" s="233">
        <v>187.62968086157494</v>
      </c>
      <c r="I24" s="233">
        <v>191.07929515418502</v>
      </c>
      <c r="J24" s="571">
        <v>187.9172639770633</v>
      </c>
      <c r="K24" s="295">
        <v>178.45385317300926</v>
      </c>
      <c r="L24" s="295">
        <v>188.68483412322277</v>
      </c>
      <c r="M24" s="571">
        <v>189.64460784313724</v>
      </c>
      <c r="N24" s="28">
        <v>186.92618435549028</v>
      </c>
      <c r="O24" s="571">
        <v>188.502236282317</v>
      </c>
      <c r="P24" s="124">
        <v>179.03870283796508</v>
      </c>
      <c r="Q24" s="571">
        <v>186.46521306432643</v>
      </c>
      <c r="R24" s="571">
        <v>180.49098010042775</v>
      </c>
      <c r="S24" s="571">
        <v>183.99</v>
      </c>
      <c r="T24" s="124">
        <v>184.68</v>
      </c>
      <c r="U24" s="28">
        <v>181.09226926578873</v>
      </c>
      <c r="V24" s="233">
        <v>178.09628950470594</v>
      </c>
      <c r="W24" s="233">
        <v>170.09628493524198</v>
      </c>
      <c r="X24" s="233">
        <v>178.80698912288824</v>
      </c>
      <c r="Y24" s="571">
        <v>175.49553554888666</v>
      </c>
      <c r="Z24" s="202">
        <v>187.50545327632841</v>
      </c>
      <c r="AA24" s="570">
        <v>187.53560442064489</v>
      </c>
      <c r="AB24" s="570">
        <v>191.07725788900979</v>
      </c>
      <c r="AC24" s="28">
        <v>187.96495288477436</v>
      </c>
      <c r="AD24" s="571">
        <v>178.13826650082629</v>
      </c>
      <c r="AE24" s="295">
        <v>188.72499494847443</v>
      </c>
      <c r="AF24" s="571">
        <v>189.48630821507095</v>
      </c>
      <c r="AG24" s="571">
        <v>187</v>
      </c>
      <c r="AH24" s="28">
        <v>188.50344036697248</v>
      </c>
      <c r="AI24" s="834">
        <v>178.91912030712581</v>
      </c>
      <c r="AJ24" s="295">
        <v>186.51337344373621</v>
      </c>
      <c r="AK24" s="571">
        <v>180.48841343604778</v>
      </c>
      <c r="AL24" s="571">
        <v>184.01</v>
      </c>
      <c r="AM24" s="28">
        <v>183.28</v>
      </c>
      <c r="AN24" s="834">
        <v>178.13826650082629</v>
      </c>
      <c r="AO24" s="222">
        <v>172.69513190100625</v>
      </c>
      <c r="AP24" s="222">
        <v>172.51187241282983</v>
      </c>
      <c r="AQ24" s="222">
        <v>174.87</v>
      </c>
      <c r="AR24" s="590">
        <v>173.2</v>
      </c>
      <c r="AS24" s="222">
        <v>182.82490597576265</v>
      </c>
      <c r="AT24" s="222">
        <v>196.08297601112528</v>
      </c>
      <c r="AU24" s="233">
        <v>184.48</v>
      </c>
      <c r="AV24" s="571">
        <v>186.11</v>
      </c>
      <c r="AW24" s="571">
        <v>176.16108672019766</v>
      </c>
      <c r="AX24" s="233">
        <v>183.22248444539801</v>
      </c>
      <c r="AY24" s="233">
        <v>184.73684210526318</v>
      </c>
      <c r="AZ24" s="233">
        <v>190.69</v>
      </c>
      <c r="BA24" s="38">
        <v>186.42</v>
      </c>
      <c r="BB24" s="834">
        <v>176.94760555026434</v>
      </c>
      <c r="BC24" s="233">
        <v>185.31084722083622</v>
      </c>
      <c r="BD24" s="233">
        <v>177.08464344107659</v>
      </c>
      <c r="BE24" s="233">
        <v>172.30860483836798</v>
      </c>
      <c r="BF24" s="571">
        <v>176.47296369583651</v>
      </c>
      <c r="BG24" s="571">
        <v>176.78893565844857</v>
      </c>
      <c r="BH24" s="834">
        <v>-1.349330842377725</v>
      </c>
      <c r="BI24" s="616">
        <v>-7.5746265464611273E-3</v>
      </c>
      <c r="BJ24" s="834">
        <v>177.64677168015322</v>
      </c>
      <c r="BK24" s="834">
        <v>176.45035542306812</v>
      </c>
      <c r="BL24" s="834">
        <v>183.06358218230093</v>
      </c>
      <c r="BM24" s="834">
        <v>178.70210771417342</v>
      </c>
      <c r="BN24" s="834">
        <v>187.29259767266936</v>
      </c>
      <c r="BO24" s="571">
        <v>188.04190751445088</v>
      </c>
      <c r="BP24" s="571">
        <v>189.03855085926614</v>
      </c>
      <c r="BQ24" s="571">
        <v>4.5585508592661483</v>
      </c>
      <c r="BR24" s="586">
        <v>2.4710271353350761E-2</v>
      </c>
      <c r="BS24" s="571">
        <v>187.65218999476005</v>
      </c>
      <c r="BT24" s="571">
        <v>1.5421899947600366</v>
      </c>
      <c r="BU24" s="586">
        <v>8.2864434730000342E-3</v>
      </c>
      <c r="BV24" s="571">
        <v>180.46491297300253</v>
      </c>
      <c r="BW24" s="834">
        <v>-8.0410684966743986</v>
      </c>
      <c r="BX24" s="616">
        <v>-4.1008498852129649E-2</v>
      </c>
      <c r="BY24" s="571">
        <v>189.24259055982438</v>
      </c>
      <c r="BZ24" s="834">
        <v>6.020106114426369</v>
      </c>
      <c r="CA24" s="616">
        <v>3.2856808664334075E-2</v>
      </c>
      <c r="CB24" s="571">
        <v>190.03595274781713</v>
      </c>
      <c r="CC24" s="834">
        <v>5.2991106425539556</v>
      </c>
      <c r="CD24" s="616">
        <v>2.8684644503853319E-2</v>
      </c>
      <c r="CE24" s="571">
        <v>189.3238434163701</v>
      </c>
      <c r="CF24" s="834">
        <f t="shared" si="0"/>
        <v>-1.3661565836299019</v>
      </c>
      <c r="CG24" s="616">
        <f t="shared" si="1"/>
        <v>-7.164280159577859E-3</v>
      </c>
      <c r="CH24" s="571">
        <v>189.49463359158435</v>
      </c>
      <c r="CI24" s="834">
        <f t="shared" si="2"/>
        <v>3.0746335915843588</v>
      </c>
      <c r="CJ24" s="616">
        <f t="shared" si="3"/>
        <v>1.6493045765391904E-2</v>
      </c>
      <c r="CK24" s="571">
        <v>181.17547038951162</v>
      </c>
      <c r="CL24" s="834">
        <f t="shared" si="4"/>
        <v>4.2278648392472746</v>
      </c>
      <c r="CM24" s="616">
        <f t="shared" si="5"/>
        <v>2.3893314781511937E-2</v>
      </c>
    </row>
    <row r="25" spans="1:91" x14ac:dyDescent="0.25">
      <c r="A25" s="69" t="s">
        <v>23</v>
      </c>
      <c r="B25" s="280">
        <v>195.31</v>
      </c>
      <c r="C25" s="295">
        <v>180.55975467542004</v>
      </c>
      <c r="D25" s="571">
        <v>182.79672318536862</v>
      </c>
      <c r="E25" s="571">
        <v>191.12455874936964</v>
      </c>
      <c r="F25" s="124">
        <v>184.00560807866466</v>
      </c>
      <c r="G25" s="233">
        <v>198.78074197582328</v>
      </c>
      <c r="H25" s="233">
        <v>228.5935085007728</v>
      </c>
      <c r="I25" s="233">
        <v>253.92296718972895</v>
      </c>
      <c r="J25" s="571">
        <v>208.76441028672775</v>
      </c>
      <c r="K25" s="295">
        <v>189.05795243768191</v>
      </c>
      <c r="L25" s="295">
        <v>0</v>
      </c>
      <c r="M25" s="571">
        <v>0</v>
      </c>
      <c r="N25" s="28">
        <v>260.36866359447004</v>
      </c>
      <c r="O25" s="571">
        <v>260.36866359447004</v>
      </c>
      <c r="P25" s="124">
        <v>189.29054561851797</v>
      </c>
      <c r="Q25" s="571">
        <v>213.00482218203737</v>
      </c>
      <c r="R25" s="571">
        <v>197.18713094513831</v>
      </c>
      <c r="S25" s="571">
        <v>191.66</v>
      </c>
      <c r="T25" s="124">
        <v>196.79</v>
      </c>
      <c r="U25" s="28">
        <v>192.21912254021765</v>
      </c>
      <c r="V25" s="233">
        <v>190.57842368192891</v>
      </c>
      <c r="W25" s="233">
        <v>191.99939312716515</v>
      </c>
      <c r="X25" s="233">
        <v>194.90865316527402</v>
      </c>
      <c r="Y25" s="571">
        <v>192.11411561260573</v>
      </c>
      <c r="Z25" s="202">
        <v>202.40251692249024</v>
      </c>
      <c r="AA25" s="570">
        <v>235.75080477182354</v>
      </c>
      <c r="AB25" s="570">
        <v>245.34161490683229</v>
      </c>
      <c r="AC25" s="28">
        <v>211.97348577841689</v>
      </c>
      <c r="AD25" s="571">
        <v>196.02614234590249</v>
      </c>
      <c r="AE25" s="295">
        <v>0</v>
      </c>
      <c r="AF25" s="571">
        <v>0</v>
      </c>
      <c r="AG25" s="571">
        <v>236.36363636363635</v>
      </c>
      <c r="AH25" s="28">
        <v>236.36363636363635</v>
      </c>
      <c r="AI25" s="834">
        <v>196.25474854194863</v>
      </c>
      <c r="AJ25" s="295">
        <v>206.96311616683903</v>
      </c>
      <c r="AK25" s="571">
        <v>190.82008193875424</v>
      </c>
      <c r="AL25" s="571">
        <v>188.17</v>
      </c>
      <c r="AM25" s="28">
        <v>191.98</v>
      </c>
      <c r="AN25" s="834">
        <v>196.02614234590249</v>
      </c>
      <c r="AO25" s="222">
        <v>187.13487028079652</v>
      </c>
      <c r="AP25" s="222">
        <v>188.05725322115512</v>
      </c>
      <c r="AQ25" s="222">
        <v>192.6</v>
      </c>
      <c r="AR25" s="590">
        <v>188.9</v>
      </c>
      <c r="AS25" s="222">
        <v>202.36260914227014</v>
      </c>
      <c r="AT25" s="222">
        <v>222.73339317773787</v>
      </c>
      <c r="AU25" s="233">
        <v>223.35</v>
      </c>
      <c r="AV25" s="571">
        <v>209.22</v>
      </c>
      <c r="AW25" s="571">
        <v>193.31582893475706</v>
      </c>
      <c r="AX25" s="233">
        <v>0</v>
      </c>
      <c r="AY25" s="233">
        <v>0</v>
      </c>
      <c r="AZ25" s="233">
        <v>237.59</v>
      </c>
      <c r="BA25" s="38">
        <v>237.59</v>
      </c>
      <c r="BB25" s="834">
        <v>194.01524154332634</v>
      </c>
      <c r="BC25" s="233">
        <v>212.27037004482727</v>
      </c>
      <c r="BD25" s="233">
        <v>194.92180312787488</v>
      </c>
      <c r="BE25" s="233">
        <v>186.20429702223896</v>
      </c>
      <c r="BF25" s="571">
        <v>193.01313387877008</v>
      </c>
      <c r="BG25" s="571">
        <v>193.65254129911438</v>
      </c>
      <c r="BH25" s="834">
        <v>-2.3736010467881101</v>
      </c>
      <c r="BI25" s="616">
        <v>-1.2108594386353366E-2</v>
      </c>
      <c r="BJ25" s="834">
        <v>188.63535666814354</v>
      </c>
      <c r="BK25" s="834">
        <v>192.56865912762521</v>
      </c>
      <c r="BL25" s="834">
        <v>199.91196537304674</v>
      </c>
      <c r="BM25" s="834">
        <v>192.77537382921619</v>
      </c>
      <c r="BN25" s="834">
        <v>206.63188822929783</v>
      </c>
      <c r="BO25" s="571">
        <v>225.64302416212004</v>
      </c>
      <c r="BP25" s="571">
        <v>241.5654520917679</v>
      </c>
      <c r="BQ25" s="571">
        <v>18.215452091767901</v>
      </c>
      <c r="BR25" s="586">
        <v>8.1555639542278499E-2</v>
      </c>
      <c r="BS25" s="571">
        <v>212.10643015521066</v>
      </c>
      <c r="BT25" s="571">
        <v>2.886430155210661</v>
      </c>
      <c r="BU25" s="586">
        <v>1.3796148337685981E-2</v>
      </c>
      <c r="BV25" s="571">
        <v>196.07546255640011</v>
      </c>
      <c r="BW25" s="834">
        <v>2.9096309843821757</v>
      </c>
      <c r="BX25" s="616">
        <v>1.30632903439869E-2</v>
      </c>
      <c r="BY25" s="571">
        <v>0</v>
      </c>
      <c r="BZ25" s="834">
        <v>0</v>
      </c>
      <c r="CA25" s="616" t="e">
        <v>#DIV/0!</v>
      </c>
      <c r="CB25" s="571">
        <v>0</v>
      </c>
      <c r="CC25" s="834">
        <v>0</v>
      </c>
      <c r="CD25" s="616" t="e">
        <v>#DIV/0!</v>
      </c>
      <c r="CE25" s="571">
        <v>235.88785046728972</v>
      </c>
      <c r="CF25" s="834">
        <f t="shared" si="0"/>
        <v>-1.7021495327102798</v>
      </c>
      <c r="CG25" s="616">
        <f t="shared" si="1"/>
        <v>-7.1642305345775486E-3</v>
      </c>
      <c r="CH25" s="571">
        <v>235.88785046728972</v>
      </c>
      <c r="CI25" s="834">
        <f t="shared" si="2"/>
        <v>-1.7021495327102798</v>
      </c>
      <c r="CJ25" s="616">
        <f t="shared" si="3"/>
        <v>-7.1642305345775486E-3</v>
      </c>
      <c r="CK25" s="571">
        <v>196.86570154414656</v>
      </c>
      <c r="CL25" s="834">
        <f t="shared" si="4"/>
        <v>2.8504600008202203</v>
      </c>
      <c r="CM25" s="616">
        <f t="shared" si="5"/>
        <v>1.4691938520632527E-2</v>
      </c>
    </row>
    <row r="26" spans="1:91" x14ac:dyDescent="0.25">
      <c r="A26" s="69" t="s">
        <v>21</v>
      </c>
      <c r="B26" s="280">
        <v>170.76</v>
      </c>
      <c r="C26" s="295">
        <v>157.70047527555869</v>
      </c>
      <c r="D26" s="571">
        <v>163.07917474419381</v>
      </c>
      <c r="E26" s="571">
        <v>168.62058024197444</v>
      </c>
      <c r="F26" s="124">
        <v>162.48090620305533</v>
      </c>
      <c r="G26" s="233">
        <v>172.14131871773111</v>
      </c>
      <c r="H26" s="233">
        <v>189.80098526584806</v>
      </c>
      <c r="I26" s="233">
        <v>195.50144386957044</v>
      </c>
      <c r="J26" s="571">
        <v>182.44718872393202</v>
      </c>
      <c r="K26" s="295">
        <v>168.95231892722924</v>
      </c>
      <c r="L26" s="295">
        <v>195.2040799646926</v>
      </c>
      <c r="M26" s="571">
        <v>204.79822914745168</v>
      </c>
      <c r="N26" s="28">
        <v>199.93154919625508</v>
      </c>
      <c r="O26" s="571">
        <v>199.50571800359896</v>
      </c>
      <c r="P26" s="124">
        <v>173.23144058697125</v>
      </c>
      <c r="Q26" s="571">
        <v>192.79821013925061</v>
      </c>
      <c r="R26" s="571">
        <v>173.10152114449889</v>
      </c>
      <c r="S26" s="571">
        <v>162.69999999999999</v>
      </c>
      <c r="T26" s="124">
        <v>171.08</v>
      </c>
      <c r="U26" s="28">
        <v>172.60857671044778</v>
      </c>
      <c r="V26" s="233">
        <v>160.18994510760652</v>
      </c>
      <c r="W26" s="233">
        <v>165.58036799660661</v>
      </c>
      <c r="X26" s="233">
        <v>172.58066002808238</v>
      </c>
      <c r="Y26" s="571">
        <v>165.31241337901199</v>
      </c>
      <c r="Z26" s="202">
        <v>175.04132950491604</v>
      </c>
      <c r="AA26" s="570">
        <v>197.83017046152764</v>
      </c>
      <c r="AB26" s="570">
        <v>194.40623187204773</v>
      </c>
      <c r="AC26" s="28">
        <v>184.70577632888478</v>
      </c>
      <c r="AD26" s="571">
        <v>171.11970371361173</v>
      </c>
      <c r="AE26" s="295">
        <v>190.04030218480264</v>
      </c>
      <c r="AF26" s="571">
        <v>198.55848102627544</v>
      </c>
      <c r="AG26" s="571">
        <v>199.34454584765243</v>
      </c>
      <c r="AH26" s="28">
        <v>195.53044866320292</v>
      </c>
      <c r="AI26" s="834">
        <v>174.9983222867429</v>
      </c>
      <c r="AJ26" s="295">
        <v>185.44168710776972</v>
      </c>
      <c r="AK26" s="571">
        <v>172.50012317698068</v>
      </c>
      <c r="AL26" s="571">
        <v>161.87</v>
      </c>
      <c r="AM26" s="28">
        <v>169.44</v>
      </c>
      <c r="AN26" s="834">
        <v>171.11970371361173</v>
      </c>
      <c r="AO26" s="222">
        <v>156.07994531238637</v>
      </c>
      <c r="AP26" s="222">
        <v>158.32937338658925</v>
      </c>
      <c r="AQ26" s="222">
        <v>165.78</v>
      </c>
      <c r="AR26" s="590">
        <v>159.6</v>
      </c>
      <c r="AS26" s="222">
        <v>169.1393183577521</v>
      </c>
      <c r="AT26" s="222">
        <v>186.90728145144354</v>
      </c>
      <c r="AU26" s="233">
        <v>183.94</v>
      </c>
      <c r="AV26" s="571">
        <v>176.28</v>
      </c>
      <c r="AW26" s="571">
        <v>164.42236363381934</v>
      </c>
      <c r="AX26" s="233">
        <v>189.62139797151332</v>
      </c>
      <c r="AY26" s="233">
        <v>199.13794153100608</v>
      </c>
      <c r="AZ26" s="233">
        <v>193.97</v>
      </c>
      <c r="BA26" s="38">
        <v>193.78</v>
      </c>
      <c r="BB26" s="834">
        <v>168.31055399953968</v>
      </c>
      <c r="BC26" s="233">
        <v>181.3384286429189</v>
      </c>
      <c r="BD26" s="233">
        <v>169.04154531616007</v>
      </c>
      <c r="BE26" s="233">
        <v>153.2999899467176</v>
      </c>
      <c r="BF26" s="571">
        <v>163.83455968628235</v>
      </c>
      <c r="BG26" s="571">
        <v>166.96302650621575</v>
      </c>
      <c r="BH26" s="834">
        <v>-4.1566772073959726</v>
      </c>
      <c r="BI26" s="616">
        <v>-2.4291049582183977E-2</v>
      </c>
      <c r="BJ26" s="834">
        <v>156.01024784028837</v>
      </c>
      <c r="BK26" s="834">
        <v>157.69650035500584</v>
      </c>
      <c r="BL26" s="834">
        <v>165.10155123551931</v>
      </c>
      <c r="BM26" s="834">
        <v>159.15049493087884</v>
      </c>
      <c r="BN26" s="834">
        <v>169.47896500759799</v>
      </c>
      <c r="BO26" s="571">
        <v>200.09673589634602</v>
      </c>
      <c r="BP26" s="571">
        <v>188.63311287424051</v>
      </c>
      <c r="BQ26" s="571">
        <v>4.6931128742405122</v>
      </c>
      <c r="BR26" s="586">
        <v>2.5514368132219811E-2</v>
      </c>
      <c r="BS26" s="571">
        <v>178.84737110509172</v>
      </c>
      <c r="BT26" s="571">
        <v>2.5673711050917234</v>
      </c>
      <c r="BU26" s="586">
        <v>1.4564165560992303E-2</v>
      </c>
      <c r="BV26" s="571">
        <v>164.18949616771201</v>
      </c>
      <c r="BW26" s="834">
        <v>13.189454444902481</v>
      </c>
      <c r="BX26" s="616">
        <v>7.0566830475938147E-2</v>
      </c>
      <c r="BY26" s="571">
        <v>180.99694683719611</v>
      </c>
      <c r="BZ26" s="834">
        <v>-8.6244511343172121</v>
      </c>
      <c r="CA26" s="616">
        <v>-4.5482478383651916E-2</v>
      </c>
      <c r="CB26" s="571">
        <v>192.59949802796703</v>
      </c>
      <c r="CC26" s="834">
        <v>-6.5384435030390478</v>
      </c>
      <c r="CD26" s="616">
        <v>-3.2833740535682908E-2</v>
      </c>
      <c r="CE26" s="571">
        <v>196.25652561436269</v>
      </c>
      <c r="CF26" s="834">
        <f t="shared" si="0"/>
        <v>2.286525614362688</v>
      </c>
      <c r="CG26" s="616">
        <f t="shared" si="1"/>
        <v>1.1788037399405517E-2</v>
      </c>
      <c r="CH26" s="571">
        <v>189.00470475438976</v>
      </c>
      <c r="CI26" s="834">
        <f t="shared" si="2"/>
        <v>-4.7752952456102378</v>
      </c>
      <c r="CJ26" s="616">
        <f t="shared" si="3"/>
        <v>-2.4642869468522229E-2</v>
      </c>
      <c r="CK26" s="571">
        <v>167.51105023826722</v>
      </c>
      <c r="CL26" s="834">
        <f t="shared" si="4"/>
        <v>-0.79950376127246159</v>
      </c>
      <c r="CM26" s="616">
        <f t="shared" si="5"/>
        <v>-4.7501701008877207E-3</v>
      </c>
    </row>
    <row r="27" spans="1:91" x14ac:dyDescent="0.25">
      <c r="A27" s="69" t="s">
        <v>22</v>
      </c>
      <c r="B27" s="280">
        <v>180.67</v>
      </c>
      <c r="C27" s="295">
        <v>171.67829843801925</v>
      </c>
      <c r="D27" s="571">
        <v>177.5224586288416</v>
      </c>
      <c r="E27" s="571">
        <v>179.07001044932082</v>
      </c>
      <c r="F27" s="124">
        <v>175.44472861608412</v>
      </c>
      <c r="G27" s="233">
        <v>203.57372826786866</v>
      </c>
      <c r="H27" s="233">
        <v>201.45660286505358</v>
      </c>
      <c r="I27" s="233">
        <v>229.75460122699388</v>
      </c>
      <c r="J27" s="571">
        <v>204.18567212235041</v>
      </c>
      <c r="K27" s="295">
        <v>180.87597431630766</v>
      </c>
      <c r="L27" s="295">
        <v>235.35714285714286</v>
      </c>
      <c r="M27" s="571">
        <v>299.8965873836608</v>
      </c>
      <c r="N27" s="28">
        <v>224.57825679475164</v>
      </c>
      <c r="O27" s="571">
        <v>237.82969103240393</v>
      </c>
      <c r="P27" s="124">
        <v>182.56612786360262</v>
      </c>
      <c r="Q27" s="571">
        <v>196.29527991218441</v>
      </c>
      <c r="R27" s="571">
        <v>184.8235294117647</v>
      </c>
      <c r="S27" s="571">
        <v>170.3</v>
      </c>
      <c r="T27" s="124">
        <v>178.63</v>
      </c>
      <c r="U27" s="28">
        <v>181.11178899160186</v>
      </c>
      <c r="V27" s="233">
        <v>168.98979460018086</v>
      </c>
      <c r="W27" s="233">
        <v>177.14713059907109</v>
      </c>
      <c r="X27" s="233">
        <v>179.04166666666666</v>
      </c>
      <c r="Y27" s="571">
        <v>174.28609236469498</v>
      </c>
      <c r="Z27" s="202">
        <v>183.515625</v>
      </c>
      <c r="AA27" s="570">
        <v>193.75</v>
      </c>
      <c r="AB27" s="570">
        <v>234.1296928327645</v>
      </c>
      <c r="AC27" s="28">
        <v>187.04559650218613</v>
      </c>
      <c r="AD27" s="571">
        <v>176.51670670452063</v>
      </c>
      <c r="AE27" s="295">
        <v>267.74483378256963</v>
      </c>
      <c r="AF27" s="571">
        <v>273.85892116182578</v>
      </c>
      <c r="AG27" s="571">
        <v>226.31578947368422</v>
      </c>
      <c r="AH27" s="28">
        <v>243.21673749591369</v>
      </c>
      <c r="AI27" s="834">
        <v>178.25267582146441</v>
      </c>
      <c r="AJ27" s="295">
        <v>194.06434073402809</v>
      </c>
      <c r="AK27" s="571">
        <v>178.32490657287318</v>
      </c>
      <c r="AL27" s="571">
        <v>171.28</v>
      </c>
      <c r="AM27" s="28">
        <v>177.08</v>
      </c>
      <c r="AN27" s="834">
        <v>176.51670670452063</v>
      </c>
      <c r="AO27" s="222">
        <v>171.08245673566338</v>
      </c>
      <c r="AP27" s="222">
        <v>170.20824646563185</v>
      </c>
      <c r="AQ27" s="222">
        <v>174.86</v>
      </c>
      <c r="AR27" s="590">
        <v>171.8</v>
      </c>
      <c r="AS27" s="222">
        <v>185.41374474053296</v>
      </c>
      <c r="AT27" s="222">
        <v>195.11335012594458</v>
      </c>
      <c r="AU27" s="233">
        <v>204.12</v>
      </c>
      <c r="AV27" s="571">
        <v>188.12</v>
      </c>
      <c r="AW27" s="571">
        <v>175.08583140442371</v>
      </c>
      <c r="AX27" s="233">
        <v>256.95364238410593</v>
      </c>
      <c r="AY27" s="233">
        <v>255.64632388274867</v>
      </c>
      <c r="AZ27" s="233">
        <v>239.7</v>
      </c>
      <c r="BA27" s="38">
        <v>246.61</v>
      </c>
      <c r="BB27" s="834">
        <v>176.91586112379136</v>
      </c>
      <c r="BC27" s="233">
        <v>202.15154349859682</v>
      </c>
      <c r="BD27" s="233">
        <v>176.00410771337289</v>
      </c>
      <c r="BE27" s="233">
        <v>168.66048862679023</v>
      </c>
      <c r="BF27" s="571">
        <v>175.21266450505436</v>
      </c>
      <c r="BG27" s="571">
        <v>176.31603703853031</v>
      </c>
      <c r="BH27" s="834">
        <v>-0.20066966599031844</v>
      </c>
      <c r="BI27" s="616">
        <v>-1.1368310101447232E-3</v>
      </c>
      <c r="BJ27" s="834">
        <v>170.48902780490982</v>
      </c>
      <c r="BK27" s="834">
        <v>173.92835272504595</v>
      </c>
      <c r="BL27" s="834">
        <v>177.94</v>
      </c>
      <c r="BM27" s="834">
        <v>173.59777205174254</v>
      </c>
      <c r="BN27" s="834">
        <v>183.22932917316695</v>
      </c>
      <c r="BO27" s="571">
        <v>200.39931545921277</v>
      </c>
      <c r="BP27" s="571">
        <v>250.19157088122606</v>
      </c>
      <c r="BQ27" s="571">
        <v>46.071570881226052</v>
      </c>
      <c r="BR27" s="586">
        <v>0.22570826416434475</v>
      </c>
      <c r="BS27" s="571">
        <v>188.87701804368473</v>
      </c>
      <c r="BT27" s="571">
        <v>0.75701804368472381</v>
      </c>
      <c r="BU27" s="586">
        <v>4.0241231324937479E-3</v>
      </c>
      <c r="BV27" s="571">
        <v>176.34539438574021</v>
      </c>
      <c r="BW27" s="834">
        <v>5.2859653332681944</v>
      </c>
      <c r="BX27" s="616">
        <v>2.7091766554447005E-2</v>
      </c>
      <c r="BY27" s="571">
        <v>248.50615114235498</v>
      </c>
      <c r="BZ27" s="834">
        <v>-8.4474912417509529</v>
      </c>
      <c r="CA27" s="616">
        <v>-3.2875545811968915E-2</v>
      </c>
      <c r="CB27" s="571">
        <v>263.09751434034416</v>
      </c>
      <c r="CC27" s="834">
        <v>7.4511904575954873</v>
      </c>
      <c r="CD27" s="616">
        <v>2.9146479966647008E-2</v>
      </c>
      <c r="CE27" s="571">
        <v>226.75483214649034</v>
      </c>
      <c r="CF27" s="834">
        <f t="shared" si="0"/>
        <v>-12.945167853509645</v>
      </c>
      <c r="CG27" s="616">
        <f t="shared" si="1"/>
        <v>-5.4005706522776996E-2</v>
      </c>
      <c r="CH27" s="571">
        <v>237.01765860039239</v>
      </c>
      <c r="CI27" s="834">
        <f t="shared" si="2"/>
        <v>-9.5923413996076192</v>
      </c>
      <c r="CJ27" s="616">
        <f t="shared" si="3"/>
        <v>-3.8896806291746557E-2</v>
      </c>
      <c r="CK27" s="571">
        <v>178.26311655021291</v>
      </c>
      <c r="CL27" s="834">
        <f t="shared" si="4"/>
        <v>1.3472554264215546</v>
      </c>
      <c r="CM27" s="616">
        <f t="shared" si="5"/>
        <v>7.6152325623243845E-3</v>
      </c>
    </row>
    <row r="28" spans="1:91" x14ac:dyDescent="0.25">
      <c r="A28" s="69" t="s">
        <v>61</v>
      </c>
      <c r="B28" s="280">
        <v>175.88</v>
      </c>
      <c r="C28" s="295">
        <v>167.17478148559758</v>
      </c>
      <c r="D28" s="571">
        <v>166.75860659924405</v>
      </c>
      <c r="E28" s="571">
        <v>168.01848920823909</v>
      </c>
      <c r="F28" s="124">
        <v>167.28735243525452</v>
      </c>
      <c r="G28" s="233">
        <v>168.81086452467704</v>
      </c>
      <c r="H28" s="233">
        <v>170.31795269484294</v>
      </c>
      <c r="I28" s="233">
        <v>0</v>
      </c>
      <c r="J28" s="233">
        <v>169.25</v>
      </c>
      <c r="K28" s="202">
        <v>167.77447895956331</v>
      </c>
      <c r="L28" s="295"/>
      <c r="M28" s="571"/>
      <c r="N28" s="28"/>
      <c r="O28" s="571">
        <v>0</v>
      </c>
      <c r="P28" s="124">
        <v>167.77447895956331</v>
      </c>
      <c r="Q28" s="571">
        <v>172.41139680333563</v>
      </c>
      <c r="R28" s="571">
        <v>168.22245270904332</v>
      </c>
      <c r="S28" s="571">
        <v>168.2</v>
      </c>
      <c r="T28" s="124">
        <v>175.6</v>
      </c>
      <c r="U28" s="28">
        <v>170.30073966739837</v>
      </c>
      <c r="V28" s="233">
        <v>167.20322649725179</v>
      </c>
      <c r="W28" s="233">
        <v>165.2232918708871</v>
      </c>
      <c r="X28" s="233">
        <v>165.17568124301101</v>
      </c>
      <c r="Y28" s="571">
        <v>166.05795393123583</v>
      </c>
      <c r="Z28" s="202">
        <v>168.70361033639887</v>
      </c>
      <c r="AA28" s="570">
        <v>165.89910353313411</v>
      </c>
      <c r="AB28" s="570">
        <v>160.58394160583941</v>
      </c>
      <c r="AC28" s="28">
        <v>168.05166462064696</v>
      </c>
      <c r="AD28" s="571">
        <v>166.50740111738187</v>
      </c>
      <c r="AE28" s="295"/>
      <c r="AF28" s="571">
        <v>160.22</v>
      </c>
      <c r="AG28" s="571">
        <v>164.03617662706154</v>
      </c>
      <c r="AH28" s="28">
        <v>163.42007434944239</v>
      </c>
      <c r="AI28" s="834">
        <v>166.45906044018727</v>
      </c>
      <c r="AJ28" s="295">
        <v>165.66657970258282</v>
      </c>
      <c r="AK28" s="571">
        <v>164.93486776181945</v>
      </c>
      <c r="AL28" s="571">
        <v>163.56</v>
      </c>
      <c r="AM28" s="28">
        <v>164.25</v>
      </c>
      <c r="AN28" s="834">
        <v>166.50740111738187</v>
      </c>
      <c r="AO28" s="222">
        <v>164.09406595043475</v>
      </c>
      <c r="AP28" s="222">
        <v>162.47251518652405</v>
      </c>
      <c r="AQ28" s="222">
        <v>162.84</v>
      </c>
      <c r="AR28" s="590">
        <v>163.19999999999999</v>
      </c>
      <c r="AS28" s="222">
        <v>162.16964442463774</v>
      </c>
      <c r="AT28" s="222">
        <v>159.32928051306033</v>
      </c>
      <c r="AU28" s="233">
        <v>163.54</v>
      </c>
      <c r="AV28" s="571">
        <v>161.81</v>
      </c>
      <c r="AW28" s="571">
        <v>162.84567660371471</v>
      </c>
      <c r="AX28" s="233">
        <v>161.77703269069573</v>
      </c>
      <c r="AY28" s="233">
        <v>165.74159728646316</v>
      </c>
      <c r="AZ28" s="233">
        <v>163.43</v>
      </c>
      <c r="BA28" s="38">
        <v>163.29</v>
      </c>
      <c r="BB28" s="834">
        <v>162.87645778226931</v>
      </c>
      <c r="BC28" s="233">
        <v>168.43420817711123</v>
      </c>
      <c r="BD28" s="233">
        <v>164.04909167449242</v>
      </c>
      <c r="BE28" s="233">
        <v>164.73878742420271</v>
      </c>
      <c r="BF28" s="571">
        <v>164.97154464953709</v>
      </c>
      <c r="BG28" s="571">
        <v>163.5414341166219</v>
      </c>
      <c r="BH28" s="834">
        <v>-2.9659670007599743</v>
      </c>
      <c r="BI28" s="616">
        <v>-1.7812823819579493E-2</v>
      </c>
      <c r="BJ28" s="834">
        <v>164.28609033365865</v>
      </c>
      <c r="BK28" s="834">
        <v>163.81990451163998</v>
      </c>
      <c r="BL28" s="834">
        <v>163.47148817802503</v>
      </c>
      <c r="BM28" s="834">
        <v>163.90155421876045</v>
      </c>
      <c r="BN28" s="834">
        <v>162.07745055630801</v>
      </c>
      <c r="BO28" s="571">
        <v>172.34098706782794</v>
      </c>
      <c r="BP28" s="571">
        <v>163.31713434707635</v>
      </c>
      <c r="BQ28" s="571">
        <v>-0.22286565292364457</v>
      </c>
      <c r="BR28" s="586">
        <v>-1.3627592816659203E-3</v>
      </c>
      <c r="BS28" s="571">
        <v>163.64064842531727</v>
      </c>
      <c r="BT28" s="571">
        <v>1.8306484253172641</v>
      </c>
      <c r="BU28" s="586">
        <v>1.1313567921125173E-2</v>
      </c>
      <c r="BV28" s="571">
        <v>163.8397754633917</v>
      </c>
      <c r="BW28" s="834">
        <v>13.011706554767613</v>
      </c>
      <c r="BX28" s="616">
        <v>8.1665507512920898E-2</v>
      </c>
      <c r="BY28" s="571">
        <v>163.16658801321378</v>
      </c>
      <c r="BZ28" s="834">
        <v>1.3895553225180493</v>
      </c>
      <c r="CA28" s="616">
        <v>8.5893238329742619E-3</v>
      </c>
      <c r="CB28" s="571">
        <v>166.43866849065208</v>
      </c>
      <c r="CC28" s="834">
        <v>0.69707120418891577</v>
      </c>
      <c r="CD28" s="616">
        <v>4.2057710049947048E-3</v>
      </c>
      <c r="CE28" s="571">
        <v>163.3265211945415</v>
      </c>
      <c r="CF28" s="834">
        <f t="shared" si="0"/>
        <v>-0.10347880545850785</v>
      </c>
      <c r="CG28" s="616">
        <f t="shared" si="1"/>
        <v>-6.331689742306054E-4</v>
      </c>
      <c r="CH28" s="571">
        <v>163.9411111267348</v>
      </c>
      <c r="CI28" s="834">
        <f t="shared" si="2"/>
        <v>0.6511111267348042</v>
      </c>
      <c r="CJ28" s="616">
        <f t="shared" si="3"/>
        <v>3.9874525490526313E-3</v>
      </c>
      <c r="CK28" s="571">
        <v>163.84766555176623</v>
      </c>
      <c r="CL28" s="834">
        <f t="shared" si="4"/>
        <v>0.9712077694969139</v>
      </c>
      <c r="CM28" s="616">
        <f t="shared" si="5"/>
        <v>5.962849282952906E-3</v>
      </c>
    </row>
    <row r="29" spans="1:91" x14ac:dyDescent="0.25">
      <c r="A29" s="93" t="s">
        <v>30</v>
      </c>
      <c r="B29" s="278"/>
      <c r="C29" s="35">
        <v>159.27605739490096</v>
      </c>
      <c r="D29" s="574">
        <v>167.0019213094418</v>
      </c>
      <c r="E29" s="574">
        <v>165.70358459656211</v>
      </c>
      <c r="F29" s="126">
        <v>164.2023659672829</v>
      </c>
      <c r="G29" s="33">
        <v>165.84882430054085</v>
      </c>
      <c r="H29" s="33">
        <v>165.76454505496486</v>
      </c>
      <c r="I29" s="33">
        <v>173.57592716342197</v>
      </c>
      <c r="J29" s="33">
        <v>167.46810105775455</v>
      </c>
      <c r="K29" s="35">
        <v>165.2902690105231</v>
      </c>
      <c r="L29" s="35">
        <v>190.50224956770279</v>
      </c>
      <c r="M29" s="574">
        <v>187.97934633186273</v>
      </c>
      <c r="N29" s="34">
        <v>182.09243727355789</v>
      </c>
      <c r="O29" s="33">
        <v>185.06420527550824</v>
      </c>
      <c r="P29" s="126">
        <v>167.13089058224324</v>
      </c>
      <c r="Q29" s="33">
        <v>177.12059384207515</v>
      </c>
      <c r="R29" s="33">
        <v>176.63253983857896</v>
      </c>
      <c r="S29" s="33">
        <v>188.34493061529818</v>
      </c>
      <c r="T29" s="126">
        <v>180.00936415996827</v>
      </c>
      <c r="U29" s="34">
        <v>171.50239121825973</v>
      </c>
      <c r="V29" s="33">
        <v>170.7977327196765</v>
      </c>
      <c r="W29" s="33">
        <v>169.48462158178125</v>
      </c>
      <c r="X29" s="33">
        <v>172.074005244695</v>
      </c>
      <c r="Y29" s="33">
        <v>170.99315846943236</v>
      </c>
      <c r="Z29" s="35">
        <v>168.49657043554697</v>
      </c>
      <c r="AA29" s="574">
        <v>167.33870040768943</v>
      </c>
      <c r="AB29" s="574">
        <v>174.36814816952119</v>
      </c>
      <c r="AC29" s="34">
        <v>169.05067615034594</v>
      </c>
      <c r="AD29" s="33">
        <v>170.38745618267566</v>
      </c>
      <c r="AE29" s="35">
        <v>181.44762140334186</v>
      </c>
      <c r="AF29" s="574">
        <v>185.41823447262141</v>
      </c>
      <c r="AG29" s="574">
        <v>179.01091135567523</v>
      </c>
      <c r="AH29" s="34">
        <v>180.93720722329925</v>
      </c>
      <c r="AI29" s="33">
        <v>171.34435946625769</v>
      </c>
      <c r="AJ29" s="35">
        <v>171.73537048672853</v>
      </c>
      <c r="AK29" s="574">
        <v>168.88731074845407</v>
      </c>
      <c r="AL29" s="574">
        <v>171.38163066147115</v>
      </c>
      <c r="AM29" s="34">
        <v>170.78289117736975</v>
      </c>
      <c r="AN29" s="33">
        <v>171.08902480808925</v>
      </c>
      <c r="AO29" s="33">
        <v>169.92079845763783</v>
      </c>
      <c r="AP29" s="33">
        <v>168.49075496430345</v>
      </c>
      <c r="AQ29" s="33">
        <v>168.81655237177068</v>
      </c>
      <c r="AR29" s="33">
        <v>169.10410737372541</v>
      </c>
      <c r="AS29" s="33">
        <v>162.73415618273432</v>
      </c>
      <c r="AT29" s="33">
        <v>166.4959086119627</v>
      </c>
      <c r="AU29" s="33">
        <v>178.05889304927439</v>
      </c>
      <c r="AV29" s="33">
        <v>166.01333685367061</v>
      </c>
      <c r="AW29" s="33">
        <v>168.2168902094738</v>
      </c>
      <c r="AX29" s="33">
        <v>183.54421740355582</v>
      </c>
      <c r="AY29" s="33">
        <v>183.94386557452935</v>
      </c>
      <c r="AZ29" s="33">
        <v>186.72302795568856</v>
      </c>
      <c r="BA29" s="33">
        <v>184.69576251891627</v>
      </c>
      <c r="BB29" s="33">
        <v>171.1829615815906</v>
      </c>
      <c r="BC29" s="33">
        <v>172.42283630522951</v>
      </c>
      <c r="BD29" s="33">
        <v>168.42315536118352</v>
      </c>
      <c r="BE29" s="33">
        <v>166.69821603431785</v>
      </c>
      <c r="BF29" s="33">
        <v>168.79339494906259</v>
      </c>
      <c r="BG29" s="33">
        <v>169.18114105103041</v>
      </c>
      <c r="BH29" s="33">
        <v>-1.9078837570588405</v>
      </c>
      <c r="BI29" s="480">
        <v>-1.1151409385838251E-2</v>
      </c>
      <c r="BJ29" s="33">
        <v>165.68487054545184</v>
      </c>
      <c r="BK29" s="33">
        <v>160.45456839441593</v>
      </c>
      <c r="BL29" s="33">
        <v>166.11554825368742</v>
      </c>
      <c r="BM29" s="33">
        <v>166.42013389924659</v>
      </c>
      <c r="BN29" s="33">
        <v>166.66460532865219</v>
      </c>
      <c r="BO29" s="33">
        <v>167.78511328099049</v>
      </c>
      <c r="BP29" s="33">
        <v>173.01274435906308</v>
      </c>
      <c r="BQ29" s="33">
        <v>-5.0461486902113108</v>
      </c>
      <c r="BR29" s="573">
        <v>-2.8339773452454777E-2</v>
      </c>
      <c r="BS29" s="33">
        <v>167.5398618029154</v>
      </c>
      <c r="BT29" s="33">
        <v>1.5265249492447879</v>
      </c>
      <c r="BU29" s="573">
        <v>9.1951946643317895E-3</v>
      </c>
      <c r="BV29" s="33">
        <v>166.79577868221253</v>
      </c>
      <c r="BW29" s="33">
        <v>1.2892046690277823</v>
      </c>
      <c r="BX29" s="480">
        <v>7.7431612570877384E-3</v>
      </c>
      <c r="BY29" s="33">
        <v>174.29623759956365</v>
      </c>
      <c r="BZ29" s="33">
        <v>-9.2479798039921661</v>
      </c>
      <c r="CA29" s="480">
        <v>-5.0385568855371654E-2</v>
      </c>
      <c r="CB29" s="33">
        <v>175.23235449160845</v>
      </c>
      <c r="CC29" s="33">
        <v>-8.7115110829209073</v>
      </c>
      <c r="CD29" s="480">
        <v>-4.7359617325162855E-2</v>
      </c>
      <c r="CE29" s="33">
        <v>174.0828802329159</v>
      </c>
      <c r="CF29" s="33">
        <f t="shared" si="0"/>
        <v>-12.640147722772667</v>
      </c>
      <c r="CG29" s="480">
        <f t="shared" si="1"/>
        <v>-6.7694637673572394E-2</v>
      </c>
      <c r="CH29" s="33">
        <v>175.65000428674952</v>
      </c>
      <c r="CI29" s="33">
        <f t="shared" si="2"/>
        <v>-9.0457582321667473</v>
      </c>
      <c r="CJ29" s="480">
        <f t="shared" si="3"/>
        <v>-4.8976533672451167E-2</v>
      </c>
      <c r="CK29" s="33">
        <v>167.32436116526623</v>
      </c>
      <c r="CL29" s="33">
        <f t="shared" si="4"/>
        <v>-3.8586004163243786</v>
      </c>
      <c r="CM29" s="480">
        <f t="shared" si="5"/>
        <v>-2.2540797172067042E-2</v>
      </c>
    </row>
    <row r="30" spans="1:91" x14ac:dyDescent="0.25">
      <c r="A30" s="70" t="s">
        <v>76</v>
      </c>
      <c r="B30" s="281"/>
      <c r="C30" s="29">
        <v>133.40893365945306</v>
      </c>
      <c r="D30" s="572">
        <v>175.29342525110749</v>
      </c>
      <c r="E30" s="572">
        <v>167.41573088622616</v>
      </c>
      <c r="F30" s="123">
        <v>162.96377099580104</v>
      </c>
      <c r="G30" s="560">
        <v>169.08000396449322</v>
      </c>
      <c r="H30" s="560">
        <v>170.22887060361217</v>
      </c>
      <c r="I30" s="560">
        <v>170.98713011002536</v>
      </c>
      <c r="J30" s="560">
        <v>169.84323241391078</v>
      </c>
      <c r="K30" s="29">
        <v>165.89601066821626</v>
      </c>
      <c r="L30" s="29">
        <v>202.91231448151947</v>
      </c>
      <c r="M30" s="572">
        <v>215.39960648849518</v>
      </c>
      <c r="N30" s="561">
        <v>196.24072396332033</v>
      </c>
      <c r="O30" s="560">
        <v>202.63803755431749</v>
      </c>
      <c r="P30" s="123">
        <v>168.87473714403922</v>
      </c>
      <c r="Q30" s="560">
        <v>183.63249906530598</v>
      </c>
      <c r="R30" s="560">
        <v>179.64384947961352</v>
      </c>
      <c r="S30" s="560">
        <v>180.71151449471688</v>
      </c>
      <c r="T30" s="123">
        <v>181.0452519724364</v>
      </c>
      <c r="U30" s="561">
        <v>173.84085455788727</v>
      </c>
      <c r="V30" s="560">
        <v>168.15432685639351</v>
      </c>
      <c r="W30" s="560">
        <v>168.08116623123749</v>
      </c>
      <c r="X30" s="560">
        <v>172.17096087594146</v>
      </c>
      <c r="Y30" s="560">
        <v>170.32523441370037</v>
      </c>
      <c r="Z30" s="29">
        <v>167.2044369681027</v>
      </c>
      <c r="AA30" s="572">
        <v>162.49841036497941</v>
      </c>
      <c r="AB30" s="572">
        <v>176.89856128265308</v>
      </c>
      <c r="AC30" s="561">
        <v>167.78178215672011</v>
      </c>
      <c r="AD30" s="560">
        <v>169.4700411467291</v>
      </c>
      <c r="AE30" s="29">
        <v>178.12513311335024</v>
      </c>
      <c r="AF30" s="572">
        <v>182.42967505419733</v>
      </c>
      <c r="AG30" s="572">
        <v>181.30438958284356</v>
      </c>
      <c r="AH30" s="561">
        <v>180.57761463464834</v>
      </c>
      <c r="AI30" s="560">
        <v>170.34868982454719</v>
      </c>
      <c r="AJ30" s="29">
        <v>171.32617545474906</v>
      </c>
      <c r="AK30" s="572">
        <v>168.1016822693241</v>
      </c>
      <c r="AL30" s="572">
        <v>166.24243596123915</v>
      </c>
      <c r="AM30" s="561">
        <v>168.02287894819688</v>
      </c>
      <c r="AN30" s="560">
        <v>169.54985696181848</v>
      </c>
      <c r="AO30" s="560">
        <v>168.43218814946289</v>
      </c>
      <c r="AP30" s="560">
        <v>165.86313900194301</v>
      </c>
      <c r="AQ30" s="560">
        <v>162.83457197386375</v>
      </c>
      <c r="AR30" s="560">
        <v>165.77867254491255</v>
      </c>
      <c r="AS30" s="560">
        <v>161.49579246883889</v>
      </c>
      <c r="AT30" s="560">
        <v>165.22119538621217</v>
      </c>
      <c r="AU30" s="560">
        <v>186.87006088264457</v>
      </c>
      <c r="AV30" s="560">
        <v>166.16435791222719</v>
      </c>
      <c r="AW30" s="560">
        <v>165.79581492405518</v>
      </c>
      <c r="AX30" s="560">
        <v>183.06457835453759</v>
      </c>
      <c r="AY30" s="560">
        <v>179.14945776456085</v>
      </c>
      <c r="AZ30" s="560">
        <v>191.18470459482859</v>
      </c>
      <c r="BA30" s="560">
        <v>182.86397767871327</v>
      </c>
      <c r="BB30" s="560">
        <v>167.15821226446741</v>
      </c>
      <c r="BC30" s="560">
        <v>171.78079547924511</v>
      </c>
      <c r="BD30" s="560">
        <v>169.01649741156282</v>
      </c>
      <c r="BE30" s="560">
        <v>166.39087744523869</v>
      </c>
      <c r="BF30" s="560">
        <v>168.83239660638444</v>
      </c>
      <c r="BG30" s="560">
        <v>167.86379848150142</v>
      </c>
      <c r="BH30" s="560">
        <v>-1.6860584803170582</v>
      </c>
      <c r="BI30" s="536">
        <v>-9.9443226348268077E-3</v>
      </c>
      <c r="BJ30" s="560">
        <v>164.96772132278676</v>
      </c>
      <c r="BK30" s="560">
        <v>166.61959471724595</v>
      </c>
      <c r="BL30" s="560">
        <v>165.06065857692585</v>
      </c>
      <c r="BM30" s="560">
        <v>165.65082702008792</v>
      </c>
      <c r="BN30" s="560">
        <v>167.9600605723534</v>
      </c>
      <c r="BO30" s="560">
        <v>169.38220958639383</v>
      </c>
      <c r="BP30" s="560">
        <v>170.91531112683532</v>
      </c>
      <c r="BQ30" s="560">
        <v>-15.954749755809246</v>
      </c>
      <c r="BR30" s="859">
        <v>-8.5378843889973993E-2</v>
      </c>
      <c r="BS30" s="560">
        <v>168.97709407778828</v>
      </c>
      <c r="BT30" s="560">
        <v>2.8127361655610912</v>
      </c>
      <c r="BU30" s="859">
        <v>1.6927433782441235E-2</v>
      </c>
      <c r="BV30" s="560">
        <v>166.81246385034572</v>
      </c>
      <c r="BW30" s="560">
        <v>4.1610142001816541</v>
      </c>
      <c r="BX30" s="536">
        <v>2.5184506082619018E-2</v>
      </c>
      <c r="BY30" s="560">
        <v>175.66467284566463</v>
      </c>
      <c r="BZ30" s="560">
        <v>-7.3999055088729619</v>
      </c>
      <c r="CA30" s="536">
        <v>-4.0422377586021636E-2</v>
      </c>
      <c r="CB30" s="560">
        <v>174.8334748953387</v>
      </c>
      <c r="CC30" s="560">
        <v>-4.3159828692221538</v>
      </c>
      <c r="CD30" s="536">
        <v>-2.4091520694939757E-2</v>
      </c>
      <c r="CE30" s="560">
        <v>175.84910381447389</v>
      </c>
      <c r="CF30" s="560">
        <f t="shared" si="0"/>
        <v>-15.335600780354696</v>
      </c>
      <c r="CG30" s="536">
        <f t="shared" si="1"/>
        <v>-8.0213533885228561E-2</v>
      </c>
      <c r="CH30" s="560">
        <v>175.96041208503604</v>
      </c>
      <c r="CI30" s="560">
        <f t="shared" si="2"/>
        <v>-6.9035655936772287</v>
      </c>
      <c r="CJ30" s="536">
        <f t="shared" si="3"/>
        <v>-3.7752463231476865E-2</v>
      </c>
      <c r="CK30" s="560">
        <v>167.57603681790692</v>
      </c>
      <c r="CL30" s="560">
        <f t="shared" si="4"/>
        <v>0.41782455343951597</v>
      </c>
      <c r="CM30" s="536">
        <f t="shared" si="5"/>
        <v>2.4995753889641972E-3</v>
      </c>
    </row>
    <row r="31" spans="1:91" x14ac:dyDescent="0.25">
      <c r="A31" s="71" t="s">
        <v>31</v>
      </c>
      <c r="B31" s="282">
        <v>133.6</v>
      </c>
      <c r="C31" s="295">
        <v>130.50212088071865</v>
      </c>
      <c r="D31" s="295">
        <v>173.92685102586981</v>
      </c>
      <c r="E31" s="295">
        <v>166.57931083330382</v>
      </c>
      <c r="F31" s="295">
        <v>161.51851600077137</v>
      </c>
      <c r="G31" s="295">
        <v>167.73983444909805</v>
      </c>
      <c r="H31" s="295">
        <v>169.26940866364947</v>
      </c>
      <c r="I31" s="295">
        <v>169.52188884478818</v>
      </c>
      <c r="J31" s="295">
        <v>168.6221187427241</v>
      </c>
      <c r="K31" s="295">
        <v>164.5508728742673</v>
      </c>
      <c r="L31" s="295">
        <v>199.64833266495972</v>
      </c>
      <c r="M31" s="295">
        <v>211.7117117117117</v>
      </c>
      <c r="N31" s="295">
        <v>195.86009425145653</v>
      </c>
      <c r="O31" s="295">
        <v>200.71100577692192</v>
      </c>
      <c r="P31" s="295">
        <v>167.41085157794538</v>
      </c>
      <c r="Q31" s="295">
        <v>179.5307869152148</v>
      </c>
      <c r="R31" s="295">
        <v>176.09197931565629</v>
      </c>
      <c r="S31" s="295">
        <v>177.33053869193421</v>
      </c>
      <c r="T31" s="295">
        <v>177.43875151974379</v>
      </c>
      <c r="U31" s="295">
        <v>170.98862157591105</v>
      </c>
      <c r="V31" s="295">
        <v>164.46960435160085</v>
      </c>
      <c r="W31" s="295">
        <v>163.98239858193523</v>
      </c>
      <c r="X31" s="295">
        <v>168.62924210600801</v>
      </c>
      <c r="Y31" s="295">
        <v>166.55604555587885</v>
      </c>
      <c r="Z31" s="295">
        <v>163.46586615685095</v>
      </c>
      <c r="AA31" s="295">
        <v>161.90577024880892</v>
      </c>
      <c r="AB31" s="295">
        <v>176.35198499531103</v>
      </c>
      <c r="AC31" s="295">
        <v>165.66534603525844</v>
      </c>
      <c r="AD31" s="295">
        <v>166.25555853642305</v>
      </c>
      <c r="AE31" s="295">
        <v>177.32216718582444</v>
      </c>
      <c r="AF31" s="295">
        <v>182.33043478260871</v>
      </c>
      <c r="AG31" s="295">
        <v>178.90693932630921</v>
      </c>
      <c r="AH31" s="295">
        <v>179.19613099262631</v>
      </c>
      <c r="AI31" s="295">
        <v>167.28315520857018</v>
      </c>
      <c r="AJ31" s="295">
        <v>168.66644751260134</v>
      </c>
      <c r="AK31" s="295">
        <v>165.81590714802394</v>
      </c>
      <c r="AL31" s="295">
        <v>166.24243596123915</v>
      </c>
      <c r="AM31" s="295">
        <v>166.69926683348959</v>
      </c>
      <c r="AN31" s="295">
        <v>167.09694488839366</v>
      </c>
      <c r="AO31" s="295">
        <v>165.8675750218629</v>
      </c>
      <c r="AP31" s="295">
        <v>163.48608366271409</v>
      </c>
      <c r="AQ31" s="295">
        <v>160.79833498801045</v>
      </c>
      <c r="AR31" s="295">
        <v>163.44698510863375</v>
      </c>
      <c r="AS31" s="295">
        <v>159.81858496270911</v>
      </c>
      <c r="AT31" s="295">
        <v>163.7580164621522</v>
      </c>
      <c r="AU31" s="295">
        <v>186.20514278021273</v>
      </c>
      <c r="AV31" s="295">
        <v>164.77849847250408</v>
      </c>
      <c r="AW31" s="295">
        <v>163.79071485745953</v>
      </c>
      <c r="AX31" s="295">
        <v>182.21612101118936</v>
      </c>
      <c r="AY31" s="295">
        <v>179.15587072139644</v>
      </c>
      <c r="AZ31" s="295">
        <v>178.72771817183408</v>
      </c>
      <c r="BA31" s="295">
        <v>179.76882706092485</v>
      </c>
      <c r="BB31" s="295">
        <v>165.09552470315793</v>
      </c>
      <c r="BC31" s="295">
        <v>169.13851260909141</v>
      </c>
      <c r="BD31" s="295">
        <v>166.72091943247264</v>
      </c>
      <c r="BE31" s="295">
        <v>164.75406339319994</v>
      </c>
      <c r="BF31" s="295">
        <v>166.70917490084597</v>
      </c>
      <c r="BG31" s="295">
        <v>165.7839733597846</v>
      </c>
      <c r="BH31" s="295">
        <v>-1.3129715286090686</v>
      </c>
      <c r="BI31" s="136">
        <v>-7.8575435923500248E-3</v>
      </c>
      <c r="BJ31" s="295">
        <v>163.01657356254435</v>
      </c>
      <c r="BK31" s="295">
        <v>164.82870931520904</v>
      </c>
      <c r="BL31" s="295">
        <v>162.45530221816114</v>
      </c>
      <c r="BM31" s="295">
        <v>163.43344603285436</v>
      </c>
      <c r="BN31" s="295">
        <v>165.93601255503398</v>
      </c>
      <c r="BO31" s="295">
        <v>168.11109140881283</v>
      </c>
      <c r="BP31" s="295">
        <v>169.65301288656346</v>
      </c>
      <c r="BQ31" s="295">
        <v>-16.552129893649266</v>
      </c>
      <c r="BR31" s="238">
        <v>-8.8891905167122989E-2</v>
      </c>
      <c r="BS31" s="295">
        <v>167.36820963385867</v>
      </c>
      <c r="BT31" s="295">
        <v>2.589711161354586</v>
      </c>
      <c r="BU31" s="238">
        <v>1.5716317270524957E-2</v>
      </c>
      <c r="BV31" s="295">
        <v>164.80898856261879</v>
      </c>
      <c r="BW31" s="295">
        <v>4.3530749466606267</v>
      </c>
      <c r="BX31" s="136">
        <v>2.6582362443714036E-2</v>
      </c>
      <c r="BY31" s="295">
        <v>175.06681488138881</v>
      </c>
      <c r="BZ31" s="295">
        <v>-7.14930612980055</v>
      </c>
      <c r="CA31" s="136">
        <v>-3.9235310740488936E-2</v>
      </c>
      <c r="CB31" s="295">
        <v>174.46004152334913</v>
      </c>
      <c r="CC31" s="295">
        <v>-4.6958291980473064</v>
      </c>
      <c r="CD31" s="136">
        <v>-2.6210858617911243E-2</v>
      </c>
      <c r="CE31" s="295">
        <v>174.14198752660866</v>
      </c>
      <c r="CF31" s="295">
        <f t="shared" si="0"/>
        <v>-4.585730645225425</v>
      </c>
      <c r="CG31" s="136">
        <f t="shared" si="1"/>
        <v>-2.5657635492311096E-2</v>
      </c>
      <c r="CH31" s="295">
        <v>174.56822511633715</v>
      </c>
      <c r="CI31" s="295">
        <f t="shared" si="2"/>
        <v>-5.200601944587703</v>
      </c>
      <c r="CJ31" s="136">
        <f t="shared" si="3"/>
        <v>-2.8929386866529336E-2</v>
      </c>
      <c r="CK31" s="295">
        <v>165.66110642985893</v>
      </c>
      <c r="CL31" s="295">
        <f t="shared" si="4"/>
        <v>0.56558172670099793</v>
      </c>
      <c r="CM31" s="136">
        <f t="shared" si="5"/>
        <v>3.4257847250427592E-3</v>
      </c>
    </row>
    <row r="32" spans="1:91" x14ac:dyDescent="0.25">
      <c r="A32" s="72" t="s">
        <v>32</v>
      </c>
      <c r="B32" s="282">
        <v>129.72999999999999</v>
      </c>
      <c r="C32" s="295">
        <v>121.33991088478676</v>
      </c>
      <c r="D32" s="295">
        <v>122.26143703802357</v>
      </c>
      <c r="E32" s="295">
        <v>120.18811654049092</v>
      </c>
      <c r="F32" s="295">
        <v>121.27734625269052</v>
      </c>
      <c r="G32" s="295">
        <v>130.50009064304768</v>
      </c>
      <c r="H32" s="295">
        <v>137.97634691195796</v>
      </c>
      <c r="I32" s="295">
        <v>157.54329832371147</v>
      </c>
      <c r="J32" s="295">
        <v>137.88963179207082</v>
      </c>
      <c r="K32" s="295">
        <v>127.58135483438679</v>
      </c>
      <c r="L32" s="295">
        <v>187.54774637127579</v>
      </c>
      <c r="M32" s="295">
        <v>177.04566760412482</v>
      </c>
      <c r="N32" s="295">
        <v>168.28220245827922</v>
      </c>
      <c r="O32" s="295">
        <v>175.60546014971376</v>
      </c>
      <c r="P32" s="295">
        <v>132.0044611173071</v>
      </c>
      <c r="Q32" s="295">
        <v>137.81467233583047</v>
      </c>
      <c r="R32" s="295">
        <v>126.53100588292024</v>
      </c>
      <c r="S32" s="295">
        <v>123.58003442340792</v>
      </c>
      <c r="T32" s="295">
        <v>130.69999999999999</v>
      </c>
      <c r="U32" s="295">
        <v>130.66558551253462</v>
      </c>
      <c r="V32" s="295">
        <v>124.31568055686201</v>
      </c>
      <c r="W32" s="295">
        <v>126.29006523539273</v>
      </c>
      <c r="X32" s="295">
        <v>124.30917259751104</v>
      </c>
      <c r="Y32" s="295">
        <v>124.95260508596456</v>
      </c>
      <c r="Z32" s="295">
        <v>128.27418002591398</v>
      </c>
      <c r="AA32" s="295">
        <v>138.26044860416332</v>
      </c>
      <c r="AB32" s="295">
        <v>154.79651162790699</v>
      </c>
      <c r="AC32" s="295">
        <v>135.66634707574306</v>
      </c>
      <c r="AD32" s="295">
        <v>128.67226575169423</v>
      </c>
      <c r="AE32" s="295">
        <v>201.76366843033509</v>
      </c>
      <c r="AF32" s="295">
        <v>174.33316557624559</v>
      </c>
      <c r="AG32" s="295">
        <v>173.71615762597554</v>
      </c>
      <c r="AH32" s="295">
        <v>177.41587109594366</v>
      </c>
      <c r="AI32" s="295">
        <v>133.05472806857418</v>
      </c>
      <c r="AJ32" s="295">
        <v>127.59294181034483</v>
      </c>
      <c r="AK32" s="295">
        <v>123.28369243768483</v>
      </c>
      <c r="AL32" s="295">
        <v>122.0023100565768</v>
      </c>
      <c r="AM32" s="295">
        <v>123.81056730355924</v>
      </c>
      <c r="AN32" s="295">
        <v>130.13862523330195</v>
      </c>
      <c r="AO32" s="295">
        <v>120.63472487718649</v>
      </c>
      <c r="AP32" s="295">
        <v>119.96069110521985</v>
      </c>
      <c r="AQ32" s="295">
        <v>124.38239808254315</v>
      </c>
      <c r="AR32" s="295">
        <v>121.69750660855895</v>
      </c>
      <c r="AS32" s="295">
        <v>125.02256026814491</v>
      </c>
      <c r="AT32" s="295">
        <v>135.15427726796824</v>
      </c>
      <c r="AU32" s="295">
        <v>167.37723038054634</v>
      </c>
      <c r="AV32" s="295">
        <v>135.33512064343165</v>
      </c>
      <c r="AW32" s="295">
        <v>126.80944192590276</v>
      </c>
      <c r="AX32" s="295">
        <v>198.04305283757338</v>
      </c>
      <c r="AY32" s="295">
        <v>169.91556343166891</v>
      </c>
      <c r="AZ32" s="295">
        <v>171.4546283629731</v>
      </c>
      <c r="BA32" s="295">
        <v>176.17266635499456</v>
      </c>
      <c r="BB32" s="295">
        <v>131.88653766784338</v>
      </c>
      <c r="BC32" s="295">
        <v>138.79126396385089</v>
      </c>
      <c r="BD32" s="295">
        <v>122.92817679558011</v>
      </c>
      <c r="BE32" s="295">
        <v>124.06182987848463</v>
      </c>
      <c r="BF32" s="295">
        <v>127.76502504173624</v>
      </c>
      <c r="BG32" s="295">
        <v>130.58636040716348</v>
      </c>
      <c r="BH32" s="295">
        <v>0.44773517386153117</v>
      </c>
      <c r="BI32" s="136">
        <v>3.4404480073373378E-3</v>
      </c>
      <c r="BJ32" s="295">
        <v>118.98225511259648</v>
      </c>
      <c r="BK32" s="295">
        <v>117.24986025712688</v>
      </c>
      <c r="BL32" s="295">
        <v>123.88483820516775</v>
      </c>
      <c r="BM32" s="295">
        <v>120.01567063181139</v>
      </c>
      <c r="BN32" s="295">
        <v>133.5427208747746</v>
      </c>
      <c r="BO32" s="295">
        <v>142.4844471202087</v>
      </c>
      <c r="BP32" s="295">
        <v>163.23067786544496</v>
      </c>
      <c r="BQ32" s="295">
        <v>-4.1465525151013765</v>
      </c>
      <c r="BR32" s="238">
        <v>-2.4773695356733037E-2</v>
      </c>
      <c r="BS32" s="295">
        <v>141.65713609654136</v>
      </c>
      <c r="BT32" s="295">
        <v>6.3220154531097137</v>
      </c>
      <c r="BU32" s="238">
        <v>4.6713782963746495E-2</v>
      </c>
      <c r="BV32" s="295">
        <v>127.6211419147098</v>
      </c>
      <c r="BW32" s="295">
        <v>7.3301698522404592</v>
      </c>
      <c r="BX32" s="136">
        <v>5.4235574340773862E-2</v>
      </c>
      <c r="BY32" s="295">
        <v>181.22899663946231</v>
      </c>
      <c r="BZ32" s="295">
        <v>-16.814056198111075</v>
      </c>
      <c r="CA32" s="136">
        <v>-8.4901014992438337E-2</v>
      </c>
      <c r="CB32" s="295">
        <v>156.5625</v>
      </c>
      <c r="CC32" s="295">
        <v>-13.353063431668915</v>
      </c>
      <c r="CD32" s="136">
        <v>-7.8586464723926316E-2</v>
      </c>
      <c r="CE32" s="295">
        <v>162.13151927437642</v>
      </c>
      <c r="CF32" s="295">
        <f t="shared" si="0"/>
        <v>-9.3231090885966807</v>
      </c>
      <c r="CG32" s="136">
        <f t="shared" si="1"/>
        <v>-5.4376537849182234E-2</v>
      </c>
      <c r="CH32" s="295">
        <v>165.9549829919664</v>
      </c>
      <c r="CI32" s="295">
        <f t="shared" si="2"/>
        <v>-10.217683363028158</v>
      </c>
      <c r="CJ32" s="136">
        <f t="shared" si="3"/>
        <v>-5.7998119540514537E-2</v>
      </c>
      <c r="CK32" s="295">
        <v>131.96091685614206</v>
      </c>
      <c r="CL32" s="295">
        <f t="shared" si="4"/>
        <v>7.43791882986784E-2</v>
      </c>
      <c r="CM32" s="136">
        <f t="shared" si="5"/>
        <v>5.6396346142623436E-4</v>
      </c>
    </row>
    <row r="33" spans="1:91" x14ac:dyDescent="0.25">
      <c r="A33" s="72" t="s">
        <v>33</v>
      </c>
      <c r="B33" s="282">
        <v>135.35</v>
      </c>
      <c r="C33" s="295">
        <v>134.77024009192249</v>
      </c>
      <c r="D33" s="295">
        <v>133.78982615844245</v>
      </c>
      <c r="E33" s="295">
        <v>132.18919617472216</v>
      </c>
      <c r="F33" s="295">
        <v>133.62878957120515</v>
      </c>
      <c r="G33" s="295">
        <v>132.95929645826325</v>
      </c>
      <c r="H33" s="295">
        <v>128.90962502160014</v>
      </c>
      <c r="I33" s="295">
        <v>147.09281023646457</v>
      </c>
      <c r="J33" s="295">
        <v>134.12981436110564</v>
      </c>
      <c r="K33" s="295">
        <v>133.82018844825589</v>
      </c>
      <c r="L33" s="295">
        <v>171.59610799664927</v>
      </c>
      <c r="M33" s="295">
        <v>178.28186207524823</v>
      </c>
      <c r="N33" s="295">
        <v>156.26836846082793</v>
      </c>
      <c r="O33" s="295">
        <v>165.79878363874866</v>
      </c>
      <c r="P33" s="295">
        <v>136.7840504878763</v>
      </c>
      <c r="Q33" s="295">
        <v>134.95981031063124</v>
      </c>
      <c r="R33" s="295">
        <v>132.65899441585941</v>
      </c>
      <c r="S33" s="295">
        <v>133.84133593876663</v>
      </c>
      <c r="T33" s="295">
        <v>133.72234467082305</v>
      </c>
      <c r="U33" s="295">
        <v>135.75358503755521</v>
      </c>
      <c r="V33" s="295">
        <v>130.50937801912249</v>
      </c>
      <c r="W33" s="295">
        <v>128.94885745375407</v>
      </c>
      <c r="X33" s="295">
        <v>132.54034882514409</v>
      </c>
      <c r="Y33" s="295">
        <v>130.61509402972817</v>
      </c>
      <c r="Z33" s="295">
        <v>131.37489529735552</v>
      </c>
      <c r="AA33" s="295">
        <v>133.29973168092266</v>
      </c>
      <c r="AB33" s="295">
        <v>157.80107547680763</v>
      </c>
      <c r="AC33" s="295">
        <v>135.97096270833805</v>
      </c>
      <c r="AD33" s="295">
        <v>132.44449937431446</v>
      </c>
      <c r="AE33" s="295">
        <v>166.25712600747002</v>
      </c>
      <c r="AF33" s="295">
        <v>180.74003795066415</v>
      </c>
      <c r="AG33" s="295">
        <v>157.49631459420695</v>
      </c>
      <c r="AH33" s="295">
        <v>165.05617375462162</v>
      </c>
      <c r="AI33" s="295">
        <v>135.62639090026647</v>
      </c>
      <c r="AJ33" s="295">
        <v>133.04536960450937</v>
      </c>
      <c r="AK33" s="295">
        <v>131.94076598880727</v>
      </c>
      <c r="AL33" s="295">
        <v>134.43700938243444</v>
      </c>
      <c r="AM33" s="295">
        <v>133.27331394051271</v>
      </c>
      <c r="AN33" s="295">
        <v>134.8842369997781</v>
      </c>
      <c r="AO33" s="295">
        <v>131.69980597041493</v>
      </c>
      <c r="AP33" s="295">
        <v>130.39351897148896</v>
      </c>
      <c r="AQ33" s="295">
        <v>131.56357194014097</v>
      </c>
      <c r="AR33" s="295">
        <v>131.23838391398172</v>
      </c>
      <c r="AS33" s="295">
        <v>129.75143585710541</v>
      </c>
      <c r="AT33" s="295">
        <v>129.97936383690316</v>
      </c>
      <c r="AU33" s="295">
        <v>151.90379426363305</v>
      </c>
      <c r="AV33" s="295">
        <v>133.44842187550893</v>
      </c>
      <c r="AW33" s="295">
        <v>132.02641043109048</v>
      </c>
      <c r="AX33" s="295">
        <v>159.79332121328102</v>
      </c>
      <c r="AY33" s="295">
        <v>167.56264236902049</v>
      </c>
      <c r="AZ33" s="295">
        <v>154.89722365242187</v>
      </c>
      <c r="BA33" s="295">
        <v>159.12194097258691</v>
      </c>
      <c r="BB33" s="295">
        <v>134.7970135656432</v>
      </c>
      <c r="BC33" s="295">
        <v>128.60013395847287</v>
      </c>
      <c r="BD33" s="295">
        <v>132.90647583625619</v>
      </c>
      <c r="BE33" s="295">
        <v>128.43171566340021</v>
      </c>
      <c r="BF33" s="295">
        <v>129.95112346267592</v>
      </c>
      <c r="BG33" s="295">
        <v>133.27235809537746</v>
      </c>
      <c r="BH33" s="295">
        <v>-1.6118789044006405</v>
      </c>
      <c r="BI33" s="136">
        <v>-1.1950090983598671E-2</v>
      </c>
      <c r="BJ33" s="295">
        <v>130.37931842440966</v>
      </c>
      <c r="BK33" s="295">
        <v>129.41589723002809</v>
      </c>
      <c r="BL33" s="295">
        <v>128.27697985725305</v>
      </c>
      <c r="BM33" s="295">
        <v>129.39815690278988</v>
      </c>
      <c r="BN33" s="295">
        <v>132.37797395194173</v>
      </c>
      <c r="BO33" s="295">
        <v>139.21649610695547</v>
      </c>
      <c r="BP33" s="295">
        <v>148.69981537691271</v>
      </c>
      <c r="BQ33" s="295">
        <v>-3.2039788867203356</v>
      </c>
      <c r="BR33" s="238">
        <v>-2.1092158377293366E-2</v>
      </c>
      <c r="BS33" s="295">
        <v>137.97346242049991</v>
      </c>
      <c r="BT33" s="295">
        <v>4.5250405449909863</v>
      </c>
      <c r="BU33" s="238">
        <v>3.3908535458083547E-2</v>
      </c>
      <c r="BV33" s="295">
        <v>132.42524036255747</v>
      </c>
      <c r="BW33" s="295">
        <v>9.2371322700523137</v>
      </c>
      <c r="BX33" s="136">
        <v>7.1066144635412831E-2</v>
      </c>
      <c r="BY33" s="295">
        <v>158.71305418719211</v>
      </c>
      <c r="BZ33" s="295">
        <v>-1.0802670260889045</v>
      </c>
      <c r="CA33" s="136">
        <v>-6.7604016105719403E-3</v>
      </c>
      <c r="CB33" s="295">
        <v>174.14448669201519</v>
      </c>
      <c r="CC33" s="295">
        <v>6.5818443229946979</v>
      </c>
      <c r="CD33" s="136">
        <v>3.9279902906398483E-2</v>
      </c>
      <c r="CE33" s="295">
        <v>157.52401280683031</v>
      </c>
      <c r="CF33" s="295">
        <f t="shared" si="0"/>
        <v>2.6267891544084421</v>
      </c>
      <c r="CG33" s="136">
        <f t="shared" si="1"/>
        <v>1.69582713780769E-2</v>
      </c>
      <c r="CH33" s="295">
        <v>161.83579187699553</v>
      </c>
      <c r="CI33" s="295">
        <f t="shared" si="2"/>
        <v>2.7138509044086163</v>
      </c>
      <c r="CJ33" s="136">
        <f t="shared" si="3"/>
        <v>1.7055164660643191E-2</v>
      </c>
      <c r="CK33" s="295">
        <v>135.44251447477254</v>
      </c>
      <c r="CL33" s="295">
        <f t="shared" si="4"/>
        <v>0.64550090912933911</v>
      </c>
      <c r="CM33" s="136">
        <f t="shared" si="5"/>
        <v>4.7886885032137174E-3</v>
      </c>
    </row>
    <row r="34" spans="1:91" x14ac:dyDescent="0.25">
      <c r="A34" s="72" t="s">
        <v>62</v>
      </c>
      <c r="B34" s="282">
        <v>0</v>
      </c>
      <c r="C34" s="571">
        <v>0</v>
      </c>
      <c r="D34" s="571">
        <v>220.66694720678021</v>
      </c>
      <c r="E34" s="571">
        <v>204.23075569321745</v>
      </c>
      <c r="F34" s="571">
        <v>212.25334044423946</v>
      </c>
      <c r="G34" s="571">
        <v>203.62777984842836</v>
      </c>
      <c r="H34" s="571">
        <v>207.42695456734629</v>
      </c>
      <c r="I34" s="571">
        <v>191.83899556868539</v>
      </c>
      <c r="J34" s="571">
        <v>203.12671815930869</v>
      </c>
      <c r="K34" s="571">
        <v>207.80622095762467</v>
      </c>
      <c r="L34" s="571">
        <v>242.41125021437145</v>
      </c>
      <c r="M34" s="571">
        <v>302.88461538461542</v>
      </c>
      <c r="N34" s="571">
        <v>269.8894692092797</v>
      </c>
      <c r="O34" s="571">
        <v>267.20393232738911</v>
      </c>
      <c r="P34" s="571">
        <v>211.41321041881065</v>
      </c>
      <c r="Q34" s="571">
        <v>229.93414773811796</v>
      </c>
      <c r="R34" s="571">
        <v>225.44619045665283</v>
      </c>
      <c r="S34" s="571">
        <v>228.9974581974765</v>
      </c>
      <c r="T34" s="571">
        <v>228.0099238981964</v>
      </c>
      <c r="U34" s="571">
        <v>217.78113859781786</v>
      </c>
      <c r="V34" s="571">
        <v>208.76491534953456</v>
      </c>
      <c r="W34" s="571">
        <v>201.46077352284365</v>
      </c>
      <c r="X34" s="571">
        <v>207.80018889162022</v>
      </c>
      <c r="Y34" s="571">
        <v>206.01568775392988</v>
      </c>
      <c r="Z34" s="571">
        <v>203.32605525014455</v>
      </c>
      <c r="AA34" s="571">
        <v>191.33741625947954</v>
      </c>
      <c r="AB34" s="571">
        <v>202.71817409609631</v>
      </c>
      <c r="AC34" s="571">
        <v>198.60930216616399</v>
      </c>
      <c r="AD34" s="571">
        <v>203.56445527131856</v>
      </c>
      <c r="AE34" s="571">
        <v>187.07376587624353</v>
      </c>
      <c r="AF34" s="571">
        <v>193.95770392749245</v>
      </c>
      <c r="AG34" s="571">
        <v>205.39354029476326</v>
      </c>
      <c r="AH34" s="571">
        <v>197.07606105493656</v>
      </c>
      <c r="AI34" s="571">
        <v>203.16245068646569</v>
      </c>
      <c r="AJ34" s="571">
        <v>209.16630491900662</v>
      </c>
      <c r="AK34" s="571">
        <v>204.20243174421154</v>
      </c>
      <c r="AL34" s="571">
        <v>204.55307207497322</v>
      </c>
      <c r="AM34" s="571">
        <v>205.56409905748581</v>
      </c>
      <c r="AN34" s="571">
        <v>203.93759587936066</v>
      </c>
      <c r="AO34" s="571">
        <v>202.24292761077618</v>
      </c>
      <c r="AP34" s="571">
        <v>199.82267309992164</v>
      </c>
      <c r="AQ34" s="571">
        <v>193.13454000615374</v>
      </c>
      <c r="AR34" s="571">
        <v>198.52547236724806</v>
      </c>
      <c r="AS34" s="571">
        <v>190.71667344805851</v>
      </c>
      <c r="AT34" s="571">
        <v>198.41328142217</v>
      </c>
      <c r="AU34" s="571">
        <v>238.68244641231482</v>
      </c>
      <c r="AV34" s="571">
        <v>198.44771241830065</v>
      </c>
      <c r="AW34" s="571">
        <v>198.51476595641395</v>
      </c>
      <c r="AX34" s="571">
        <v>213.00412829469673</v>
      </c>
      <c r="AY34" s="571">
        <v>203.78822455499773</v>
      </c>
      <c r="AZ34" s="571">
        <v>208.87511999301859</v>
      </c>
      <c r="BA34" s="571">
        <v>209.04286553141515</v>
      </c>
      <c r="BB34" s="590">
        <v>199.12092541464085</v>
      </c>
      <c r="BC34" s="571">
        <v>214.12470052283109</v>
      </c>
      <c r="BD34" s="571">
        <v>209.24824178800586</v>
      </c>
      <c r="BE34" s="571">
        <v>206.33697441268893</v>
      </c>
      <c r="BF34" s="571">
        <v>209.32219013089164</v>
      </c>
      <c r="BG34" s="571">
        <v>202.20776576447585</v>
      </c>
      <c r="BH34" s="571">
        <v>-1.7298301148848054</v>
      </c>
      <c r="BI34" s="559">
        <v>-8.482154099276995E-3</v>
      </c>
      <c r="BJ34" s="571">
        <v>200.70784624216918</v>
      </c>
      <c r="BK34" s="571">
        <v>210.22850400905347</v>
      </c>
      <c r="BL34" s="571">
        <v>202.80112475223186</v>
      </c>
      <c r="BM34" s="571">
        <v>204.33340596024885</v>
      </c>
      <c r="BN34" s="571">
        <v>201.56058214974576</v>
      </c>
      <c r="BO34" s="571">
        <v>199.27693589848931</v>
      </c>
      <c r="BP34" s="571">
        <v>193.70663224140714</v>
      </c>
      <c r="BQ34" s="571">
        <v>-44.975814170907682</v>
      </c>
      <c r="BR34" s="586">
        <v>-0.18843369023130288</v>
      </c>
      <c r="BS34" s="571">
        <v>199.12634286026957</v>
      </c>
      <c r="BT34" s="571">
        <v>0.67863044196892019</v>
      </c>
      <c r="BU34" s="586">
        <v>3.4196939521200427E-3</v>
      </c>
      <c r="BV34" s="571">
        <v>202.68016243025025</v>
      </c>
      <c r="BW34" s="571">
        <v>0.86365447631931147</v>
      </c>
      <c r="BX34" s="559">
        <v>4.3528057705053413E-3</v>
      </c>
      <c r="BY34" s="120">
        <v>193.95745270598016</v>
      </c>
      <c r="BZ34" s="571">
        <v>-19.046675588716568</v>
      </c>
      <c r="CA34" s="559">
        <v>-8.9419279059065923E-2</v>
      </c>
      <c r="CB34" s="571">
        <v>192.94191786577039</v>
      </c>
      <c r="CC34" s="571">
        <v>-10.846306689227333</v>
      </c>
      <c r="CD34" s="559">
        <v>-5.3223422074125615E-2</v>
      </c>
      <c r="CE34" s="571">
        <v>199.40125638005495</v>
      </c>
      <c r="CF34" s="571">
        <f t="shared" si="0"/>
        <v>-9.4738636129636404</v>
      </c>
      <c r="CG34" s="559">
        <f t="shared" si="1"/>
        <v>-4.5356592078943117E-2</v>
      </c>
      <c r="CH34" s="571">
        <v>195.88371726451845</v>
      </c>
      <c r="CI34" s="571">
        <f t="shared" si="2"/>
        <v>-13.159148266896693</v>
      </c>
      <c r="CJ34" s="559">
        <f t="shared" si="3"/>
        <v>-6.2949521063272659E-2</v>
      </c>
      <c r="CK34" s="571">
        <v>201.89654892455579</v>
      </c>
      <c r="CL34" s="571">
        <f t="shared" si="4"/>
        <v>2.7756235099149364</v>
      </c>
      <c r="CM34" s="559">
        <f t="shared" si="5"/>
        <v>1.3939386350957829E-2</v>
      </c>
    </row>
    <row r="35" spans="1:91" x14ac:dyDescent="0.25">
      <c r="A35" s="72" t="s">
        <v>63</v>
      </c>
      <c r="B35" s="282">
        <v>0</v>
      </c>
      <c r="C35" s="202">
        <v>0</v>
      </c>
      <c r="D35" s="202">
        <v>0</v>
      </c>
      <c r="E35" s="202">
        <v>0</v>
      </c>
      <c r="F35" s="202">
        <v>0</v>
      </c>
      <c r="G35" s="202">
        <v>0</v>
      </c>
      <c r="H35" s="202">
        <v>0</v>
      </c>
      <c r="I35" s="202">
        <v>199.99999999999997</v>
      </c>
      <c r="J35" s="202">
        <v>199.99999999999997</v>
      </c>
      <c r="K35" s="202">
        <v>199.99999999999997</v>
      </c>
      <c r="L35" s="202">
        <v>0</v>
      </c>
      <c r="M35" s="202">
        <v>0</v>
      </c>
      <c r="N35" s="202">
        <v>0</v>
      </c>
      <c r="O35" s="202">
        <v>0</v>
      </c>
      <c r="P35" s="202">
        <v>199.99999999999997</v>
      </c>
      <c r="Q35" s="202">
        <v>0</v>
      </c>
      <c r="R35" s="202">
        <v>0</v>
      </c>
      <c r="S35" s="202">
        <v>0</v>
      </c>
      <c r="T35" s="202">
        <v>0</v>
      </c>
      <c r="U35" s="202">
        <v>199.99999999999997</v>
      </c>
      <c r="V35" s="202">
        <v>0</v>
      </c>
      <c r="W35" s="202">
        <v>0</v>
      </c>
      <c r="X35" s="202">
        <v>0</v>
      </c>
      <c r="Y35" s="202">
        <v>0</v>
      </c>
      <c r="Z35" s="202">
        <v>0</v>
      </c>
      <c r="AA35" s="202">
        <v>0</v>
      </c>
      <c r="AB35" s="202">
        <v>239.13043478260869</v>
      </c>
      <c r="AC35" s="202">
        <v>239.13043478260869</v>
      </c>
      <c r="AD35" s="202">
        <v>239.13043478260869</v>
      </c>
      <c r="AE35" s="202">
        <v>0</v>
      </c>
      <c r="AF35" s="202">
        <v>0</v>
      </c>
      <c r="AG35" s="202">
        <v>0</v>
      </c>
      <c r="AH35" s="202">
        <v>0</v>
      </c>
      <c r="AI35" s="202">
        <v>239.13043478260869</v>
      </c>
      <c r="AJ35" s="202">
        <v>0</v>
      </c>
      <c r="AK35" s="202">
        <v>0</v>
      </c>
      <c r="AL35" s="202">
        <v>0</v>
      </c>
      <c r="AM35" s="202">
        <v>0</v>
      </c>
      <c r="AN35" s="202">
        <v>239.13043478260869</v>
      </c>
      <c r="AO35" s="202">
        <v>0</v>
      </c>
      <c r="AP35" s="202">
        <v>0</v>
      </c>
      <c r="AQ35" s="202">
        <v>0</v>
      </c>
      <c r="AR35" s="202">
        <v>0</v>
      </c>
      <c r="AS35" s="202">
        <v>0</v>
      </c>
      <c r="AT35" s="202">
        <v>0</v>
      </c>
      <c r="AU35" s="202">
        <v>0</v>
      </c>
      <c r="AV35" s="202">
        <v>0</v>
      </c>
      <c r="AW35" s="202">
        <v>0</v>
      </c>
      <c r="AX35" s="202">
        <v>0</v>
      </c>
      <c r="AY35" s="202">
        <v>0</v>
      </c>
      <c r="AZ35" s="202">
        <v>0</v>
      </c>
      <c r="BA35" s="202">
        <v>0</v>
      </c>
      <c r="BB35" s="202">
        <v>0</v>
      </c>
      <c r="BC35" s="202">
        <v>0</v>
      </c>
      <c r="BD35" s="202">
        <v>0</v>
      </c>
      <c r="BE35" s="202">
        <v>0</v>
      </c>
      <c r="BF35" s="202">
        <v>0</v>
      </c>
      <c r="BG35" s="202">
        <v>0</v>
      </c>
      <c r="BH35" s="202">
        <v>-239.13043478260869</v>
      </c>
      <c r="BI35" s="136"/>
      <c r="BJ35" s="202">
        <v>0</v>
      </c>
      <c r="BK35" s="202">
        <v>0</v>
      </c>
      <c r="BL35" s="202">
        <v>0</v>
      </c>
      <c r="BM35" s="202">
        <v>0</v>
      </c>
      <c r="BN35" s="202">
        <v>0</v>
      </c>
      <c r="BO35" s="202">
        <v>0</v>
      </c>
      <c r="BP35" s="202">
        <v>0</v>
      </c>
      <c r="BQ35" s="202">
        <v>0</v>
      </c>
      <c r="BR35" s="563" t="e">
        <v>#DIV/0!</v>
      </c>
      <c r="BS35" s="202">
        <v>0</v>
      </c>
      <c r="BT35" s="202">
        <v>0</v>
      </c>
      <c r="BU35" s="563" t="e">
        <v>#DIV/0!</v>
      </c>
      <c r="BV35" s="202">
        <v>0</v>
      </c>
      <c r="BW35" s="202">
        <v>0</v>
      </c>
      <c r="BX35" s="136" t="e">
        <v>#DIV/0!</v>
      </c>
      <c r="BY35" s="202">
        <v>0</v>
      </c>
      <c r="BZ35" s="202">
        <v>0</v>
      </c>
      <c r="CA35" s="136" t="e">
        <v>#DIV/0!</v>
      </c>
      <c r="CB35" s="202">
        <v>0</v>
      </c>
      <c r="CC35" s="202">
        <v>0</v>
      </c>
      <c r="CD35" s="136" t="e">
        <v>#DIV/0!</v>
      </c>
      <c r="CE35" s="202">
        <v>0</v>
      </c>
      <c r="CF35" s="202">
        <f t="shared" si="0"/>
        <v>0</v>
      </c>
      <c r="CG35" s="136" t="e">
        <f t="shared" si="1"/>
        <v>#DIV/0!</v>
      </c>
      <c r="CH35" s="202">
        <v>0</v>
      </c>
      <c r="CI35" s="202">
        <f t="shared" si="2"/>
        <v>0</v>
      </c>
      <c r="CJ35" s="136" t="e">
        <f t="shared" si="3"/>
        <v>#DIV/0!</v>
      </c>
      <c r="CK35" s="202">
        <v>0</v>
      </c>
      <c r="CL35" s="202">
        <f t="shared" si="4"/>
        <v>0</v>
      </c>
      <c r="CM35" s="136" t="e">
        <f t="shared" si="5"/>
        <v>#DIV/0!</v>
      </c>
    </row>
    <row r="36" spans="1:91" x14ac:dyDescent="0.25">
      <c r="A36" s="71" t="s">
        <v>35</v>
      </c>
      <c r="B36" s="282">
        <v>136.69999999999999</v>
      </c>
      <c r="C36" s="94">
        <v>321.3</v>
      </c>
      <c r="D36" s="95">
        <v>358.6</v>
      </c>
      <c r="E36" s="95">
        <v>278.5</v>
      </c>
      <c r="F36" s="127">
        <v>319.3</v>
      </c>
      <c r="G36" s="95">
        <v>374.4</v>
      </c>
      <c r="H36" s="95">
        <v>381.3</v>
      </c>
      <c r="I36" s="95">
        <v>303.60000000000002</v>
      </c>
      <c r="J36" s="95">
        <v>355.9</v>
      </c>
      <c r="K36" s="94">
        <v>331.96939695487782</v>
      </c>
      <c r="L36" s="295">
        <v>402.1</v>
      </c>
      <c r="M36" s="571">
        <v>379.42990703477852</v>
      </c>
      <c r="N36" s="28">
        <v>203.22975198162777</v>
      </c>
      <c r="O36" s="571">
        <v>256.85520841690254</v>
      </c>
      <c r="P36" s="124">
        <v>311.41439717576367</v>
      </c>
      <c r="Q36" s="571">
        <v>362.63677284858142</v>
      </c>
      <c r="R36" s="571">
        <v>300.99690998222547</v>
      </c>
      <c r="S36" s="571">
        <v>293.5</v>
      </c>
      <c r="T36" s="124">
        <v>309.60000000000002</v>
      </c>
      <c r="U36" s="28">
        <v>389.06700000000001</v>
      </c>
      <c r="V36" s="295">
        <v>289.10000000000002</v>
      </c>
      <c r="W36" s="295">
        <v>307</v>
      </c>
      <c r="X36" s="295">
        <v>297.3</v>
      </c>
      <c r="Y36" s="295">
        <v>297.60000000000002</v>
      </c>
      <c r="Z36" s="295">
        <v>314.89999999999998</v>
      </c>
      <c r="AA36" s="295">
        <v>188.6</v>
      </c>
      <c r="AB36" s="295">
        <v>198.3</v>
      </c>
      <c r="AC36" s="295">
        <v>254.1</v>
      </c>
      <c r="AD36" s="295">
        <v>284.70415494940471</v>
      </c>
      <c r="AE36" s="295">
        <v>249.1</v>
      </c>
      <c r="AF36" s="571">
        <v>261.68405861456483</v>
      </c>
      <c r="AG36" s="571">
        <v>236.99950725413549</v>
      </c>
      <c r="AH36" s="28">
        <v>239.11071124750592</v>
      </c>
      <c r="AI36" s="834">
        <v>281.6030554728552</v>
      </c>
      <c r="AJ36" s="295">
        <v>258.57760980444107</v>
      </c>
      <c r="AK36" s="571">
        <v>248.35978032892103</v>
      </c>
      <c r="AL36" s="571">
        <v>232.1</v>
      </c>
      <c r="AM36" s="28">
        <v>243.7</v>
      </c>
      <c r="AN36" s="834">
        <v>268.779</v>
      </c>
      <c r="AO36" s="40">
        <v>248.8859615864165</v>
      </c>
      <c r="AP36" s="40">
        <v>232.57575839735921</v>
      </c>
      <c r="AQ36" s="40">
        <v>226.96600000000001</v>
      </c>
      <c r="AR36" s="95">
        <v>236.387</v>
      </c>
      <c r="AS36" s="40">
        <v>223.86880927500039</v>
      </c>
      <c r="AT36" s="40">
        <v>227.66093398104877</v>
      </c>
      <c r="AU36" s="40">
        <v>218</v>
      </c>
      <c r="AV36" s="95">
        <v>221.1</v>
      </c>
      <c r="AW36" s="571">
        <v>231.87663375243102</v>
      </c>
      <c r="AX36" s="40">
        <v>250.40273241801953</v>
      </c>
      <c r="AY36" s="40">
        <v>171.46985962014864</v>
      </c>
      <c r="AZ36" s="40">
        <v>553.29999999999995</v>
      </c>
      <c r="BA36" s="95">
        <v>266.7</v>
      </c>
      <c r="BB36" s="834">
        <v>233.816311423955</v>
      </c>
      <c r="BC36" s="40">
        <v>238.09845005058875</v>
      </c>
      <c r="BD36" s="40">
        <v>230.87543256401338</v>
      </c>
      <c r="BE36" s="40">
        <v>212.2</v>
      </c>
      <c r="BF36" s="95">
        <v>225.73173373634788</v>
      </c>
      <c r="BG36" s="834">
        <v>230.98667254671781</v>
      </c>
      <c r="BH36" s="834">
        <v>-37.792327453282184</v>
      </c>
      <c r="BI36" s="616">
        <v>-0.14060744125576097</v>
      </c>
      <c r="BJ36" s="834">
        <v>218.89259610811354</v>
      </c>
      <c r="BK36" s="834">
        <v>218.89259610811354</v>
      </c>
      <c r="BL36" s="834">
        <v>236.24771853170995</v>
      </c>
      <c r="BM36" s="834">
        <v>228.91079708071095</v>
      </c>
      <c r="BN36" s="834">
        <v>226.5741708043989</v>
      </c>
      <c r="BO36" s="95">
        <v>209.6</v>
      </c>
      <c r="BP36" s="95">
        <v>216.8</v>
      </c>
      <c r="BQ36" s="95">
        <v>-1.1999999999999886</v>
      </c>
      <c r="BR36" s="860">
        <v>-5.504587155963251E-3</v>
      </c>
      <c r="BS36" s="95">
        <v>218.80860123279933</v>
      </c>
      <c r="BT36" s="95">
        <v>-2.2913987672006613</v>
      </c>
      <c r="BU36" s="860">
        <v>-1.0363630787881779E-2</v>
      </c>
      <c r="BV36" s="95">
        <v>225.6</v>
      </c>
      <c r="BW36" s="834">
        <v>-18.060933981048777</v>
      </c>
      <c r="BX36" s="616">
        <v>-7.9332600746302107E-2</v>
      </c>
      <c r="BY36" s="95">
        <v>218.89259610811354</v>
      </c>
      <c r="BZ36" s="834">
        <v>-31.510136309905988</v>
      </c>
      <c r="CA36" s="616">
        <v>-0.12583782934645985</v>
      </c>
      <c r="CB36" s="95">
        <v>195.5</v>
      </c>
      <c r="CC36" s="834">
        <v>24.03014037985136</v>
      </c>
      <c r="CD36" s="616">
        <v>0.14014206597640258</v>
      </c>
      <c r="CE36" s="95">
        <v>208.30898580050774</v>
      </c>
      <c r="CF36" s="834">
        <f t="shared" si="0"/>
        <v>-344.99101419949221</v>
      </c>
      <c r="CG36" s="616">
        <f t="shared" si="1"/>
        <v>-0.6235152976676166</v>
      </c>
      <c r="CH36" s="95">
        <v>224.2</v>
      </c>
      <c r="CI36" s="834">
        <f t="shared" si="2"/>
        <v>-42.5</v>
      </c>
      <c r="CJ36" s="616">
        <f t="shared" si="3"/>
        <v>-0.15935508061492315</v>
      </c>
      <c r="CK36" s="95">
        <v>224.2</v>
      </c>
      <c r="CL36" s="834">
        <f t="shared" si="4"/>
        <v>-9.6163114239550112</v>
      </c>
      <c r="CM36" s="616">
        <f t="shared" si="5"/>
        <v>-4.1127632907178774E-2</v>
      </c>
    </row>
    <row r="37" spans="1:91" x14ac:dyDescent="0.25">
      <c r="A37" s="70" t="s">
        <v>77</v>
      </c>
      <c r="B37" s="281"/>
      <c r="C37" s="29">
        <v>174.7</v>
      </c>
      <c r="D37" s="572">
        <v>176.29614036825618</v>
      </c>
      <c r="E37" s="572">
        <v>186.48291018269893</v>
      </c>
      <c r="F37" s="123">
        <v>178.7</v>
      </c>
      <c r="G37" s="560">
        <v>181</v>
      </c>
      <c r="H37" s="560">
        <v>167.6</v>
      </c>
      <c r="I37" s="560">
        <v>163</v>
      </c>
      <c r="J37" s="560">
        <v>174.9</v>
      </c>
      <c r="K37" s="29">
        <v>177.30309697307632</v>
      </c>
      <c r="L37" s="29">
        <v>200.12845215157355</v>
      </c>
      <c r="M37" s="572">
        <v>183.3</v>
      </c>
      <c r="N37" s="561">
        <v>175.8</v>
      </c>
      <c r="O37" s="560">
        <v>182.5</v>
      </c>
      <c r="P37" s="123">
        <v>177.97947453823429</v>
      </c>
      <c r="Q37" s="560">
        <v>178.14734289417569</v>
      </c>
      <c r="R37" s="560">
        <v>177.19628447113149</v>
      </c>
      <c r="S37" s="560">
        <v>173.54600014461667</v>
      </c>
      <c r="T37" s="123">
        <v>175.9</v>
      </c>
      <c r="U37" s="561">
        <v>176.79499999999999</v>
      </c>
      <c r="V37" s="560">
        <v>170.5</v>
      </c>
      <c r="W37" s="560">
        <v>168.34700761629398</v>
      </c>
      <c r="X37" s="560">
        <v>173.42360765905502</v>
      </c>
      <c r="Y37" s="560">
        <v>170.7</v>
      </c>
      <c r="Z37" s="29">
        <v>171.3</v>
      </c>
      <c r="AA37" s="572">
        <v>160.03028572847106</v>
      </c>
      <c r="AB37" s="572">
        <v>173.7</v>
      </c>
      <c r="AC37" s="561">
        <v>167.5</v>
      </c>
      <c r="AD37" s="560">
        <v>169.57868562171421</v>
      </c>
      <c r="AE37" s="29">
        <v>204.54109982755318</v>
      </c>
      <c r="AF37" s="572">
        <v>227.6</v>
      </c>
      <c r="AG37" s="572">
        <v>168.9</v>
      </c>
      <c r="AH37" s="561">
        <v>185.1</v>
      </c>
      <c r="AI37" s="560">
        <v>171.54991226164412</v>
      </c>
      <c r="AJ37" s="29">
        <v>170.85694908685753</v>
      </c>
      <c r="AK37" s="572">
        <v>179.18344288314785</v>
      </c>
      <c r="AL37" s="572">
        <v>171.5</v>
      </c>
      <c r="AM37" s="561">
        <v>173.8</v>
      </c>
      <c r="AN37" s="560">
        <v>171.95400000000001</v>
      </c>
      <c r="AO37" s="560">
        <v>175.5</v>
      </c>
      <c r="AP37" s="560">
        <v>170.5</v>
      </c>
      <c r="AQ37" s="560">
        <v>167.9</v>
      </c>
      <c r="AR37" s="560">
        <v>171.4</v>
      </c>
      <c r="AS37" s="560">
        <v>146.80000000000001</v>
      </c>
      <c r="AT37" s="560">
        <v>159.40194914480293</v>
      </c>
      <c r="AU37" s="560">
        <v>162.5</v>
      </c>
      <c r="AV37" s="560">
        <v>153.9</v>
      </c>
      <c r="AW37" s="560">
        <v>164.96985523163187</v>
      </c>
      <c r="AX37" s="560">
        <v>244.64626079156855</v>
      </c>
      <c r="AY37" s="560">
        <v>212.65377855887522</v>
      </c>
      <c r="AZ37" s="560">
        <v>183.2</v>
      </c>
      <c r="BA37" s="560">
        <v>198.6</v>
      </c>
      <c r="BB37" s="560">
        <v>168.28014242469555</v>
      </c>
      <c r="BC37" s="560">
        <v>176.88722403418694</v>
      </c>
      <c r="BD37" s="560">
        <v>189.22852983988355</v>
      </c>
      <c r="BE37" s="560">
        <v>169.91400500255892</v>
      </c>
      <c r="BF37" s="560">
        <v>178.24751736410082</v>
      </c>
      <c r="BG37" s="560">
        <v>171.4641623094011</v>
      </c>
      <c r="BH37" s="560">
        <v>-0.48983769059890392</v>
      </c>
      <c r="BI37" s="536">
        <v>-2.8486553996935893E-3</v>
      </c>
      <c r="BJ37" s="560">
        <v>169.03201782571875</v>
      </c>
      <c r="BK37" s="560">
        <v>171.97946806597682</v>
      </c>
      <c r="BL37" s="560">
        <v>173.74183858491372</v>
      </c>
      <c r="BM37" s="560">
        <v>171.346214669772</v>
      </c>
      <c r="BN37" s="560">
        <v>169.45085180549665</v>
      </c>
      <c r="BO37" s="560">
        <v>157.8174073624759</v>
      </c>
      <c r="BP37" s="560">
        <v>172.40130387540745</v>
      </c>
      <c r="BQ37" s="560">
        <v>9.9013038754074501</v>
      </c>
      <c r="BR37" s="859">
        <v>6.0931100771738154E-2</v>
      </c>
      <c r="BS37" s="560">
        <v>165.78882456216718</v>
      </c>
      <c r="BT37" s="560">
        <v>11.888824562167173</v>
      </c>
      <c r="BU37" s="859">
        <v>7.7250322041372138E-2</v>
      </c>
      <c r="BV37" s="560">
        <v>169.50513134809046</v>
      </c>
      <c r="BW37" s="560">
        <v>-1.5845417823270225</v>
      </c>
      <c r="BX37" s="536">
        <v>-9.9405420751009776E-3</v>
      </c>
      <c r="BY37" s="560">
        <v>184.88061747096589</v>
      </c>
      <c r="BZ37" s="560">
        <v>-59.765643320602663</v>
      </c>
      <c r="CA37" s="536">
        <v>-0.24429412134576314</v>
      </c>
      <c r="CB37" s="560">
        <v>197.68589111131044</v>
      </c>
      <c r="CC37" s="560">
        <v>-14.967887447564777</v>
      </c>
      <c r="CD37" s="536">
        <v>-7.0386181468300488E-2</v>
      </c>
      <c r="CE37" s="560">
        <v>164.15286713778434</v>
      </c>
      <c r="CF37" s="560">
        <f t="shared" si="0"/>
        <v>-19.047132862215648</v>
      </c>
      <c r="CG37" s="536">
        <f t="shared" si="1"/>
        <v>-0.10396906584178847</v>
      </c>
      <c r="CH37" s="560">
        <v>176.52230848377141</v>
      </c>
      <c r="CI37" s="560">
        <f t="shared" si="2"/>
        <v>-22.077691516228583</v>
      </c>
      <c r="CJ37" s="536">
        <f t="shared" si="3"/>
        <v>-0.1111666239487844</v>
      </c>
      <c r="CK37" s="560">
        <v>170.05874018537102</v>
      </c>
      <c r="CL37" s="560">
        <f t="shared" si="4"/>
        <v>1.778597760675467</v>
      </c>
      <c r="CM37" s="536">
        <f t="shared" si="5"/>
        <v>1.0569267027280891E-2</v>
      </c>
    </row>
    <row r="38" spans="1:91" s="233" customFormat="1" x14ac:dyDescent="0.25">
      <c r="A38" s="71" t="s">
        <v>36</v>
      </c>
      <c r="B38" s="282">
        <v>181.8539724166659</v>
      </c>
      <c r="C38" s="202">
        <v>174.7</v>
      </c>
      <c r="D38" s="570">
        <v>176.29614036825618</v>
      </c>
      <c r="E38" s="570">
        <v>186.5</v>
      </c>
      <c r="F38" s="125">
        <v>178.7</v>
      </c>
      <c r="G38" s="570">
        <v>181</v>
      </c>
      <c r="H38" s="570">
        <v>167.6</v>
      </c>
      <c r="I38" s="570">
        <v>163</v>
      </c>
      <c r="J38" s="570">
        <v>174.9</v>
      </c>
      <c r="K38" s="202">
        <v>177.30309697307632</v>
      </c>
      <c r="L38" s="202">
        <v>200.12845215157355</v>
      </c>
      <c r="M38" s="570">
        <v>183.3</v>
      </c>
      <c r="N38" s="232">
        <v>175.8</v>
      </c>
      <c r="O38" s="570">
        <v>182.5</v>
      </c>
      <c r="P38" s="125">
        <v>177.97947453823429</v>
      </c>
      <c r="Q38" s="570">
        <v>178.14734289417569</v>
      </c>
      <c r="R38" s="570">
        <v>177.19628447113149</v>
      </c>
      <c r="S38" s="570">
        <v>173.54600014461667</v>
      </c>
      <c r="T38" s="125">
        <v>175.9</v>
      </c>
      <c r="U38" s="232">
        <v>176.79499999999999</v>
      </c>
      <c r="V38" s="233">
        <v>170.5</v>
      </c>
      <c r="W38" s="233">
        <v>168.34700761629398</v>
      </c>
      <c r="X38" s="219">
        <v>173.42360765905502</v>
      </c>
      <c r="Y38" s="570">
        <v>170.7</v>
      </c>
      <c r="Z38" s="202">
        <v>171.3</v>
      </c>
      <c r="AA38" s="570">
        <v>160.03028572847106</v>
      </c>
      <c r="AB38" s="570">
        <v>173.7</v>
      </c>
      <c r="AC38" s="232">
        <v>167.5</v>
      </c>
      <c r="AD38" s="570">
        <v>169.57868562171421</v>
      </c>
      <c r="AE38" s="116">
        <v>204.54109982755318</v>
      </c>
      <c r="AF38" s="570">
        <v>227.6</v>
      </c>
      <c r="AG38" s="219">
        <v>168.9</v>
      </c>
      <c r="AH38" s="117">
        <v>185.1</v>
      </c>
      <c r="AI38" s="219">
        <v>171.54991226164412</v>
      </c>
      <c r="AJ38" s="202">
        <v>170.85694908685753</v>
      </c>
      <c r="AK38" s="570">
        <v>179.18344288314785</v>
      </c>
      <c r="AL38" s="570">
        <v>171.5</v>
      </c>
      <c r="AM38" s="232">
        <v>173.8</v>
      </c>
      <c r="AN38" s="233">
        <v>171.95400000000001</v>
      </c>
      <c r="AO38" s="233">
        <v>175.5</v>
      </c>
      <c r="AP38" s="233">
        <v>170.5</v>
      </c>
      <c r="AQ38" s="219">
        <v>167.9</v>
      </c>
      <c r="AR38" s="570">
        <v>171.4</v>
      </c>
      <c r="AS38" s="233">
        <v>146.80000000000001</v>
      </c>
      <c r="AT38" s="233">
        <v>159.40194914480293</v>
      </c>
      <c r="AU38" s="219">
        <v>162.5</v>
      </c>
      <c r="AV38" s="570">
        <v>153.9</v>
      </c>
      <c r="AW38" s="570">
        <v>164.96985523163187</v>
      </c>
      <c r="AX38" s="233">
        <v>244.64626079156855</v>
      </c>
      <c r="AY38" s="233">
        <v>212.65377855887522</v>
      </c>
      <c r="AZ38" s="219">
        <v>183.2</v>
      </c>
      <c r="BA38" s="570">
        <v>198.6</v>
      </c>
      <c r="BB38" s="233">
        <v>168.28014242469555</v>
      </c>
      <c r="BC38" s="233">
        <v>176.88722403418694</v>
      </c>
      <c r="BD38" s="233">
        <v>189.22852983988355</v>
      </c>
      <c r="BE38" s="233">
        <v>169.91400500255892</v>
      </c>
      <c r="BF38" s="233">
        <v>178.24751736410082</v>
      </c>
      <c r="BG38" s="233">
        <v>171.4641623094011</v>
      </c>
      <c r="BH38" s="219">
        <v>-0.48983769059890392</v>
      </c>
      <c r="BI38" s="682">
        <v>-2.8486553996935893E-3</v>
      </c>
      <c r="BJ38" s="219">
        <v>169.03201782571875</v>
      </c>
      <c r="BK38" s="219">
        <v>171.97946806597682</v>
      </c>
      <c r="BL38" s="219">
        <v>173.74183858491372</v>
      </c>
      <c r="BM38" s="219">
        <v>171.346214669772</v>
      </c>
      <c r="BN38" s="219">
        <v>169.45085180549665</v>
      </c>
      <c r="BO38" s="233">
        <v>157.8174073624759</v>
      </c>
      <c r="BP38" s="233">
        <v>172.40130387540745</v>
      </c>
      <c r="BQ38" s="233">
        <v>9.9013038754074501</v>
      </c>
      <c r="BR38" s="565">
        <v>6.0931100771738154E-2</v>
      </c>
      <c r="BS38" s="233">
        <v>165.78882456216718</v>
      </c>
      <c r="BT38" s="233">
        <v>11.888824562167173</v>
      </c>
      <c r="BU38" s="565">
        <v>7.7250322041372138E-2</v>
      </c>
      <c r="BV38" s="233">
        <v>169.50513134809046</v>
      </c>
      <c r="BW38" s="219">
        <v>-1.5845417823270225</v>
      </c>
      <c r="BX38" s="682">
        <v>-9.9405420751009776E-3</v>
      </c>
      <c r="BY38" s="233">
        <v>184.88061747096589</v>
      </c>
      <c r="BZ38" s="219">
        <v>-59.765643320602663</v>
      </c>
      <c r="CA38" s="682">
        <v>-0.24429412134576314</v>
      </c>
      <c r="CB38" s="233">
        <v>197.68589111131044</v>
      </c>
      <c r="CC38" s="219">
        <v>-14.967887447564777</v>
      </c>
      <c r="CD38" s="682">
        <v>-7.0386181468300488E-2</v>
      </c>
      <c r="CE38" s="233">
        <v>164.15286713778434</v>
      </c>
      <c r="CF38" s="219">
        <f t="shared" si="0"/>
        <v>-19.047132862215648</v>
      </c>
      <c r="CG38" s="682">
        <f t="shared" si="1"/>
        <v>-0.10396906584178847</v>
      </c>
      <c r="CH38" s="233">
        <v>176.52230848377141</v>
      </c>
      <c r="CI38" s="219">
        <f t="shared" si="2"/>
        <v>-22.077691516228583</v>
      </c>
      <c r="CJ38" s="682">
        <f t="shared" si="3"/>
        <v>-0.1111666239487844</v>
      </c>
      <c r="CK38" s="233">
        <v>170.05874018537102</v>
      </c>
      <c r="CL38" s="219">
        <f t="shared" si="4"/>
        <v>1.778597760675467</v>
      </c>
      <c r="CM38" s="682">
        <f t="shared" si="5"/>
        <v>1.0569267027280891E-2</v>
      </c>
    </row>
    <row r="39" spans="1:91" s="233" customFormat="1" x14ac:dyDescent="0.25">
      <c r="A39" s="72" t="s">
        <v>37</v>
      </c>
      <c r="B39" s="282">
        <v>264.86</v>
      </c>
      <c r="C39" s="202">
        <v>271.3</v>
      </c>
      <c r="D39" s="570">
        <v>284.82504951428837</v>
      </c>
      <c r="E39" s="570">
        <v>287.05835251726552</v>
      </c>
      <c r="F39" s="125">
        <v>280.5</v>
      </c>
      <c r="G39" s="120">
        <v>287.3</v>
      </c>
      <c r="H39" s="570"/>
      <c r="I39" s="570"/>
      <c r="J39" s="570">
        <v>246.5</v>
      </c>
      <c r="K39" s="202">
        <v>275.62168867652082</v>
      </c>
      <c r="L39" s="202"/>
      <c r="M39" s="570">
        <v>264.2</v>
      </c>
      <c r="N39" s="232">
        <v>0</v>
      </c>
      <c r="O39" s="570">
        <v>264.2</v>
      </c>
      <c r="P39" s="125">
        <v>275.52712005623982</v>
      </c>
      <c r="Q39" s="570">
        <v>283.82066276803118</v>
      </c>
      <c r="R39" s="570">
        <v>284.22661698672022</v>
      </c>
      <c r="S39" s="570">
        <v>274.10000000000002</v>
      </c>
      <c r="T39" s="125">
        <v>279.3</v>
      </c>
      <c r="U39" s="232">
        <v>280.53199999999998</v>
      </c>
      <c r="V39" s="233">
        <v>289.5</v>
      </c>
      <c r="W39" s="233">
        <v>284.54528547517202</v>
      </c>
      <c r="X39" s="219">
        <v>287.49622774368777</v>
      </c>
      <c r="Y39" s="570">
        <v>287.2</v>
      </c>
      <c r="Z39" s="202">
        <v>264.2</v>
      </c>
      <c r="AA39" s="570"/>
      <c r="AB39" s="570"/>
      <c r="AC39" s="232">
        <v>264.2</v>
      </c>
      <c r="AD39" s="570">
        <v>283.61637958033197</v>
      </c>
      <c r="AE39" s="116"/>
      <c r="AF39" s="570"/>
      <c r="AG39" s="570">
        <v>264.51612903225805</v>
      </c>
      <c r="AH39" s="232">
        <v>264.5</v>
      </c>
      <c r="AI39" s="233">
        <v>283.46295759333094</v>
      </c>
      <c r="AJ39" s="202">
        <v>266.1195779601407</v>
      </c>
      <c r="AK39" s="570">
        <v>253.97981479554676</v>
      </c>
      <c r="AL39" s="570">
        <v>245.4</v>
      </c>
      <c r="AM39" s="232">
        <v>251.1</v>
      </c>
      <c r="AN39" s="233">
        <v>271.149</v>
      </c>
      <c r="AO39" s="233">
        <v>289.39999999999998</v>
      </c>
      <c r="AP39" s="233">
        <v>279.39999999999998</v>
      </c>
      <c r="AQ39" s="219">
        <v>262.5</v>
      </c>
      <c r="AR39" s="570">
        <v>277.89999999999998</v>
      </c>
      <c r="AS39" s="233">
        <v>266.89999999999998</v>
      </c>
      <c r="AT39" s="233" t="e">
        <v>#DIV/0!</v>
      </c>
      <c r="AU39" s="219">
        <v>0</v>
      </c>
      <c r="AV39" s="570">
        <v>266.89999999999998</v>
      </c>
      <c r="AW39" s="570">
        <v>276.66806727277691</v>
      </c>
      <c r="AX39" s="233" t="e">
        <v>#DIV/0!</v>
      </c>
      <c r="AY39" s="233">
        <v>0</v>
      </c>
      <c r="AZ39" s="219">
        <v>0</v>
      </c>
      <c r="BA39" s="570">
        <v>0</v>
      </c>
      <c r="BB39" s="570">
        <v>276.66806727277691</v>
      </c>
      <c r="BC39" s="233">
        <v>265.74847595393993</v>
      </c>
      <c r="BD39" s="233">
        <v>288.22746291365536</v>
      </c>
      <c r="BE39" s="233">
        <v>289.23050349771137</v>
      </c>
      <c r="BF39" s="233">
        <v>284.91177801236614</v>
      </c>
      <c r="BG39" s="233">
        <v>280.12588399233584</v>
      </c>
      <c r="BH39" s="233">
        <v>8.9768839923358428</v>
      </c>
      <c r="BI39" s="616">
        <v>3.3106830533528919E-2</v>
      </c>
      <c r="BJ39" s="233">
        <v>272.94848128880687</v>
      </c>
      <c r="BK39" s="233">
        <v>276.16140417819327</v>
      </c>
      <c r="BL39" s="233">
        <v>287.18362407986285</v>
      </c>
      <c r="BM39" s="233">
        <v>278.35880933226071</v>
      </c>
      <c r="BN39" s="233">
        <v>284.93543758967002</v>
      </c>
      <c r="BO39" s="233">
        <v>0</v>
      </c>
      <c r="BP39" s="233">
        <v>0</v>
      </c>
      <c r="BQ39" s="233">
        <v>0</v>
      </c>
      <c r="BR39" s="565" t="e">
        <v>#DIV/0!</v>
      </c>
      <c r="BS39" s="233">
        <v>284.93543758967002</v>
      </c>
      <c r="BT39" s="233">
        <v>18.035437589670039</v>
      </c>
      <c r="BU39" s="565">
        <v>6.7573763917834553E-2</v>
      </c>
      <c r="BV39" s="233">
        <v>278.99896656704749</v>
      </c>
      <c r="BW39" s="233" t="e">
        <v>#DIV/0!</v>
      </c>
      <c r="BX39" s="616" t="e">
        <v>#DIV/0!</v>
      </c>
      <c r="BY39" s="233" t="e">
        <v>#DIV/0!</v>
      </c>
      <c r="BZ39" s="233" t="e">
        <v>#DIV/0!</v>
      </c>
      <c r="CA39" s="616" t="e">
        <v>#DIV/0!</v>
      </c>
      <c r="CB39" s="233" t="e">
        <v>#DIV/0!</v>
      </c>
      <c r="CC39" s="233" t="e">
        <v>#DIV/0!</v>
      </c>
      <c r="CD39" s="616" t="e">
        <v>#DIV/0!</v>
      </c>
      <c r="CE39" s="233" t="e">
        <v>#DIV/0!</v>
      </c>
      <c r="CF39" s="233" t="e">
        <f t="shared" si="0"/>
        <v>#DIV/0!</v>
      </c>
      <c r="CG39" s="616" t="e">
        <f t="shared" si="1"/>
        <v>#DIV/0!</v>
      </c>
      <c r="CH39" s="233" t="e">
        <v>#DIV/0!</v>
      </c>
      <c r="CI39" s="233" t="e">
        <f t="shared" si="2"/>
        <v>#DIV/0!</v>
      </c>
      <c r="CJ39" s="616" t="e">
        <f t="shared" si="3"/>
        <v>#DIV/0!</v>
      </c>
      <c r="CK39" s="233">
        <v>278.99896656704749</v>
      </c>
      <c r="CL39" s="233">
        <f t="shared" si="4"/>
        <v>2.33089929427058</v>
      </c>
      <c r="CM39" s="616">
        <f t="shared" si="5"/>
        <v>8.4248945577534377E-3</v>
      </c>
    </row>
    <row r="40" spans="1:91" x14ac:dyDescent="0.25">
      <c r="A40" s="72" t="s">
        <v>65</v>
      </c>
      <c r="B40" s="282"/>
      <c r="C40" s="29"/>
      <c r="D40" s="572"/>
      <c r="E40" s="572"/>
      <c r="F40" s="124">
        <v>0</v>
      </c>
      <c r="G40" s="570"/>
      <c r="H40" s="570"/>
      <c r="I40" s="570"/>
      <c r="J40" s="571">
        <v>0</v>
      </c>
      <c r="K40" s="295">
        <v>0</v>
      </c>
      <c r="L40" s="295"/>
      <c r="M40" s="571"/>
      <c r="N40" s="28"/>
      <c r="O40" s="571"/>
      <c r="P40" s="124">
        <v>0</v>
      </c>
      <c r="Q40" s="571"/>
      <c r="R40" s="571"/>
      <c r="S40" s="571">
        <v>0</v>
      </c>
      <c r="T40" s="124">
        <v>0</v>
      </c>
      <c r="U40" s="28">
        <v>0</v>
      </c>
      <c r="V40" s="233"/>
      <c r="W40" s="233"/>
      <c r="X40" s="233"/>
      <c r="Y40" s="571">
        <v>0</v>
      </c>
      <c r="Z40" s="202"/>
      <c r="AA40" s="570"/>
      <c r="AB40" s="570"/>
      <c r="AC40" s="28">
        <v>0</v>
      </c>
      <c r="AD40" s="571">
        <v>0</v>
      </c>
      <c r="AE40" s="118"/>
      <c r="AF40" s="571"/>
      <c r="AG40" s="571"/>
      <c r="AH40" s="28"/>
      <c r="AI40" s="834">
        <v>0</v>
      </c>
      <c r="AJ40" s="295"/>
      <c r="AK40" s="571"/>
      <c r="AL40" s="571">
        <v>0</v>
      </c>
      <c r="AM40" s="28">
        <v>0</v>
      </c>
      <c r="AN40" s="834">
        <v>0</v>
      </c>
      <c r="AO40" s="233"/>
      <c r="AP40" s="233"/>
      <c r="AQ40" s="233"/>
      <c r="AR40" s="571"/>
      <c r="AS40" s="233"/>
      <c r="AT40" s="233"/>
      <c r="AU40" s="233"/>
      <c r="AV40" s="571"/>
      <c r="AW40" s="571">
        <v>0</v>
      </c>
      <c r="AX40" s="233"/>
      <c r="AY40" s="233"/>
      <c r="AZ40" s="233">
        <v>0</v>
      </c>
      <c r="BA40" s="571">
        <v>0</v>
      </c>
      <c r="BB40" s="834">
        <v>0</v>
      </c>
      <c r="BC40" s="233"/>
      <c r="BD40" s="233"/>
      <c r="BE40" s="233"/>
      <c r="BF40" s="233"/>
      <c r="BG40" s="233"/>
      <c r="BH40" s="834">
        <v>0</v>
      </c>
      <c r="BI40" s="616"/>
      <c r="BO40" s="233"/>
      <c r="BP40" s="233"/>
      <c r="BQ40" s="233">
        <v>0</v>
      </c>
      <c r="BR40" s="565" t="e">
        <v>#DIV/0!</v>
      </c>
      <c r="BS40" s="233"/>
      <c r="BT40" s="233">
        <v>0</v>
      </c>
      <c r="BU40" s="565" t="e">
        <v>#DIV/0!</v>
      </c>
      <c r="BV40" s="233">
        <v>0</v>
      </c>
      <c r="BX40" s="616"/>
      <c r="BY40" s="233"/>
      <c r="BZ40" s="834">
        <v>0</v>
      </c>
      <c r="CA40" s="616" t="e">
        <v>#DIV/0!</v>
      </c>
      <c r="CB40" s="233"/>
      <c r="CC40" s="834">
        <v>0</v>
      </c>
      <c r="CD40" s="616" t="e">
        <v>#DIV/0!</v>
      </c>
      <c r="CE40" s="233"/>
      <c r="CF40" s="834">
        <f t="shared" si="0"/>
        <v>0</v>
      </c>
      <c r="CG40" s="616" t="e">
        <f t="shared" si="1"/>
        <v>#DIV/0!</v>
      </c>
      <c r="CH40" s="233"/>
      <c r="CI40" s="834">
        <f t="shared" si="2"/>
        <v>0</v>
      </c>
      <c r="CJ40" s="616" t="e">
        <f t="shared" si="3"/>
        <v>#DIV/0!</v>
      </c>
      <c r="CK40" s="233"/>
      <c r="CL40" s="834">
        <f t="shared" si="4"/>
        <v>0</v>
      </c>
      <c r="CM40" s="616" t="e">
        <f t="shared" si="5"/>
        <v>#DIV/0!</v>
      </c>
    </row>
    <row r="41" spans="1:91" x14ac:dyDescent="0.25">
      <c r="A41" s="72" t="s">
        <v>38</v>
      </c>
      <c r="B41" s="282">
        <v>176.35</v>
      </c>
      <c r="C41" s="295">
        <v>166.8</v>
      </c>
      <c r="D41" s="571">
        <v>168.67110625186362</v>
      </c>
      <c r="E41" s="571">
        <v>178.05565339908418</v>
      </c>
      <c r="F41" s="124">
        <v>170.7</v>
      </c>
      <c r="G41" s="570">
        <v>174.9</v>
      </c>
      <c r="H41" s="570">
        <v>167.6</v>
      </c>
      <c r="I41" s="570">
        <v>162.9591640489775</v>
      </c>
      <c r="J41" s="571">
        <v>172.8</v>
      </c>
      <c r="K41" s="295">
        <v>171.415328418581</v>
      </c>
      <c r="L41" s="295">
        <v>200.12845215157355</v>
      </c>
      <c r="M41" s="571">
        <v>180.84807638303846</v>
      </c>
      <c r="N41" s="28">
        <v>175.83831835839746</v>
      </c>
      <c r="O41" s="571">
        <v>182.2</v>
      </c>
      <c r="P41" s="124">
        <v>172.4671906121626</v>
      </c>
      <c r="Q41" s="571">
        <v>175.23602891421331</v>
      </c>
      <c r="R41" s="571">
        <v>167.91977874567345</v>
      </c>
      <c r="S41" s="571">
        <v>165.5</v>
      </c>
      <c r="T41" s="124">
        <v>168.8</v>
      </c>
      <c r="U41" s="28">
        <v>170.59800000000001</v>
      </c>
      <c r="V41" s="233">
        <v>160.9</v>
      </c>
      <c r="W41" s="233">
        <v>159.96242493374041</v>
      </c>
      <c r="X41" s="219">
        <v>165.81197728584664</v>
      </c>
      <c r="Y41" s="571">
        <v>162.19999999999999</v>
      </c>
      <c r="Z41" s="202">
        <v>165.96325600622976</v>
      </c>
      <c r="AA41" s="570">
        <v>160.03028572847106</v>
      </c>
      <c r="AB41" s="570">
        <v>173.7</v>
      </c>
      <c r="AC41" s="28">
        <v>164.9</v>
      </c>
      <c r="AD41" s="571">
        <v>163.08442130690349</v>
      </c>
      <c r="AE41" s="118">
        <v>204.54109982755318</v>
      </c>
      <c r="AF41" s="571">
        <v>227.63466042154568</v>
      </c>
      <c r="AG41" s="38">
        <v>168.22737340731155</v>
      </c>
      <c r="AH41" s="119">
        <v>184.8</v>
      </c>
      <c r="AI41" s="38">
        <v>165.13834408800093</v>
      </c>
      <c r="AJ41" s="295">
        <v>167.81023083748892</v>
      </c>
      <c r="AK41" s="571">
        <v>172.12921712166113</v>
      </c>
      <c r="AL41" s="571">
        <v>165.5</v>
      </c>
      <c r="AM41" s="28">
        <v>168.1</v>
      </c>
      <c r="AN41" s="834">
        <v>166.08</v>
      </c>
      <c r="AO41" s="233">
        <v>166.18846114150065</v>
      </c>
      <c r="AP41" s="233">
        <v>162.25399999999999</v>
      </c>
      <c r="AQ41" s="219">
        <v>160.80000000000001</v>
      </c>
      <c r="AR41" s="571">
        <v>163.19999999999999</v>
      </c>
      <c r="AS41" s="233">
        <v>142.1</v>
      </c>
      <c r="AT41" s="233">
        <v>159.40194914480293</v>
      </c>
      <c r="AU41" s="219">
        <v>162.5</v>
      </c>
      <c r="AV41" s="571">
        <v>151.9</v>
      </c>
      <c r="AW41" s="571">
        <v>159.24354574389261</v>
      </c>
      <c r="AX41" s="233">
        <v>244.64626079156855</v>
      </c>
      <c r="AY41" s="233">
        <v>212.65377855887522</v>
      </c>
      <c r="AZ41" s="219">
        <v>183.2</v>
      </c>
      <c r="BA41" s="571">
        <v>198.6</v>
      </c>
      <c r="BB41" s="571">
        <v>162.69536433976702</v>
      </c>
      <c r="BC41" s="233">
        <v>172.43873767971789</v>
      </c>
      <c r="BD41" s="233">
        <v>179.43241056137907</v>
      </c>
      <c r="BE41" s="233">
        <v>159.0483680692096</v>
      </c>
      <c r="BF41" s="233">
        <v>169.45845863260186</v>
      </c>
      <c r="BG41" s="233">
        <v>164.78608696752292</v>
      </c>
      <c r="BH41" s="38">
        <v>-1.2939130324770929</v>
      </c>
      <c r="BI41" s="682">
        <v>-7.7909021705027115E-3</v>
      </c>
      <c r="BJ41" s="38">
        <v>161.02029330521466</v>
      </c>
      <c r="BK41" s="38">
        <v>162.21628241688495</v>
      </c>
      <c r="BL41" s="38">
        <v>164.25487418201442</v>
      </c>
      <c r="BM41" s="38">
        <v>162.36397163857362</v>
      </c>
      <c r="BN41" s="38">
        <v>165.13220018885744</v>
      </c>
      <c r="BO41" s="233">
        <v>157.8174073624759</v>
      </c>
      <c r="BP41" s="233">
        <v>172.40130387540745</v>
      </c>
      <c r="BQ41" s="233">
        <v>9.9013038754074501</v>
      </c>
      <c r="BR41" s="565">
        <v>6.0931100771738154E-2</v>
      </c>
      <c r="BS41" s="233">
        <v>163.74611358180172</v>
      </c>
      <c r="BT41" s="233">
        <v>11.846113581801717</v>
      </c>
      <c r="BU41" s="565">
        <v>7.7986264527990234E-2</v>
      </c>
      <c r="BV41" s="233">
        <v>162.84153377007047</v>
      </c>
      <c r="BW41" s="38">
        <v>-1.5845417823270225</v>
      </c>
      <c r="BX41" s="682">
        <v>-9.9405420751009776E-3</v>
      </c>
      <c r="BY41" s="233">
        <v>184.88061747096589</v>
      </c>
      <c r="BZ41" s="38">
        <v>-59.765643320602663</v>
      </c>
      <c r="CA41" s="682">
        <v>-0.24429412134576314</v>
      </c>
      <c r="CB41" s="233">
        <v>197.68589111131044</v>
      </c>
      <c r="CC41" s="38">
        <v>-14.967887447564777</v>
      </c>
      <c r="CD41" s="682">
        <v>-7.0386181468300488E-2</v>
      </c>
      <c r="CE41" s="233">
        <v>164.15286713778434</v>
      </c>
      <c r="CF41" s="38">
        <f t="shared" si="0"/>
        <v>-19.047132862215648</v>
      </c>
      <c r="CG41" s="682">
        <f t="shared" si="1"/>
        <v>-0.10396906584178847</v>
      </c>
      <c r="CH41" s="233">
        <v>176.52230848377141</v>
      </c>
      <c r="CI41" s="38">
        <f t="shared" si="2"/>
        <v>-22.077691516228583</v>
      </c>
      <c r="CJ41" s="682">
        <f t="shared" si="3"/>
        <v>-0.1111666239487844</v>
      </c>
      <c r="CK41" s="233">
        <v>163.98107071679777</v>
      </c>
      <c r="CL41" s="38">
        <f t="shared" si="4"/>
        <v>1.2857063770307491</v>
      </c>
      <c r="CM41" s="682">
        <f t="shared" si="5"/>
        <v>7.9025384788820839E-3</v>
      </c>
    </row>
    <row r="42" spans="1:91" x14ac:dyDescent="0.25">
      <c r="A42" s="70" t="s">
        <v>79</v>
      </c>
      <c r="B42" s="281"/>
      <c r="C42" s="29">
        <v>182.9</v>
      </c>
      <c r="D42" s="572">
        <v>187.34</v>
      </c>
      <c r="E42" s="572">
        <v>189.29</v>
      </c>
      <c r="F42" s="123">
        <v>186.3</v>
      </c>
      <c r="G42" s="560">
        <v>187.22</v>
      </c>
      <c r="H42" s="560">
        <v>190.69</v>
      </c>
      <c r="I42" s="560">
        <v>194.12680925426434</v>
      </c>
      <c r="J42" s="560">
        <v>189.93</v>
      </c>
      <c r="K42" s="29">
        <v>187.75929925837247</v>
      </c>
      <c r="L42" s="29">
        <v>201.8</v>
      </c>
      <c r="M42" s="572">
        <v>200.6</v>
      </c>
      <c r="N42" s="561">
        <v>188.4822760123896</v>
      </c>
      <c r="O42" s="560">
        <v>194.70375316957978</v>
      </c>
      <c r="P42" s="123">
        <v>188.79213893782889</v>
      </c>
      <c r="Q42" s="560">
        <v>180.83446051399437</v>
      </c>
      <c r="R42" s="560">
        <v>184.51543900651626</v>
      </c>
      <c r="S42" s="560">
        <v>178.54489702372484</v>
      </c>
      <c r="T42" s="123">
        <v>181.1</v>
      </c>
      <c r="U42" s="561">
        <v>186.44860828642575</v>
      </c>
      <c r="V42" s="560">
        <v>187</v>
      </c>
      <c r="W42" s="560">
        <v>183.8</v>
      </c>
      <c r="X42" s="560">
        <v>182.84</v>
      </c>
      <c r="Y42" s="560">
        <v>184.61</v>
      </c>
      <c r="Z42" s="29">
        <v>182.86</v>
      </c>
      <c r="AA42" s="572">
        <v>188.7</v>
      </c>
      <c r="AB42" s="572">
        <v>177.14</v>
      </c>
      <c r="AC42" s="561">
        <v>183.57</v>
      </c>
      <c r="AD42" s="560">
        <v>184.2253066731102</v>
      </c>
      <c r="AE42" s="29">
        <v>198.13116456134281</v>
      </c>
      <c r="AF42" s="572">
        <v>205.38356476212155</v>
      </c>
      <c r="AG42" s="572">
        <v>190.40652105758176</v>
      </c>
      <c r="AH42" s="561">
        <v>196.50051005411763</v>
      </c>
      <c r="AI42" s="560">
        <v>186.09048358028582</v>
      </c>
      <c r="AJ42" s="29">
        <v>178.63603809119604</v>
      </c>
      <c r="AK42" s="572">
        <v>184.34940855323021</v>
      </c>
      <c r="AL42" s="572">
        <v>180.60296298943831</v>
      </c>
      <c r="AM42" s="561">
        <v>180.26</v>
      </c>
      <c r="AN42" s="560">
        <v>184.809</v>
      </c>
      <c r="AO42" s="560">
        <v>185.01793283338768</v>
      </c>
      <c r="AP42" s="560">
        <v>185.11686078324084</v>
      </c>
      <c r="AQ42" s="560">
        <v>179.9</v>
      </c>
      <c r="AR42" s="560">
        <v>183.4</v>
      </c>
      <c r="AS42" s="560">
        <v>183.17334604938529</v>
      </c>
      <c r="AT42" s="560">
        <v>190.75039555935984</v>
      </c>
      <c r="AU42" s="560">
        <v>199.88</v>
      </c>
      <c r="AV42" s="560">
        <v>189.77</v>
      </c>
      <c r="AW42" s="560">
        <v>185.84602293794819</v>
      </c>
      <c r="AX42" s="560">
        <v>196.71332927571515</v>
      </c>
      <c r="AY42" s="560">
        <v>209.71263350445503</v>
      </c>
      <c r="AZ42" s="560">
        <v>193.14883764459253</v>
      </c>
      <c r="BA42" s="560">
        <v>199.12452819277107</v>
      </c>
      <c r="BB42" s="560">
        <v>187.8266074457816</v>
      </c>
      <c r="BC42" s="560">
        <v>187.58481162566923</v>
      </c>
      <c r="BD42" s="560">
        <v>182.04271967436623</v>
      </c>
      <c r="BE42" s="560">
        <v>189.31282849912398</v>
      </c>
      <c r="BF42" s="560">
        <v>186.23956213599044</v>
      </c>
      <c r="BG42" s="560">
        <v>187.36753596742633</v>
      </c>
      <c r="BH42" s="560">
        <v>2.5585359674263373</v>
      </c>
      <c r="BI42" s="536">
        <v>1.3844217367262157E-2</v>
      </c>
      <c r="BJ42" s="560">
        <v>183.53544033864858</v>
      </c>
      <c r="BK42" s="560">
        <v>186.92175660401054</v>
      </c>
      <c r="BL42" s="560">
        <v>184.37417422707654</v>
      </c>
      <c r="BM42" s="560">
        <v>184.7864401919021</v>
      </c>
      <c r="BN42" s="560">
        <v>187.97074317558446</v>
      </c>
      <c r="BO42" s="560">
        <v>192.35300417693048</v>
      </c>
      <c r="BP42" s="560">
        <v>187.83464697861584</v>
      </c>
      <c r="BQ42" s="560">
        <v>-12.045353021384159</v>
      </c>
      <c r="BR42" s="859">
        <v>-6.0262922860637176E-2</v>
      </c>
      <c r="BS42" s="560">
        <v>189.37850116889419</v>
      </c>
      <c r="BT42" s="560">
        <v>-0.39149883110582095</v>
      </c>
      <c r="BU42" s="859">
        <v>-2.0630175006893657E-3</v>
      </c>
      <c r="BV42" s="560">
        <v>186.64063947109702</v>
      </c>
      <c r="BW42" s="560">
        <v>1.6026086175706382</v>
      </c>
      <c r="BX42" s="536">
        <v>8.401600494044148E-3</v>
      </c>
      <c r="BY42" s="560">
        <v>204.49790794979077</v>
      </c>
      <c r="BZ42" s="560">
        <v>7.7845786740756182</v>
      </c>
      <c r="CA42" s="536">
        <v>3.9573213989808911E-2</v>
      </c>
      <c r="CB42" s="560">
        <v>172.29755611736766</v>
      </c>
      <c r="CC42" s="560">
        <v>-37.415077387087365</v>
      </c>
      <c r="CD42" s="536">
        <v>-0.17841117514883784</v>
      </c>
      <c r="CE42" s="560">
        <v>194.02384020618555</v>
      </c>
      <c r="CF42" s="560">
        <f t="shared" si="0"/>
        <v>0.87500256159302126</v>
      </c>
      <c r="CG42" s="536">
        <f t="shared" si="1"/>
        <v>4.530198432791439E-3</v>
      </c>
      <c r="CH42" s="560">
        <v>198.59222981134562</v>
      </c>
      <c r="CI42" s="560">
        <f t="shared" si="2"/>
        <v>-0.5322983814254485</v>
      </c>
      <c r="CJ42" s="536">
        <f t="shared" si="3"/>
        <v>-2.6731934345633913E-3</v>
      </c>
      <c r="CK42" s="560">
        <v>188.30858351340169</v>
      </c>
      <c r="CL42" s="560">
        <f t="shared" si="4"/>
        <v>0.48197606762008149</v>
      </c>
      <c r="CM42" s="536">
        <f t="shared" si="5"/>
        <v>2.5660691750459775E-3</v>
      </c>
    </row>
    <row r="43" spans="1:91" x14ac:dyDescent="0.25">
      <c r="A43" s="71" t="s">
        <v>39</v>
      </c>
      <c r="B43" s="282">
        <v>184.2</v>
      </c>
      <c r="C43" s="295">
        <v>182.9</v>
      </c>
      <c r="D43" s="571">
        <v>187.34</v>
      </c>
      <c r="E43" s="571">
        <v>189.29</v>
      </c>
      <c r="F43" s="124">
        <v>186.3</v>
      </c>
      <c r="G43" s="570">
        <v>187.22</v>
      </c>
      <c r="H43" s="570">
        <v>190.69</v>
      </c>
      <c r="I43" s="570">
        <v>194.12680925426434</v>
      </c>
      <c r="J43" s="571">
        <v>189.93</v>
      </c>
      <c r="K43" s="295">
        <v>187.75929925837247</v>
      </c>
      <c r="L43" s="295">
        <v>201.8</v>
      </c>
      <c r="M43" s="571">
        <v>200.6</v>
      </c>
      <c r="N43" s="28">
        <v>188.4822760123896</v>
      </c>
      <c r="O43" s="571">
        <v>194.70375316957978</v>
      </c>
      <c r="P43" s="124">
        <v>188.79213893782889</v>
      </c>
      <c r="Q43" s="571">
        <v>180.83446051399437</v>
      </c>
      <c r="R43" s="571">
        <v>184.51543900651626</v>
      </c>
      <c r="S43" s="571">
        <v>178.54489702372484</v>
      </c>
      <c r="T43" s="124">
        <v>181.1</v>
      </c>
      <c r="U43" s="28">
        <v>186.44860828642575</v>
      </c>
      <c r="V43" s="219">
        <v>187</v>
      </c>
      <c r="W43" s="219">
        <v>183.8</v>
      </c>
      <c r="X43" s="233">
        <v>182.84</v>
      </c>
      <c r="Y43" s="571">
        <v>184.61</v>
      </c>
      <c r="Z43" s="202">
        <v>182.86</v>
      </c>
      <c r="AA43" s="570">
        <v>188.7</v>
      </c>
      <c r="AB43" s="570">
        <v>177.14</v>
      </c>
      <c r="AC43" s="28">
        <v>183.57</v>
      </c>
      <c r="AD43" s="571">
        <v>184.2253066731102</v>
      </c>
      <c r="AE43" s="118">
        <v>198.13116456134281</v>
      </c>
      <c r="AF43" s="571">
        <v>205.38356476212155</v>
      </c>
      <c r="AG43" s="571">
        <v>190.40652105758176</v>
      </c>
      <c r="AH43" s="28">
        <v>196.50051005411763</v>
      </c>
      <c r="AI43" s="834">
        <v>186.09048358028582</v>
      </c>
      <c r="AJ43" s="295">
        <v>178.63603809119604</v>
      </c>
      <c r="AK43" s="571">
        <v>184.34940855323021</v>
      </c>
      <c r="AL43" s="571">
        <v>180.60296298943831</v>
      </c>
      <c r="AM43" s="28">
        <v>180.26</v>
      </c>
      <c r="AN43" s="834">
        <v>184.809</v>
      </c>
      <c r="AO43" s="219">
        <v>185.01793283338768</v>
      </c>
      <c r="AP43" s="233">
        <v>185.11686078324084</v>
      </c>
      <c r="AQ43" s="233">
        <v>179.9</v>
      </c>
      <c r="AR43" s="571">
        <v>183.4</v>
      </c>
      <c r="AS43" s="219">
        <v>183.17334604938529</v>
      </c>
      <c r="AT43" s="219">
        <v>190.75039555935984</v>
      </c>
      <c r="AU43" s="233">
        <v>199.88</v>
      </c>
      <c r="AV43" s="571">
        <v>189.77</v>
      </c>
      <c r="AW43" s="571">
        <v>185.84602293794819</v>
      </c>
      <c r="AX43" s="219">
        <v>196.71332927571515</v>
      </c>
      <c r="AY43" s="219">
        <v>209.71263350445503</v>
      </c>
      <c r="AZ43" s="219">
        <v>193.14883764459253</v>
      </c>
      <c r="BA43" s="219">
        <v>199.12452819277107</v>
      </c>
      <c r="BB43" s="219">
        <v>187.8266074457816</v>
      </c>
      <c r="BC43" s="219">
        <v>187.58481162566923</v>
      </c>
      <c r="BD43" s="219">
        <v>182.04271967436623</v>
      </c>
      <c r="BE43" s="219">
        <v>189.31282849912398</v>
      </c>
      <c r="BF43" s="219">
        <v>186.23956213599044</v>
      </c>
      <c r="BG43" s="771">
        <v>187.36753596742633</v>
      </c>
      <c r="BH43" s="834">
        <v>2.5585359674263373</v>
      </c>
      <c r="BI43" s="616">
        <v>1.3844217367262157E-2</v>
      </c>
      <c r="BJ43" s="834">
        <v>183.53544033864858</v>
      </c>
      <c r="BK43" s="834">
        <v>186.92175660401054</v>
      </c>
      <c r="BL43" s="834">
        <v>184.37417422707654</v>
      </c>
      <c r="BM43" s="834">
        <v>184.7864401919021</v>
      </c>
      <c r="BN43" s="834">
        <v>187.97074317558446</v>
      </c>
      <c r="BO43" s="219">
        <v>192.35300417693048</v>
      </c>
      <c r="BP43" s="219">
        <v>187.83464697861584</v>
      </c>
      <c r="BQ43" s="219">
        <v>-12.045353021384159</v>
      </c>
      <c r="BR43" s="201">
        <v>-6.0262922860637176E-2</v>
      </c>
      <c r="BS43" s="219">
        <v>189.37850116889419</v>
      </c>
      <c r="BT43" s="219">
        <v>-0.39149883110582095</v>
      </c>
      <c r="BU43" s="201">
        <v>-2.0630175006893657E-3</v>
      </c>
      <c r="BV43" s="219">
        <v>186.64063947109702</v>
      </c>
      <c r="BW43" s="834">
        <v>1.6026086175706382</v>
      </c>
      <c r="BX43" s="616">
        <v>8.401600494044148E-3</v>
      </c>
      <c r="BY43" s="219">
        <v>204.49790794979077</v>
      </c>
      <c r="BZ43" s="834">
        <v>7.7845786740756182</v>
      </c>
      <c r="CA43" s="616">
        <v>3.9573213989808911E-2</v>
      </c>
      <c r="CB43" s="219">
        <v>172.29755611736766</v>
      </c>
      <c r="CC43" s="834">
        <v>-37.415077387087365</v>
      </c>
      <c r="CD43" s="616">
        <v>-0.17841117514883784</v>
      </c>
      <c r="CE43" s="219">
        <v>194.02384020618555</v>
      </c>
      <c r="CF43" s="834">
        <f t="shared" si="0"/>
        <v>0.87500256159302126</v>
      </c>
      <c r="CG43" s="616">
        <f t="shared" si="1"/>
        <v>4.530198432791439E-3</v>
      </c>
      <c r="CH43" s="219">
        <v>198.59222981134562</v>
      </c>
      <c r="CI43" s="834">
        <f t="shared" si="2"/>
        <v>-0.5322983814254485</v>
      </c>
      <c r="CJ43" s="616">
        <f t="shared" si="3"/>
        <v>-2.6731934345633913E-3</v>
      </c>
      <c r="CK43" s="219">
        <v>188.30858351340169</v>
      </c>
      <c r="CL43" s="834">
        <f t="shared" si="4"/>
        <v>0.48197606762008149</v>
      </c>
      <c r="CM43" s="616">
        <f t="shared" si="5"/>
        <v>2.5660691750459775E-3</v>
      </c>
    </row>
    <row r="44" spans="1:91" x14ac:dyDescent="0.25">
      <c r="A44" s="72" t="s">
        <v>40</v>
      </c>
      <c r="B44" s="282">
        <v>175.6</v>
      </c>
      <c r="C44" s="295">
        <v>185</v>
      </c>
      <c r="D44" s="571">
        <v>185.04</v>
      </c>
      <c r="E44" s="571">
        <v>194.96</v>
      </c>
      <c r="F44" s="124">
        <v>188.08</v>
      </c>
      <c r="G44" s="570">
        <v>200</v>
      </c>
      <c r="H44" s="570">
        <v>204.9</v>
      </c>
      <c r="I44" s="570">
        <v>202.94244915620942</v>
      </c>
      <c r="J44" s="571">
        <v>202.32</v>
      </c>
      <c r="K44" s="295">
        <v>193.42747620349431</v>
      </c>
      <c r="L44" s="295"/>
      <c r="M44" s="571"/>
      <c r="N44" s="28"/>
      <c r="O44" s="571"/>
      <c r="P44" s="124">
        <v>193.42747620349431</v>
      </c>
      <c r="Q44" s="571">
        <v>178.02930595770817</v>
      </c>
      <c r="R44" s="571">
        <v>173.06287576557847</v>
      </c>
      <c r="S44" s="571">
        <v>170.99135063206919</v>
      </c>
      <c r="T44" s="124">
        <v>173.25</v>
      </c>
      <c r="U44" s="28">
        <v>185.53141120767251</v>
      </c>
      <c r="V44" s="219">
        <v>179</v>
      </c>
      <c r="W44" s="233">
        <v>180.3</v>
      </c>
      <c r="X44" s="233">
        <v>173.65</v>
      </c>
      <c r="Y44" s="571">
        <v>177.66</v>
      </c>
      <c r="Z44" s="202">
        <v>186.5</v>
      </c>
      <c r="AA44" s="570">
        <v>188</v>
      </c>
      <c r="AB44" s="570"/>
      <c r="AC44" s="28">
        <v>187.24</v>
      </c>
      <c r="AD44" s="571">
        <v>180.47032877853209</v>
      </c>
      <c r="AE44" s="118"/>
      <c r="AF44" s="571"/>
      <c r="AG44" s="571"/>
      <c r="AH44" s="28"/>
      <c r="AI44" s="834">
        <v>180.47032877853209</v>
      </c>
      <c r="AJ44" s="295">
        <v>178.96865520728008</v>
      </c>
      <c r="AK44" s="571">
        <v>166.62441374065153</v>
      </c>
      <c r="AL44" s="571">
        <v>158.12725607456497</v>
      </c>
      <c r="AM44" s="28">
        <v>166.38</v>
      </c>
      <c r="AN44" s="834">
        <v>176.1</v>
      </c>
      <c r="AO44" s="219">
        <v>181.03907164910038</v>
      </c>
      <c r="AP44" s="233">
        <v>179.33693910256412</v>
      </c>
      <c r="AQ44" s="233">
        <v>173.01</v>
      </c>
      <c r="AR44" s="571">
        <v>177.8</v>
      </c>
      <c r="AS44" s="219">
        <v>184.68068930562595</v>
      </c>
      <c r="AT44" s="233">
        <v>185.99871547848426</v>
      </c>
      <c r="AU44" s="233">
        <v>191.9</v>
      </c>
      <c r="AV44" s="571">
        <v>187.15</v>
      </c>
      <c r="AW44" s="571">
        <v>181.81101153575287</v>
      </c>
      <c r="AX44" s="219" t="e">
        <v>#DIV/0!</v>
      </c>
      <c r="AY44" s="219" t="e">
        <v>#DIV/0!</v>
      </c>
      <c r="AZ44" s="233">
        <v>246.4</v>
      </c>
      <c r="BA44" s="38">
        <v>246.35</v>
      </c>
      <c r="BB44" s="834">
        <v>182.50508129482986</v>
      </c>
      <c r="BC44" s="219">
        <v>178.90370370370371</v>
      </c>
      <c r="BD44" s="219">
        <v>166.52445961319683</v>
      </c>
      <c r="BE44" s="219">
        <v>179.92146473009416</v>
      </c>
      <c r="BF44" s="219">
        <v>174.84942816539214</v>
      </c>
      <c r="BG44" s="219">
        <v>179.70149881071413</v>
      </c>
      <c r="BH44" s="834">
        <v>3.6014988107141335</v>
      </c>
      <c r="BI44" s="616">
        <v>2.0451441287417049E-2</v>
      </c>
      <c r="BJ44" s="834">
        <v>179.49362001406612</v>
      </c>
      <c r="BK44" s="834">
        <v>179.72290560662955</v>
      </c>
      <c r="BL44" s="834">
        <v>185.93212001967535</v>
      </c>
      <c r="BM44" s="834">
        <v>181.59097954122754</v>
      </c>
      <c r="BN44" s="834">
        <v>183.41137123745821</v>
      </c>
      <c r="BO44" s="219">
        <v>186.39361332870533</v>
      </c>
      <c r="BP44" s="219">
        <v>190.04893964110931</v>
      </c>
      <c r="BQ44" s="219">
        <v>-1.8510603588906918</v>
      </c>
      <c r="BR44" s="201">
        <v>-9.6459633084455005E-3</v>
      </c>
      <c r="BS44" s="219">
        <v>185.45091272364002</v>
      </c>
      <c r="BT44" s="219">
        <v>-1.6990872763599896</v>
      </c>
      <c r="BU44" s="201">
        <v>-9.0787457994121797E-3</v>
      </c>
      <c r="BV44" s="219">
        <v>183.09726045198408</v>
      </c>
      <c r="BW44" s="834">
        <v>0.39489785022107071</v>
      </c>
      <c r="BX44" s="616">
        <v>2.1231213839578711E-3</v>
      </c>
      <c r="BY44" s="219" t="e">
        <v>#DIV/0!</v>
      </c>
      <c r="BZ44" s="834" t="e">
        <v>#DIV/0!</v>
      </c>
      <c r="CA44" s="616" t="e">
        <v>#DIV/0!</v>
      </c>
      <c r="CB44" s="219" t="e">
        <v>#DIV/0!</v>
      </c>
      <c r="CC44" s="834" t="e">
        <v>#DIV/0!</v>
      </c>
      <c r="CD44" s="616" t="e">
        <v>#DIV/0!</v>
      </c>
      <c r="CE44" s="219" t="e">
        <v>#DIV/0!</v>
      </c>
      <c r="CF44" s="834" t="e">
        <f t="shared" si="0"/>
        <v>#DIV/0!</v>
      </c>
      <c r="CG44" s="616" t="e">
        <f t="shared" si="1"/>
        <v>#DIV/0!</v>
      </c>
      <c r="CH44" s="219" t="e">
        <v>#DIV/0!</v>
      </c>
      <c r="CI44" s="834" t="e">
        <f t="shared" si="2"/>
        <v>#DIV/0!</v>
      </c>
      <c r="CJ44" s="616" t="e">
        <f t="shared" si="3"/>
        <v>#DIV/0!</v>
      </c>
      <c r="CK44" s="219">
        <v>183.09726045198408</v>
      </c>
      <c r="CL44" s="834">
        <f t="shared" si="4"/>
        <v>0.59217915715422009</v>
      </c>
      <c r="CM44" s="616">
        <f t="shared" si="5"/>
        <v>3.244726957478941E-3</v>
      </c>
    </row>
    <row r="45" spans="1:91" x14ac:dyDescent="0.25">
      <c r="A45" s="72" t="s">
        <v>41</v>
      </c>
      <c r="B45" s="282">
        <v>159.6</v>
      </c>
      <c r="C45" s="295">
        <v>146.19999999999999</v>
      </c>
      <c r="D45" s="571">
        <v>162.63999999999999</v>
      </c>
      <c r="E45" s="571">
        <v>155.88</v>
      </c>
      <c r="F45" s="124">
        <v>154.29</v>
      </c>
      <c r="G45" s="570">
        <v>145.80000000000001</v>
      </c>
      <c r="H45" s="570">
        <v>131.19999999999999</v>
      </c>
      <c r="I45" s="570">
        <v>166.18450658952105</v>
      </c>
      <c r="J45" s="571">
        <v>146.63</v>
      </c>
      <c r="K45" s="295">
        <v>151.33427994694043</v>
      </c>
      <c r="L45" s="295">
        <v>203.4</v>
      </c>
      <c r="M45" s="571">
        <v>196.5</v>
      </c>
      <c r="N45" s="28">
        <v>176.63963871497484</v>
      </c>
      <c r="O45" s="571">
        <v>184.79198460619733</v>
      </c>
      <c r="P45" s="124">
        <v>157.30678953415378</v>
      </c>
      <c r="Q45" s="571">
        <v>138.00726354018633</v>
      </c>
      <c r="R45" s="571">
        <v>177.77491298182289</v>
      </c>
      <c r="S45" s="571">
        <v>148.74620060790272</v>
      </c>
      <c r="T45" s="124">
        <v>155.13</v>
      </c>
      <c r="U45" s="28">
        <v>156.81535751295337</v>
      </c>
      <c r="V45" s="219">
        <v>172.9</v>
      </c>
      <c r="W45" s="233">
        <v>153.93</v>
      </c>
      <c r="X45" s="233">
        <v>162.74</v>
      </c>
      <c r="Y45" s="571">
        <v>162.78</v>
      </c>
      <c r="Z45" s="202">
        <v>140.88</v>
      </c>
      <c r="AA45" s="570">
        <v>138.5</v>
      </c>
      <c r="AB45" s="570">
        <v>136.81</v>
      </c>
      <c r="AC45" s="28">
        <v>138.88999999999999</v>
      </c>
      <c r="AD45" s="571">
        <v>153.03886904947228</v>
      </c>
      <c r="AE45" s="295">
        <v>185.49019607843138</v>
      </c>
      <c r="AF45" s="571">
        <v>234.52294246176257</v>
      </c>
      <c r="AG45" s="571">
        <v>174.65034965034965</v>
      </c>
      <c r="AH45" s="28">
        <v>186.12571701720842</v>
      </c>
      <c r="AI45" s="834">
        <v>159.877378788253</v>
      </c>
      <c r="AJ45" s="295">
        <v>114.1640042598509</v>
      </c>
      <c r="AK45" s="571">
        <v>172.52987712506314</v>
      </c>
      <c r="AL45" s="571">
        <v>173.2078853046595</v>
      </c>
      <c r="AM45" s="28">
        <v>156.63999999999999</v>
      </c>
      <c r="AN45" s="834">
        <v>159.1</v>
      </c>
      <c r="AO45" s="219">
        <v>158.93794837659937</v>
      </c>
      <c r="AP45" s="233">
        <v>163.79675370501059</v>
      </c>
      <c r="AQ45" s="233">
        <v>158.75</v>
      </c>
      <c r="AR45" s="571">
        <v>160.6</v>
      </c>
      <c r="AS45" s="219">
        <v>137.45199909645359</v>
      </c>
      <c r="AT45" s="233">
        <v>132.81606572341397</v>
      </c>
      <c r="AU45" s="233">
        <v>434.6</v>
      </c>
      <c r="AV45" s="571">
        <v>144.57</v>
      </c>
      <c r="AW45" s="571">
        <v>157.07309550115329</v>
      </c>
      <c r="AX45" s="219">
        <v>177.65916889058329</v>
      </c>
      <c r="AY45" s="219">
        <v>248.49170437405729</v>
      </c>
      <c r="AZ45" s="233">
        <v>173.5</v>
      </c>
      <c r="BA45" s="38">
        <v>242.69</v>
      </c>
      <c r="BB45" s="834">
        <v>175.68055296812656</v>
      </c>
      <c r="BC45" s="219">
        <v>157.18418514946961</v>
      </c>
      <c r="BD45" s="219">
        <v>160.8957470831765</v>
      </c>
      <c r="BE45" s="219">
        <v>184.34460398332561</v>
      </c>
      <c r="BF45" s="219">
        <v>170.31270970339551</v>
      </c>
      <c r="BG45" s="219">
        <v>165.01676400351403</v>
      </c>
      <c r="BH45" s="834">
        <v>5.9167640035140323</v>
      </c>
      <c r="BI45" s="616">
        <v>3.718896293849161E-2</v>
      </c>
      <c r="BJ45" s="834">
        <v>152.82392026578074</v>
      </c>
      <c r="BK45" s="834">
        <v>161.9047619047619</v>
      </c>
      <c r="BL45" s="834">
        <v>152.12495459498729</v>
      </c>
      <c r="BM45" s="834">
        <v>154.72257035433518</v>
      </c>
      <c r="BN45" s="834">
        <v>158.97501274859763</v>
      </c>
      <c r="BO45" s="219">
        <v>163.40361445783131</v>
      </c>
      <c r="BP45" s="219">
        <v>159.39535455327515</v>
      </c>
      <c r="BQ45" s="219">
        <v>-275.20464544672484</v>
      </c>
      <c r="BR45" s="201">
        <v>-0.63323664391791257</v>
      </c>
      <c r="BS45" s="219">
        <v>159.78966571873156</v>
      </c>
      <c r="BT45" s="219">
        <v>15.219665718731562</v>
      </c>
      <c r="BU45" s="201">
        <v>0.10527540789051368</v>
      </c>
      <c r="BV45" s="219">
        <v>156.47967252767697</v>
      </c>
      <c r="BW45" s="834">
        <v>30.587548734417339</v>
      </c>
      <c r="BX45" s="616">
        <v>0.23030006624435861</v>
      </c>
      <c r="BY45" s="219">
        <v>192.52498913515862</v>
      </c>
      <c r="BZ45" s="834">
        <v>14.865820244575332</v>
      </c>
      <c r="CA45" s="616">
        <v>8.3676065453907933E-2</v>
      </c>
      <c r="CB45" s="219">
        <v>180.19709056780857</v>
      </c>
      <c r="CC45" s="834">
        <v>-68.294613806248719</v>
      </c>
      <c r="CD45" s="616">
        <v>-0.27483659455868226</v>
      </c>
      <c r="CE45" s="219">
        <v>183.2576408493924</v>
      </c>
      <c r="CF45" s="834">
        <f t="shared" si="0"/>
        <v>9.7576408493924021</v>
      </c>
      <c r="CG45" s="616">
        <f t="shared" si="1"/>
        <v>5.6240004895633439E-2</v>
      </c>
      <c r="CH45" s="219">
        <v>184.43437475157006</v>
      </c>
      <c r="CI45" s="834">
        <f t="shared" si="2"/>
        <v>-58.255625248429936</v>
      </c>
      <c r="CJ45" s="616">
        <f t="shared" si="3"/>
        <v>-0.2400413088649303</v>
      </c>
      <c r="CK45" s="219">
        <v>161.78155720402867</v>
      </c>
      <c r="CL45" s="834">
        <f t="shared" si="4"/>
        <v>-13.89899576409789</v>
      </c>
      <c r="CM45" s="616">
        <f t="shared" si="5"/>
        <v>-7.9115164025124404E-2</v>
      </c>
    </row>
    <row r="46" spans="1:91" x14ac:dyDescent="0.25">
      <c r="A46" s="72" t="s">
        <v>42</v>
      </c>
      <c r="B46" s="282">
        <v>199.4</v>
      </c>
      <c r="C46" s="295">
        <v>202.5</v>
      </c>
      <c r="D46" s="571">
        <v>200.48</v>
      </c>
      <c r="E46" s="571">
        <v>203.48</v>
      </c>
      <c r="F46" s="124">
        <v>202.12</v>
      </c>
      <c r="G46" s="570">
        <v>204</v>
      </c>
      <c r="H46" s="570">
        <v>204.18</v>
      </c>
      <c r="I46" s="570">
        <v>204.45093851860176</v>
      </c>
      <c r="J46" s="571">
        <v>204.18</v>
      </c>
      <c r="K46" s="295">
        <v>202.9651767187128</v>
      </c>
      <c r="L46" s="295">
        <v>204</v>
      </c>
      <c r="M46" s="571">
        <v>201.9</v>
      </c>
      <c r="N46" s="28">
        <v>192.03087514342337</v>
      </c>
      <c r="O46" s="571">
        <v>197.51418509098022</v>
      </c>
      <c r="P46" s="124">
        <v>201.93935564044736</v>
      </c>
      <c r="Q46" s="571">
        <v>191.98815497244388</v>
      </c>
      <c r="R46" s="571">
        <v>190.99674090168386</v>
      </c>
      <c r="S46" s="571">
        <v>190.97392345799989</v>
      </c>
      <c r="T46" s="124">
        <v>191.25</v>
      </c>
      <c r="U46" s="28">
        <v>198.79594642891956</v>
      </c>
      <c r="V46" s="219">
        <v>199</v>
      </c>
      <c r="W46" s="233">
        <v>199.19</v>
      </c>
      <c r="X46" s="233">
        <v>198.71</v>
      </c>
      <c r="Y46" s="571">
        <v>198.96</v>
      </c>
      <c r="Z46" s="202">
        <v>199.9</v>
      </c>
      <c r="AA46" s="570">
        <v>200</v>
      </c>
      <c r="AB46" s="570">
        <v>202</v>
      </c>
      <c r="AC46" s="28">
        <v>200.47</v>
      </c>
      <c r="AD46" s="571">
        <v>199.54690757523198</v>
      </c>
      <c r="AE46" s="295">
        <v>204.17482061317676</v>
      </c>
      <c r="AF46" s="571">
        <v>199.95610184372256</v>
      </c>
      <c r="AG46" s="571">
        <v>201.33250052050803</v>
      </c>
      <c r="AH46" s="28">
        <v>201.15681233933162</v>
      </c>
      <c r="AI46" s="834">
        <v>199.85445427599268</v>
      </c>
      <c r="AJ46" s="295">
        <v>200.22164758034725</v>
      </c>
      <c r="AK46" s="571">
        <v>199.90331157843849</v>
      </c>
      <c r="AL46" s="571">
        <v>199.23270273845748</v>
      </c>
      <c r="AM46" s="28">
        <v>199.73</v>
      </c>
      <c r="AN46" s="834">
        <v>199.82400000000001</v>
      </c>
      <c r="AO46" s="219">
        <v>199.67610364683301</v>
      </c>
      <c r="AP46" s="233">
        <v>198.98136358374813</v>
      </c>
      <c r="AQ46" s="233">
        <v>192.51</v>
      </c>
      <c r="AR46" s="571">
        <v>197</v>
      </c>
      <c r="AS46" s="219">
        <v>199.49625898214683</v>
      </c>
      <c r="AT46" s="233">
        <v>199.96663051639277</v>
      </c>
      <c r="AU46" s="233">
        <v>201.5</v>
      </c>
      <c r="AV46" s="571">
        <v>200.17</v>
      </c>
      <c r="AW46" s="571">
        <v>198.27374499340237</v>
      </c>
      <c r="AX46" s="219">
        <v>203.31043098063711</v>
      </c>
      <c r="AY46" s="219">
        <v>204.58164890358935</v>
      </c>
      <c r="AZ46" s="233">
        <v>200.4</v>
      </c>
      <c r="BA46" s="38">
        <v>202.4</v>
      </c>
      <c r="BB46" s="834">
        <v>199.1013918449647</v>
      </c>
      <c r="BC46" s="219">
        <v>198.43871975019516</v>
      </c>
      <c r="BD46" s="219">
        <v>199.98693749591797</v>
      </c>
      <c r="BE46" s="219">
        <v>198.10618870476836</v>
      </c>
      <c r="BF46" s="219">
        <v>198.87661399338086</v>
      </c>
      <c r="BG46" s="219">
        <v>199.05105692194894</v>
      </c>
      <c r="BH46" s="834">
        <v>-0.7729430780510711</v>
      </c>
      <c r="BI46" s="616">
        <v>-3.8681193352704257E-3</v>
      </c>
      <c r="BJ46" s="834">
        <v>199.18020343100045</v>
      </c>
      <c r="BK46" s="834">
        <v>200.50744474861455</v>
      </c>
      <c r="BL46" s="834">
        <v>199.8014669387305</v>
      </c>
      <c r="BM46" s="834">
        <v>199.76924968319119</v>
      </c>
      <c r="BN46" s="834">
        <v>201.00433376900321</v>
      </c>
      <c r="BO46" s="219">
        <v>199.92044550517105</v>
      </c>
      <c r="BP46" s="219">
        <v>199.85762591208402</v>
      </c>
      <c r="BQ46" s="219">
        <v>-1.6423740879159823</v>
      </c>
      <c r="BR46" s="201">
        <v>-8.1507398904018969E-3</v>
      </c>
      <c r="BS46" s="219">
        <v>200.31294823314644</v>
      </c>
      <c r="BT46" s="219">
        <v>0.14294823314645555</v>
      </c>
      <c r="BU46" s="201">
        <v>7.1413415170332997E-4</v>
      </c>
      <c r="BV46" s="219">
        <v>199.99780740221016</v>
      </c>
      <c r="BW46" s="834">
        <v>-4.6185011221723471E-2</v>
      </c>
      <c r="BX46" s="616">
        <v>-2.3096359178753634E-4</v>
      </c>
      <c r="BY46" s="219">
        <v>209.33197348291688</v>
      </c>
      <c r="BZ46" s="834">
        <v>6.0215425022797717</v>
      </c>
      <c r="CA46" s="616">
        <v>2.961747940445442E-2</v>
      </c>
      <c r="CB46" s="219">
        <v>212.14585875016945</v>
      </c>
      <c r="CC46" s="834">
        <v>7.5642098465800984</v>
      </c>
      <c r="CD46" s="616">
        <v>3.6974038908762483E-2</v>
      </c>
      <c r="CE46" s="219">
        <v>199.95600527936645</v>
      </c>
      <c r="CF46" s="834">
        <f t="shared" si="0"/>
        <v>-0.44399472063355461</v>
      </c>
      <c r="CG46" s="616">
        <f t="shared" si="1"/>
        <v>-2.21554251813151E-3</v>
      </c>
      <c r="CH46" s="219">
        <v>206.16938845569126</v>
      </c>
      <c r="CI46" s="834">
        <f t="shared" si="2"/>
        <v>3.7693884556912565</v>
      </c>
      <c r="CJ46" s="616">
        <f t="shared" si="3"/>
        <v>1.8623460749462729E-2</v>
      </c>
      <c r="CK46" s="219">
        <v>201.12537744048313</v>
      </c>
      <c r="CL46" s="834">
        <f t="shared" si="4"/>
        <v>2.0239855955184396</v>
      </c>
      <c r="CM46" s="616">
        <f t="shared" si="5"/>
        <v>1.016560244387677E-2</v>
      </c>
    </row>
    <row r="47" spans="1:91" x14ac:dyDescent="0.25">
      <c r="A47" s="72" t="s">
        <v>43</v>
      </c>
      <c r="B47" s="282">
        <v>200.5</v>
      </c>
      <c r="C47" s="295">
        <v>200.4</v>
      </c>
      <c r="D47" s="571">
        <v>200.38</v>
      </c>
      <c r="E47" s="571">
        <v>200.43</v>
      </c>
      <c r="F47" s="124">
        <v>200.41</v>
      </c>
      <c r="G47" s="570">
        <v>200.4</v>
      </c>
      <c r="H47" s="570">
        <v>200.37</v>
      </c>
      <c r="I47" s="570">
        <v>200.39501671224554</v>
      </c>
      <c r="J47" s="571">
        <v>200.39</v>
      </c>
      <c r="K47" s="295">
        <v>200.40108529819693</v>
      </c>
      <c r="L47" s="295">
        <v>200.2</v>
      </c>
      <c r="M47" s="571">
        <v>200.6</v>
      </c>
      <c r="N47" s="28">
        <v>200.4104969945756</v>
      </c>
      <c r="O47" s="571">
        <v>200.39633391132028</v>
      </c>
      <c r="P47" s="124">
        <v>200.40004605298802</v>
      </c>
      <c r="Q47" s="571">
        <v>200.42070819212341</v>
      </c>
      <c r="R47" s="571">
        <v>200.25472714803567</v>
      </c>
      <c r="S47" s="571">
        <v>200.16913319238898</v>
      </c>
      <c r="T47" s="124">
        <v>200.27</v>
      </c>
      <c r="U47" s="28">
        <v>200.36194901213406</v>
      </c>
      <c r="V47" s="219">
        <v>199.8</v>
      </c>
      <c r="W47" s="233">
        <v>199.81</v>
      </c>
      <c r="X47" s="233">
        <v>198.2</v>
      </c>
      <c r="Y47" s="571">
        <v>199.29</v>
      </c>
      <c r="Z47" s="202">
        <v>200.1</v>
      </c>
      <c r="AA47" s="570">
        <v>200.6</v>
      </c>
      <c r="AB47" s="570">
        <v>200.23</v>
      </c>
      <c r="AC47" s="28">
        <v>200.3</v>
      </c>
      <c r="AD47" s="571">
        <v>199.72349784318703</v>
      </c>
      <c r="AE47" s="295">
        <v>200.43756311006393</v>
      </c>
      <c r="AF47" s="571">
        <v>200.0350017500875</v>
      </c>
      <c r="AG47" s="571">
        <v>200.23495627202715</v>
      </c>
      <c r="AH47" s="28">
        <v>200.23813221514726</v>
      </c>
      <c r="AI47" s="834">
        <v>199.84418292401637</v>
      </c>
      <c r="AJ47" s="295">
        <v>200.71174377224199</v>
      </c>
      <c r="AK47" s="571">
        <v>200.30518819938962</v>
      </c>
      <c r="AL47" s="571">
        <v>200.21586616297895</v>
      </c>
      <c r="AM47" s="28">
        <v>200.39</v>
      </c>
      <c r="AN47" s="834">
        <v>199.989</v>
      </c>
      <c r="AO47" s="219">
        <v>199.82202087209771</v>
      </c>
      <c r="AP47" s="233">
        <v>199.29874890429517</v>
      </c>
      <c r="AQ47" s="233">
        <v>198</v>
      </c>
      <c r="AR47" s="571">
        <v>199.1</v>
      </c>
      <c r="AS47" s="219">
        <v>199.08874801901743</v>
      </c>
      <c r="AT47" s="233">
        <v>201.02214650766609</v>
      </c>
      <c r="AU47" s="233">
        <v>201.15</v>
      </c>
      <c r="AV47" s="571">
        <v>200.29</v>
      </c>
      <c r="AW47" s="571">
        <v>199.60430492380226</v>
      </c>
      <c r="AX47" s="219">
        <v>208.78661087866107</v>
      </c>
      <c r="AY47" s="219">
        <v>199.77168949771689</v>
      </c>
      <c r="AZ47" s="233">
        <v>200.3</v>
      </c>
      <c r="BA47" s="38">
        <v>201.46</v>
      </c>
      <c r="BB47" s="834">
        <v>199.97359821286102</v>
      </c>
      <c r="BC47" s="219">
        <v>200.77569489334195</v>
      </c>
      <c r="BD47" s="219">
        <v>200.6075607560756</v>
      </c>
      <c r="BE47" s="219">
        <v>200.53505740720098</v>
      </c>
      <c r="BF47" s="219">
        <v>200.63296085019925</v>
      </c>
      <c r="BG47" s="219">
        <v>200.14439026567987</v>
      </c>
      <c r="BH47" s="834">
        <v>0.1553902656798698</v>
      </c>
      <c r="BI47" s="616">
        <v>7.7699406307285557E-4</v>
      </c>
      <c r="BJ47" s="834">
        <v>200.0391083300743</v>
      </c>
      <c r="BK47" s="834">
        <v>200.08937548877219</v>
      </c>
      <c r="BL47" s="834">
        <v>200.51144949436244</v>
      </c>
      <c r="BM47" s="834">
        <v>200.20156936145705</v>
      </c>
      <c r="BN47" s="834">
        <v>200.30207970256768</v>
      </c>
      <c r="BO47" s="219">
        <v>201.11442270312298</v>
      </c>
      <c r="BP47" s="219">
        <v>200.39908779931585</v>
      </c>
      <c r="BQ47" s="219">
        <v>-0.7509122006841551</v>
      </c>
      <c r="BR47" s="201">
        <v>-3.7330957031277904E-3</v>
      </c>
      <c r="BS47" s="219">
        <v>200.59982862039419</v>
      </c>
      <c r="BT47" s="219">
        <v>0.30982862039419956</v>
      </c>
      <c r="BU47" s="201">
        <v>1.5469000968305936E-3</v>
      </c>
      <c r="BV47" s="219">
        <v>200.38339658072846</v>
      </c>
      <c r="BW47" s="834">
        <v>9.2276195456889809E-2</v>
      </c>
      <c r="BX47" s="616">
        <v>4.5903497231525314E-4</v>
      </c>
      <c r="BY47" s="219">
        <v>210.52631578947367</v>
      </c>
      <c r="BZ47" s="834">
        <v>1.7397049108126055</v>
      </c>
      <c r="CA47" s="616">
        <v>8.3324543824491535E-3</v>
      </c>
      <c r="CB47" s="219">
        <v>84.626234132581104</v>
      </c>
      <c r="CC47" s="834">
        <v>-115.14545536513579</v>
      </c>
      <c r="CD47" s="616">
        <v>-0.57638525085633685</v>
      </c>
      <c r="CE47" s="219">
        <v>198.4722770973265</v>
      </c>
      <c r="CF47" s="834">
        <f t="shared" si="0"/>
        <v>-1.8277229026735142</v>
      </c>
      <c r="CG47" s="616">
        <f t="shared" si="1"/>
        <v>-9.1249271226835453E-3</v>
      </c>
      <c r="CH47" s="219">
        <v>200.46963304943088</v>
      </c>
      <c r="CI47" s="834">
        <f t="shared" si="2"/>
        <v>-0.99036695056912549</v>
      </c>
      <c r="CJ47" s="616">
        <f t="shared" si="3"/>
        <v>-4.9159483300363618E-3</v>
      </c>
      <c r="CK47" s="219">
        <v>200.40040825940173</v>
      </c>
      <c r="CL47" s="834">
        <f t="shared" si="4"/>
        <v>0.42681004654070875</v>
      </c>
      <c r="CM47" s="616">
        <f t="shared" si="5"/>
        <v>2.134331983597118E-3</v>
      </c>
    </row>
    <row r="48" spans="1:91" x14ac:dyDescent="0.25">
      <c r="A48" s="70" t="s">
        <v>80</v>
      </c>
      <c r="B48" s="281"/>
      <c r="C48" s="29">
        <v>147.00172382052185</v>
      </c>
      <c r="D48" s="572">
        <v>147.34453283313005</v>
      </c>
      <c r="E48" s="572">
        <v>145.12676163306767</v>
      </c>
      <c r="F48" s="123">
        <v>146.51</v>
      </c>
      <c r="G48" s="560">
        <v>149.17645208933516</v>
      </c>
      <c r="H48" s="560">
        <v>151.2493127252734</v>
      </c>
      <c r="I48" s="560">
        <v>176.28961325758291</v>
      </c>
      <c r="J48" s="560">
        <v>153.68</v>
      </c>
      <c r="K48" s="29">
        <v>149.20501060750334</v>
      </c>
      <c r="L48" s="29">
        <v>189.29289238077837</v>
      </c>
      <c r="M48" s="572">
        <v>186.3217886891714</v>
      </c>
      <c r="N48" s="561">
        <v>184.42408376963351</v>
      </c>
      <c r="O48" s="560">
        <v>186.69014325276078</v>
      </c>
      <c r="P48" s="123">
        <v>151.18283079792693</v>
      </c>
      <c r="Q48" s="560">
        <v>154.33606700401324</v>
      </c>
      <c r="R48" s="560">
        <v>148.78622655596027</v>
      </c>
      <c r="S48" s="560">
        <v>148.79</v>
      </c>
      <c r="T48" s="123">
        <v>150.1</v>
      </c>
      <c r="U48" s="561">
        <v>150.82655440326707</v>
      </c>
      <c r="V48" s="560">
        <v>147.82509524976135</v>
      </c>
      <c r="W48" s="560">
        <v>147.66609581521979</v>
      </c>
      <c r="X48" s="560">
        <v>147.52525806898063</v>
      </c>
      <c r="Y48" s="560">
        <v>147.68</v>
      </c>
      <c r="Z48" s="29">
        <v>150.11077111737112</v>
      </c>
      <c r="AA48" s="572">
        <v>153.30724259554523</v>
      </c>
      <c r="AB48" s="572">
        <v>177.4662387210077</v>
      </c>
      <c r="AC48" s="561">
        <v>154.01</v>
      </c>
      <c r="AD48" s="560">
        <v>149.8467342117512</v>
      </c>
      <c r="AE48" s="29">
        <v>189.23207707565885</v>
      </c>
      <c r="AF48" s="572">
        <v>189.18425139307573</v>
      </c>
      <c r="AG48" s="572">
        <v>184.95063329011668</v>
      </c>
      <c r="AH48" s="561">
        <v>187.45631706615137</v>
      </c>
      <c r="AI48" s="560">
        <v>151.55111513140429</v>
      </c>
      <c r="AJ48" s="29">
        <v>155.59644556143974</v>
      </c>
      <c r="AK48" s="572">
        <v>144.65718931962439</v>
      </c>
      <c r="AL48" s="572">
        <v>147.79232232828946</v>
      </c>
      <c r="AM48" s="561">
        <v>148.58000000000001</v>
      </c>
      <c r="AN48" s="560">
        <v>150.52000000000001</v>
      </c>
      <c r="AO48" s="560">
        <v>149.85054071396152</v>
      </c>
      <c r="AP48" s="560">
        <v>147.61495880300345</v>
      </c>
      <c r="AQ48" s="560">
        <v>152.61000000000001</v>
      </c>
      <c r="AR48" s="560">
        <v>150</v>
      </c>
      <c r="AS48" s="560">
        <v>146.34118203527879</v>
      </c>
      <c r="AT48" s="560">
        <v>149.48944125368661</v>
      </c>
      <c r="AU48" s="560">
        <v>176.42</v>
      </c>
      <c r="AV48" s="560">
        <v>150.83000000000001</v>
      </c>
      <c r="AW48" s="560">
        <v>150.28450635733512</v>
      </c>
      <c r="AX48" s="560">
        <v>189.4</v>
      </c>
      <c r="AY48" s="560">
        <v>189.82</v>
      </c>
      <c r="AZ48" s="560">
        <v>184.06</v>
      </c>
      <c r="BA48" s="560">
        <v>187.29</v>
      </c>
      <c r="BB48" s="560">
        <v>152.04856741550097</v>
      </c>
      <c r="BC48" s="560">
        <v>148.8167567895984</v>
      </c>
      <c r="BD48" s="560">
        <v>144.91987830178709</v>
      </c>
      <c r="BE48" s="560">
        <v>145.02605937004307</v>
      </c>
      <c r="BF48" s="560">
        <v>145.93574355028824</v>
      </c>
      <c r="BG48" s="560">
        <v>150.07107227157016</v>
      </c>
      <c r="BH48" s="560">
        <v>-0.44892772842985096</v>
      </c>
      <c r="BI48" s="536">
        <v>-2.9825121474212901E-3</v>
      </c>
      <c r="BJ48" s="560">
        <v>146.43665038794106</v>
      </c>
      <c r="BK48" s="560">
        <v>145.14505952321053</v>
      </c>
      <c r="BL48" s="560">
        <v>144.72496389022629</v>
      </c>
      <c r="BM48" s="560">
        <v>145.49439606203802</v>
      </c>
      <c r="BN48" s="560">
        <v>143.01619819567625</v>
      </c>
      <c r="BO48" s="560">
        <v>150.34024126198577</v>
      </c>
      <c r="BP48" s="560">
        <v>170.55568141363798</v>
      </c>
      <c r="BQ48" s="560">
        <v>-5.8643185863620033</v>
      </c>
      <c r="BR48" s="859">
        <v>-3.3240667647443621E-2</v>
      </c>
      <c r="BS48" s="560">
        <v>148.68130448617978</v>
      </c>
      <c r="BT48" s="560">
        <v>-2.1486955138202291</v>
      </c>
      <c r="BU48" s="859">
        <v>-1.424580994377928E-2</v>
      </c>
      <c r="BV48" s="560">
        <v>146.6901463978763</v>
      </c>
      <c r="BW48" s="560">
        <v>0.85080000829916003</v>
      </c>
      <c r="BX48" s="536">
        <v>5.6913719200766266E-3</v>
      </c>
      <c r="BY48" s="560">
        <v>169.59344401873136</v>
      </c>
      <c r="BZ48" s="560">
        <v>-19.806555981268644</v>
      </c>
      <c r="CA48" s="536">
        <v>-0.10457526917248491</v>
      </c>
      <c r="CB48" s="560">
        <v>187.72366578496968</v>
      </c>
      <c r="CC48" s="560">
        <v>-2.0963342150303106</v>
      </c>
      <c r="CD48" s="536">
        <v>-1.104380052170641E-2</v>
      </c>
      <c r="CE48" s="560">
        <v>177.29781047884649</v>
      </c>
      <c r="CF48" s="560">
        <f t="shared" si="0"/>
        <v>-6.7621895211535161</v>
      </c>
      <c r="CG48" s="536">
        <f t="shared" si="1"/>
        <v>-3.6739049881307814E-2</v>
      </c>
      <c r="CH48" s="560">
        <v>182.14209968186637</v>
      </c>
      <c r="CI48" s="560">
        <f t="shared" si="2"/>
        <v>-5.1479003181336225</v>
      </c>
      <c r="CJ48" s="536">
        <f t="shared" si="3"/>
        <v>-2.7486252966702027E-2</v>
      </c>
      <c r="CK48" s="560">
        <v>148.36451055517995</v>
      </c>
      <c r="CL48" s="560">
        <f t="shared" si="4"/>
        <v>-3.6840568603210215</v>
      </c>
      <c r="CM48" s="536">
        <f t="shared" si="5"/>
        <v>-2.422947432482972E-2</v>
      </c>
    </row>
    <row r="49" spans="1:91" x14ac:dyDescent="0.25">
      <c r="A49" s="71" t="s">
        <v>44</v>
      </c>
      <c r="B49" s="282">
        <v>149.91999999999999</v>
      </c>
      <c r="C49" s="295">
        <v>147.00172382052185</v>
      </c>
      <c r="D49" s="571">
        <v>147.34453283313005</v>
      </c>
      <c r="E49" s="571">
        <v>145.12676163306767</v>
      </c>
      <c r="F49" s="124">
        <v>146.51</v>
      </c>
      <c r="G49" s="570">
        <v>149.17645208933516</v>
      </c>
      <c r="H49" s="570">
        <v>151.2493127252734</v>
      </c>
      <c r="I49" s="570">
        <v>176.28961325758291</v>
      </c>
      <c r="J49" s="571">
        <v>153.68</v>
      </c>
      <c r="K49" s="295">
        <v>149.20501060750334</v>
      </c>
      <c r="L49" s="295">
        <v>189.29289238077837</v>
      </c>
      <c r="M49" s="571">
        <v>186.3217886891714</v>
      </c>
      <c r="N49" s="28">
        <v>184.42408376963351</v>
      </c>
      <c r="O49" s="571">
        <v>186.69014325276078</v>
      </c>
      <c r="P49" s="124">
        <v>151.18283079792693</v>
      </c>
      <c r="Q49" s="571">
        <v>154.33606700401324</v>
      </c>
      <c r="R49" s="571">
        <v>148.78622655596027</v>
      </c>
      <c r="S49" s="571">
        <v>148.79</v>
      </c>
      <c r="T49" s="124">
        <v>150.1</v>
      </c>
      <c r="U49" s="28">
        <v>150.82655440326707</v>
      </c>
      <c r="V49" s="219">
        <v>147.82509524976135</v>
      </c>
      <c r="W49" s="219">
        <v>147.66609581521979</v>
      </c>
      <c r="X49" s="219">
        <v>147.52525806898063</v>
      </c>
      <c r="Y49" s="571">
        <v>147.68</v>
      </c>
      <c r="Z49" s="202">
        <v>150.11077111737112</v>
      </c>
      <c r="AA49" s="570">
        <v>153.30724259554523</v>
      </c>
      <c r="AB49" s="570">
        <v>177.4662387210077</v>
      </c>
      <c r="AC49" s="28">
        <v>154.01</v>
      </c>
      <c r="AD49" s="571">
        <v>149.8467342117512</v>
      </c>
      <c r="AE49" s="295">
        <v>189.23207707565885</v>
      </c>
      <c r="AF49" s="571">
        <v>189.18425139307573</v>
      </c>
      <c r="AG49" s="571">
        <v>184.95063329011668</v>
      </c>
      <c r="AH49" s="28">
        <v>187.45631706615137</v>
      </c>
      <c r="AI49" s="834">
        <v>151.55111513140429</v>
      </c>
      <c r="AJ49" s="295">
        <v>155.59644556143974</v>
      </c>
      <c r="AK49" s="571">
        <v>144.65718931962439</v>
      </c>
      <c r="AL49" s="571">
        <v>147.79232232828946</v>
      </c>
      <c r="AM49" s="28">
        <v>148.58000000000001</v>
      </c>
      <c r="AN49" s="834">
        <v>150.52000000000001</v>
      </c>
      <c r="AO49" s="219">
        <v>149.85054071396152</v>
      </c>
      <c r="AP49" s="219">
        <v>147.61495880300345</v>
      </c>
      <c r="AQ49" s="219">
        <v>152.61000000000001</v>
      </c>
      <c r="AR49" s="571">
        <v>150</v>
      </c>
      <c r="AS49" s="219">
        <v>146.34118203527879</v>
      </c>
      <c r="AT49" s="219">
        <v>149.48944125368661</v>
      </c>
      <c r="AU49" s="219">
        <v>176.42</v>
      </c>
      <c r="AV49" s="571">
        <v>150.83000000000001</v>
      </c>
      <c r="AW49" s="571">
        <v>150.28450635733512</v>
      </c>
      <c r="AX49" s="219">
        <v>189.4</v>
      </c>
      <c r="AY49" s="219">
        <v>189.82</v>
      </c>
      <c r="AZ49" s="219">
        <v>184.06</v>
      </c>
      <c r="BA49" s="571">
        <v>187.29</v>
      </c>
      <c r="BB49" s="834">
        <v>152.04856741550097</v>
      </c>
      <c r="BC49" s="219">
        <v>148.8167567895984</v>
      </c>
      <c r="BD49" s="219">
        <v>144.91987830178709</v>
      </c>
      <c r="BE49" s="219">
        <v>145.02605937004307</v>
      </c>
      <c r="BF49" s="219">
        <v>145.93574355028824</v>
      </c>
      <c r="BG49" s="219">
        <v>150.07107227157016</v>
      </c>
      <c r="BH49" s="834">
        <v>-0.44892772842985096</v>
      </c>
      <c r="BI49" s="616">
        <v>-2.9825121474212901E-3</v>
      </c>
      <c r="BJ49" s="834">
        <v>146.43665038794106</v>
      </c>
      <c r="BK49" s="834">
        <v>145.14505952321053</v>
      </c>
      <c r="BL49" s="834">
        <v>144.72496389022629</v>
      </c>
      <c r="BM49" s="834">
        <v>145.49439606203802</v>
      </c>
      <c r="BN49" s="834">
        <v>143.01619819567625</v>
      </c>
      <c r="BO49" s="219">
        <v>150.34024126198577</v>
      </c>
      <c r="BP49" s="219">
        <v>170.55568141363798</v>
      </c>
      <c r="BQ49" s="219">
        <v>-5.8643185863620033</v>
      </c>
      <c r="BR49" s="201">
        <v>-3.3240667647443621E-2</v>
      </c>
      <c r="BS49" s="219">
        <v>148.68130448617978</v>
      </c>
      <c r="BT49" s="219">
        <v>-2.1486955138202291</v>
      </c>
      <c r="BU49" s="201">
        <v>-1.424580994377928E-2</v>
      </c>
      <c r="BV49" s="219">
        <v>146.6901463978763</v>
      </c>
      <c r="BW49" s="834">
        <v>0.85080000829916003</v>
      </c>
      <c r="BX49" s="616">
        <v>5.6913719200766266E-3</v>
      </c>
      <c r="BY49" s="219">
        <v>169.59344401873136</v>
      </c>
      <c r="BZ49" s="834">
        <v>-19.806555981268644</v>
      </c>
      <c r="CA49" s="616">
        <v>-0.10457526917248491</v>
      </c>
      <c r="CB49" s="219">
        <v>187.72366578496968</v>
      </c>
      <c r="CC49" s="834">
        <v>-2.0963342150303106</v>
      </c>
      <c r="CD49" s="616">
        <v>-1.104380052170641E-2</v>
      </c>
      <c r="CE49" s="219">
        <v>177.29781047884649</v>
      </c>
      <c r="CF49" s="834">
        <f t="shared" si="0"/>
        <v>-6.7621895211535161</v>
      </c>
      <c r="CG49" s="616">
        <f t="shared" si="1"/>
        <v>-3.6739049881307814E-2</v>
      </c>
      <c r="CH49" s="219">
        <v>182.14209968186637</v>
      </c>
      <c r="CI49" s="834">
        <f t="shared" si="2"/>
        <v>-5.1479003181336225</v>
      </c>
      <c r="CJ49" s="616">
        <f t="shared" si="3"/>
        <v>-2.7486252966702027E-2</v>
      </c>
      <c r="CK49" s="219">
        <v>148.36451055517995</v>
      </c>
      <c r="CL49" s="834">
        <f t="shared" si="4"/>
        <v>-3.6840568603210215</v>
      </c>
      <c r="CM49" s="616">
        <f t="shared" si="5"/>
        <v>-2.422947432482972E-2</v>
      </c>
    </row>
    <row r="50" spans="1:91" x14ac:dyDescent="0.25">
      <c r="A50" s="71" t="s">
        <v>45</v>
      </c>
      <c r="B50" s="282">
        <v>211.26</v>
      </c>
      <c r="C50" s="295">
        <v>207.97354400146978</v>
      </c>
      <c r="D50" s="571">
        <v>209.03473258043894</v>
      </c>
      <c r="E50" s="571">
        <v>209.41949616648412</v>
      </c>
      <c r="F50" s="124">
        <v>208.76</v>
      </c>
      <c r="G50" s="570">
        <v>211.22638999733974</v>
      </c>
      <c r="H50" s="570">
        <v>211.60220994475137</v>
      </c>
      <c r="I50" s="570">
        <v>218.13725490196077</v>
      </c>
      <c r="J50" s="571">
        <v>212.87</v>
      </c>
      <c r="K50" s="295">
        <v>210.3649788557214</v>
      </c>
      <c r="L50" s="295">
        <v>228.72755659640907</v>
      </c>
      <c r="M50" s="571">
        <v>229.50819672131149</v>
      </c>
      <c r="N50" s="28">
        <v>223.9101717305152</v>
      </c>
      <c r="O50" s="571">
        <v>226.51059791205313</v>
      </c>
      <c r="P50" s="124">
        <v>212.23574245812105</v>
      </c>
      <c r="Q50" s="571">
        <v>211.33093525179856</v>
      </c>
      <c r="R50" s="571">
        <v>209.3953023488256</v>
      </c>
      <c r="S50" s="571">
        <v>207.66</v>
      </c>
      <c r="T50" s="124">
        <v>209.11</v>
      </c>
      <c r="U50" s="28">
        <v>211.213074950058</v>
      </c>
      <c r="V50" s="233">
        <v>207.45842432387033</v>
      </c>
      <c r="W50" s="233">
        <v>208.02222608091682</v>
      </c>
      <c r="X50" s="219">
        <v>208.87174541947925</v>
      </c>
      <c r="Y50" s="571">
        <v>208.08</v>
      </c>
      <c r="Z50" s="202">
        <v>210.80508474576271</v>
      </c>
      <c r="AA50" s="570">
        <v>212.06690561529271</v>
      </c>
      <c r="AB50" s="570">
        <v>217.86360893180446</v>
      </c>
      <c r="AC50" s="28">
        <v>212.62</v>
      </c>
      <c r="AD50" s="571">
        <v>209.63252511877874</v>
      </c>
      <c r="AE50" s="295">
        <v>217.85714285714286</v>
      </c>
      <c r="AF50" s="571">
        <v>226.15803814713897</v>
      </c>
      <c r="AG50" s="571">
        <v>222.85714285714286</v>
      </c>
      <c r="AH50" s="28">
        <v>221.1250748055057</v>
      </c>
      <c r="AI50" s="834">
        <v>210.9560296347347</v>
      </c>
      <c r="AJ50" s="295">
        <v>212.15919774365403</v>
      </c>
      <c r="AK50" s="571">
        <v>211.11677715451299</v>
      </c>
      <c r="AL50" s="571">
        <v>208.36376917458</v>
      </c>
      <c r="AM50" s="28">
        <v>210.18</v>
      </c>
      <c r="AN50" s="834">
        <v>210.72</v>
      </c>
      <c r="AO50" s="233">
        <v>208.41137408479483</v>
      </c>
      <c r="AP50" s="233">
        <v>209.98415213946117</v>
      </c>
      <c r="AQ50" s="219">
        <v>210.32</v>
      </c>
      <c r="AR50" s="571">
        <v>209.50399999999999</v>
      </c>
      <c r="AS50" s="233">
        <v>210.72589382448535</v>
      </c>
      <c r="AT50" s="219">
        <v>211.79546775130737</v>
      </c>
      <c r="AU50" s="219">
        <v>217.44</v>
      </c>
      <c r="AV50" s="571">
        <v>212.39</v>
      </c>
      <c r="AW50" s="571">
        <v>210.53335488072946</v>
      </c>
      <c r="AX50" s="233">
        <v>224.1</v>
      </c>
      <c r="AY50" s="233">
        <v>228.05</v>
      </c>
      <c r="AZ50" s="219">
        <v>224.17</v>
      </c>
      <c r="BA50" s="571">
        <v>225.03</v>
      </c>
      <c r="BB50" s="834">
        <v>212.15026820976493</v>
      </c>
      <c r="BC50" s="219">
        <v>212.80160857908848</v>
      </c>
      <c r="BD50" s="219">
        <v>211.16639027086788</v>
      </c>
      <c r="BE50" s="219">
        <v>209.13844055467152</v>
      </c>
      <c r="BF50" s="219">
        <v>210.79901827106625</v>
      </c>
      <c r="BG50" s="219">
        <v>211.75701585987406</v>
      </c>
      <c r="BH50" s="834">
        <v>1.0370158598740602</v>
      </c>
      <c r="BI50" s="616">
        <v>4.9212977404804459E-3</v>
      </c>
      <c r="BJ50" s="834">
        <v>230.02853067047076</v>
      </c>
      <c r="BK50" s="834">
        <v>233.76334519572953</v>
      </c>
      <c r="BL50" s="834">
        <v>232.69660133961798</v>
      </c>
      <c r="BM50" s="834">
        <v>231.97736116024058</v>
      </c>
      <c r="BN50" s="834">
        <v>238.98199875853507</v>
      </c>
      <c r="BO50" s="219">
        <v>240.9879839786382</v>
      </c>
      <c r="BP50" s="219">
        <v>247.81849912739966</v>
      </c>
      <c r="BQ50" s="219">
        <v>30.378499127399664</v>
      </c>
      <c r="BR50" s="201">
        <v>0.13970980099061656</v>
      </c>
      <c r="BS50" s="219">
        <v>240.61257546753055</v>
      </c>
      <c r="BT50" s="219">
        <v>28.222575467530561</v>
      </c>
      <c r="BU50" s="201">
        <v>0.13288090525698273</v>
      </c>
      <c r="BV50" s="219">
        <v>234.77969989486763</v>
      </c>
      <c r="BW50" s="834">
        <v>29.192516227330827</v>
      </c>
      <c r="BX50" s="616">
        <v>0.13783352654934533</v>
      </c>
      <c r="BY50" s="219" t="e">
        <v>#DIV/0!</v>
      </c>
      <c r="BZ50" s="834" t="e">
        <v>#DIV/0!</v>
      </c>
      <c r="CA50" s="616" t="e">
        <v>#DIV/0!</v>
      </c>
      <c r="CB50" s="219" t="e">
        <v>#DIV/0!</v>
      </c>
      <c r="CC50" s="834" t="e">
        <v>#DIV/0!</v>
      </c>
      <c r="CD50" s="616" t="e">
        <v>#DIV/0!</v>
      </c>
      <c r="CE50" s="219" t="e">
        <v>#DIV/0!</v>
      </c>
      <c r="CF50" s="834" t="e">
        <f t="shared" si="0"/>
        <v>#DIV/0!</v>
      </c>
      <c r="CG50" s="616" t="e">
        <f t="shared" si="1"/>
        <v>#DIV/0!</v>
      </c>
      <c r="CH50" s="219" t="e">
        <v>#DIV/0!</v>
      </c>
      <c r="CI50" s="834" t="e">
        <f t="shared" si="2"/>
        <v>#DIV/0!</v>
      </c>
      <c r="CJ50" s="616" t="e">
        <f t="shared" si="3"/>
        <v>#DIV/0!</v>
      </c>
      <c r="CK50" s="219">
        <v>234.77969989486763</v>
      </c>
      <c r="CL50" s="834">
        <f t="shared" si="4"/>
        <v>22.629431685102702</v>
      </c>
      <c r="CM50" s="616">
        <f t="shared" si="5"/>
        <v>0.10666699540878123</v>
      </c>
    </row>
    <row r="51" spans="1:91" x14ac:dyDescent="0.25">
      <c r="A51" s="71" t="s">
        <v>46</v>
      </c>
      <c r="B51" s="282">
        <v>148.4</v>
      </c>
      <c r="C51" s="295">
        <v>145.58081186499459</v>
      </c>
      <c r="D51" s="571">
        <v>145.90481873787854</v>
      </c>
      <c r="E51" s="571">
        <v>143.70275489311328</v>
      </c>
      <c r="F51" s="124">
        <v>145.08000000000001</v>
      </c>
      <c r="G51" s="570">
        <v>147.83835880490156</v>
      </c>
      <c r="H51" s="570">
        <v>149.88442556381585</v>
      </c>
      <c r="I51" s="570">
        <v>174.61376886986906</v>
      </c>
      <c r="J51" s="571">
        <v>152.22999999999999</v>
      </c>
      <c r="K51" s="295">
        <v>147.76503376929676</v>
      </c>
      <c r="L51" s="295">
        <v>186.84197758478481</v>
      </c>
      <c r="M51" s="571">
        <v>185.13513513513513</v>
      </c>
      <c r="N51" s="28">
        <v>181.63131832196581</v>
      </c>
      <c r="O51" s="571">
        <v>184.41549053978352</v>
      </c>
      <c r="P51" s="124">
        <v>149.64046787686897</v>
      </c>
      <c r="Q51" s="571">
        <v>152.91934907010014</v>
      </c>
      <c r="R51" s="571">
        <v>147.3825534426685</v>
      </c>
      <c r="S51" s="571">
        <v>147.01</v>
      </c>
      <c r="T51" s="124">
        <v>148.63</v>
      </c>
      <c r="U51" s="28">
        <v>149.30795360143244</v>
      </c>
      <c r="V51" s="233">
        <v>146.28693244595806</v>
      </c>
      <c r="W51" s="233">
        <v>146.10016623793197</v>
      </c>
      <c r="X51" s="219">
        <v>145.96872063889759</v>
      </c>
      <c r="Y51" s="571">
        <v>146.12</v>
      </c>
      <c r="Z51" s="202">
        <v>148.75549221480401</v>
      </c>
      <c r="AA51" s="570">
        <v>151.91724781143353</v>
      </c>
      <c r="AB51" s="570">
        <v>175.33233447033697</v>
      </c>
      <c r="AC51" s="28">
        <v>152.5</v>
      </c>
      <c r="AD51" s="571">
        <v>148.3039031586828</v>
      </c>
      <c r="AE51" s="295">
        <v>186.76515851031087</v>
      </c>
      <c r="AF51" s="571">
        <v>187.90170132325142</v>
      </c>
      <c r="AG51" s="571">
        <v>181.71979003192814</v>
      </c>
      <c r="AH51" s="28">
        <v>184.97262934840191</v>
      </c>
      <c r="AI51" s="834">
        <v>149.8944847250587</v>
      </c>
      <c r="AJ51" s="295">
        <v>154.21337767526686</v>
      </c>
      <c r="AK51" s="571">
        <v>143.26113503438526</v>
      </c>
      <c r="AL51" s="571">
        <v>146.40706308834709</v>
      </c>
      <c r="AM51" s="28">
        <v>147.18</v>
      </c>
      <c r="AN51" s="834">
        <v>148.94999999999999</v>
      </c>
      <c r="AO51" s="233">
        <v>148.47325951584804</v>
      </c>
      <c r="AP51" s="233">
        <v>146.14305750350633</v>
      </c>
      <c r="AQ51" s="219">
        <v>151.27000000000001</v>
      </c>
      <c r="AR51" s="571">
        <v>148.61000000000001</v>
      </c>
      <c r="AS51" s="233">
        <v>144.94017799257384</v>
      </c>
      <c r="AT51" s="219">
        <v>148.00765568752632</v>
      </c>
      <c r="AU51" s="219">
        <v>174.59</v>
      </c>
      <c r="AV51" s="571">
        <v>149.30000000000001</v>
      </c>
      <c r="AW51" s="571">
        <v>148.84628758381635</v>
      </c>
      <c r="AX51" s="233">
        <v>186.8</v>
      </c>
      <c r="AY51" s="233">
        <v>187.89</v>
      </c>
      <c r="AZ51" s="219">
        <v>181.63</v>
      </c>
      <c r="BA51" s="571">
        <v>184.94</v>
      </c>
      <c r="BB51" s="834">
        <v>150.50756252192957</v>
      </c>
      <c r="BC51" s="219">
        <v>147.33308466989931</v>
      </c>
      <c r="BD51" s="219">
        <v>143.5593826452708</v>
      </c>
      <c r="BE51" s="219">
        <v>143.69471010866795</v>
      </c>
      <c r="BF51" s="219">
        <v>144.55473904435289</v>
      </c>
      <c r="BG51" s="219">
        <v>148.57265388144501</v>
      </c>
      <c r="BH51" s="834">
        <v>-0.37734611855498201</v>
      </c>
      <c r="BI51" s="616">
        <v>-2.5333744112452372E-3</v>
      </c>
      <c r="BJ51" s="834">
        <v>144.40638033408837</v>
      </c>
      <c r="BK51" s="834">
        <v>143.09395109395109</v>
      </c>
      <c r="BL51" s="834">
        <v>142.90979264029156</v>
      </c>
      <c r="BM51" s="834">
        <v>143.52433812295732</v>
      </c>
      <c r="BN51" s="834">
        <v>141.00782041622281</v>
      </c>
      <c r="BO51" s="219">
        <v>148.19036762610432</v>
      </c>
      <c r="BP51" s="219">
        <v>174.06062251790505</v>
      </c>
      <c r="BQ51" s="219">
        <v>-0.52937748209495794</v>
      </c>
      <c r="BR51" s="201">
        <v>-3.0321180027204188E-3</v>
      </c>
      <c r="BS51" s="219">
        <v>147.08094827614039</v>
      </c>
      <c r="BT51" s="219">
        <v>-2.2190517238596215</v>
      </c>
      <c r="BU51" s="201">
        <v>-1.4863039007767054E-2</v>
      </c>
      <c r="BV51" s="219">
        <v>144.70856727607338</v>
      </c>
      <c r="BW51" s="834">
        <v>0.18271193857799517</v>
      </c>
      <c r="BX51" s="616">
        <v>1.2344762690095212E-3</v>
      </c>
      <c r="BY51" s="219">
        <v>182.70939631944046</v>
      </c>
      <c r="BZ51" s="834">
        <v>-4.0906036805595534</v>
      </c>
      <c r="CA51" s="616">
        <v>-2.1898306641111098E-2</v>
      </c>
      <c r="CB51" s="219">
        <v>187.72366578496968</v>
      </c>
      <c r="CC51" s="834">
        <v>-0.16633421503030377</v>
      </c>
      <c r="CD51" s="616">
        <v>-8.8527444265423273E-4</v>
      </c>
      <c r="CE51" s="219">
        <v>177.29781047884649</v>
      </c>
      <c r="CF51" s="834">
        <f t="shared" si="0"/>
        <v>-4.3321895211535093</v>
      </c>
      <c r="CG51" s="616">
        <f t="shared" si="1"/>
        <v>-2.3851728905761767E-2</v>
      </c>
      <c r="CH51" s="219">
        <v>182.14209968186637</v>
      </c>
      <c r="CI51" s="834">
        <f t="shared" si="2"/>
        <v>-2.7979003181336282</v>
      </c>
      <c r="CJ51" s="616">
        <f t="shared" si="3"/>
        <v>-1.5128692106270294E-2</v>
      </c>
      <c r="CK51" s="219">
        <v>146.51437130588428</v>
      </c>
      <c r="CL51" s="834">
        <f t="shared" si="4"/>
        <v>-3.9931912160452896</v>
      </c>
      <c r="CM51" s="616">
        <f t="shared" si="5"/>
        <v>-2.6531498810655876E-2</v>
      </c>
    </row>
    <row r="52" spans="1:91" x14ac:dyDescent="0.25">
      <c r="A52" s="71" t="s">
        <v>112</v>
      </c>
      <c r="B52" s="282"/>
      <c r="C52" s="295"/>
      <c r="D52" s="571"/>
      <c r="E52" s="571"/>
      <c r="F52" s="124"/>
      <c r="G52" s="570"/>
      <c r="H52" s="570"/>
      <c r="I52" s="570"/>
      <c r="J52" s="571"/>
      <c r="K52" s="295"/>
      <c r="L52" s="295"/>
      <c r="M52" s="571"/>
      <c r="N52" s="28"/>
      <c r="O52" s="571"/>
      <c r="P52" s="124"/>
      <c r="Q52" s="571">
        <v>152.91934907010014</v>
      </c>
      <c r="R52" s="571">
        <v>147.3825534426685</v>
      </c>
      <c r="S52" s="571"/>
      <c r="T52" s="124"/>
      <c r="U52" s="28"/>
      <c r="V52" s="233"/>
      <c r="W52" s="233"/>
      <c r="X52" s="219"/>
      <c r="Y52" s="571"/>
      <c r="Z52" s="202"/>
      <c r="AA52" s="570"/>
      <c r="AB52" s="570"/>
      <c r="AC52" s="28"/>
      <c r="AD52" s="571"/>
      <c r="AE52" s="295"/>
      <c r="AF52" s="571"/>
      <c r="AG52" s="571"/>
      <c r="AH52" s="28"/>
      <c r="AJ52" s="295">
        <v>154.21337767526686</v>
      </c>
      <c r="AK52" s="571">
        <v>143.26113503438526</v>
      </c>
      <c r="AL52" s="571">
        <v>146.40706308834709</v>
      </c>
      <c r="AM52" s="28">
        <v>147.18</v>
      </c>
      <c r="AN52" s="834">
        <v>148.94999999999999</v>
      </c>
      <c r="AO52" s="233">
        <v>148.47325951584804</v>
      </c>
      <c r="AP52" s="233">
        <v>146.14305750350633</v>
      </c>
      <c r="AQ52" s="219">
        <v>151.27000000000001</v>
      </c>
      <c r="AR52" s="571">
        <v>148.61000000000001</v>
      </c>
      <c r="AS52" s="233">
        <v>144.94017799257384</v>
      </c>
      <c r="AT52" s="233">
        <v>148.01</v>
      </c>
      <c r="AU52" s="219">
        <v>174.59</v>
      </c>
      <c r="AV52" s="571">
        <v>149.30000000000001</v>
      </c>
      <c r="AW52" s="571">
        <v>148.84</v>
      </c>
      <c r="AX52" s="233">
        <v>186.8</v>
      </c>
      <c r="AY52" s="233">
        <v>187.89</v>
      </c>
      <c r="AZ52" s="219">
        <v>181.63</v>
      </c>
      <c r="BA52" s="571">
        <v>184.94</v>
      </c>
      <c r="BB52" s="834">
        <v>150.5</v>
      </c>
      <c r="BC52" s="219">
        <v>147.37106656613719</v>
      </c>
      <c r="BD52" s="219">
        <v>143.28479175926171</v>
      </c>
      <c r="BE52" s="219">
        <v>126.51176842681672</v>
      </c>
      <c r="BF52" s="219">
        <v>127.20608015916484</v>
      </c>
      <c r="BG52" s="219">
        <v>142.93848513034516</v>
      </c>
      <c r="BH52" s="834">
        <v>-6.0115148696548317</v>
      </c>
      <c r="BI52" s="616">
        <v>-4.0359280763040184E-2</v>
      </c>
      <c r="BJ52" s="834">
        <v>144.18284834149293</v>
      </c>
      <c r="BK52" s="834">
        <v>142.53692510907416</v>
      </c>
      <c r="BL52" s="834">
        <v>142.30951254141033</v>
      </c>
      <c r="BM52" s="834">
        <v>143.52433812295732</v>
      </c>
      <c r="BN52" s="834">
        <v>140.45720823467224</v>
      </c>
      <c r="BO52" s="219">
        <v>148.58305505373988</v>
      </c>
      <c r="BP52" s="219">
        <v>174.06062251790505</v>
      </c>
      <c r="BQ52" s="219">
        <v>-0.52937748209495794</v>
      </c>
      <c r="BR52" s="201">
        <v>-3.0321180027204188E-3</v>
      </c>
      <c r="BS52" s="219">
        <v>131.75524066881687</v>
      </c>
      <c r="BT52" s="219">
        <v>-17.544759331183144</v>
      </c>
      <c r="BU52" s="201">
        <v>-0.11751345834683953</v>
      </c>
      <c r="BV52" s="219">
        <v>148.84</v>
      </c>
      <c r="BW52" s="834">
        <v>0.57305505373989263</v>
      </c>
      <c r="BX52" s="616">
        <v>3.8717320028369695E-3</v>
      </c>
      <c r="BY52" s="219">
        <v>182.70939631944046</v>
      </c>
      <c r="BZ52" s="834">
        <v>-4.0906036805595534</v>
      </c>
      <c r="CA52" s="616">
        <v>-2.1898306641111098E-2</v>
      </c>
      <c r="CB52" s="219">
        <v>187.72366578496968</v>
      </c>
      <c r="CC52" s="834">
        <v>-0.16633421503030377</v>
      </c>
      <c r="CD52" s="616">
        <v>-8.8527444265423273E-4</v>
      </c>
      <c r="CE52" s="219">
        <v>177.29781047884649</v>
      </c>
      <c r="CF52" s="834">
        <f t="shared" si="0"/>
        <v>-4.3321895211535093</v>
      </c>
      <c r="CG52" s="616">
        <f t="shared" si="1"/>
        <v>-2.3851728905761767E-2</v>
      </c>
      <c r="CH52" s="219">
        <v>182.14209968186637</v>
      </c>
      <c r="CI52" s="834">
        <f t="shared" si="2"/>
        <v>-2.7979003181336282</v>
      </c>
      <c r="CJ52" s="616">
        <f t="shared" si="3"/>
        <v>-1.5128692106270294E-2</v>
      </c>
      <c r="CK52" s="219">
        <v>141.65760349662727</v>
      </c>
      <c r="CL52" s="834">
        <f t="shared" si="4"/>
        <v>-8.8423965033727256</v>
      </c>
      <c r="CM52" s="616">
        <f t="shared" si="5"/>
        <v>-5.8753465138689204E-2</v>
      </c>
    </row>
    <row r="53" spans="1:91" x14ac:dyDescent="0.25">
      <c r="A53" s="71" t="s">
        <v>111</v>
      </c>
      <c r="B53" s="282"/>
      <c r="C53" s="295"/>
      <c r="D53" s="571"/>
      <c r="E53" s="571"/>
      <c r="F53" s="124"/>
      <c r="G53" s="570"/>
      <c r="H53" s="570"/>
      <c r="I53" s="570"/>
      <c r="J53" s="571"/>
      <c r="K53" s="295"/>
      <c r="L53" s="295"/>
      <c r="M53" s="571"/>
      <c r="N53" s="28"/>
      <c r="O53" s="571"/>
      <c r="P53" s="124"/>
      <c r="Q53" s="571"/>
      <c r="R53" s="571"/>
      <c r="S53" s="571"/>
      <c r="T53" s="124"/>
      <c r="U53" s="28"/>
      <c r="V53" s="233"/>
      <c r="W53" s="233"/>
      <c r="X53" s="233"/>
      <c r="Y53" s="571"/>
      <c r="Z53" s="202"/>
      <c r="AA53" s="570"/>
      <c r="AB53" s="570"/>
      <c r="AC53" s="28"/>
      <c r="AD53" s="571"/>
      <c r="AE53" s="295"/>
      <c r="AF53" s="571"/>
      <c r="AG53" s="571"/>
      <c r="AH53" s="28"/>
      <c r="AJ53" s="295"/>
      <c r="AK53" s="571"/>
      <c r="AL53" s="571"/>
      <c r="AM53" s="28"/>
      <c r="AO53" s="233"/>
      <c r="AP53" s="233"/>
      <c r="AQ53" s="233"/>
      <c r="AR53" s="571"/>
      <c r="AS53" s="233"/>
      <c r="AT53" s="233"/>
      <c r="AU53" s="233"/>
      <c r="AV53" s="571"/>
      <c r="AW53" s="571"/>
      <c r="AX53" s="233"/>
      <c r="AY53" s="233"/>
      <c r="AZ53" s="233"/>
      <c r="BA53" s="571"/>
      <c r="BC53" s="219">
        <v>147.00353410030829</v>
      </c>
      <c r="BD53" s="219">
        <v>145.37216828478964</v>
      </c>
      <c r="BE53" s="219">
        <v>140.80148537830729</v>
      </c>
      <c r="BF53" s="219">
        <v>17.34865888518803</v>
      </c>
      <c r="BG53" s="219">
        <v>5.6336257824480258</v>
      </c>
      <c r="BH53" s="834">
        <v>5.6336257824480258</v>
      </c>
      <c r="BI53" s="616"/>
      <c r="BJ53" s="834">
        <v>145.23387704400594</v>
      </c>
      <c r="BK53" s="834">
        <v>144.97655122655124</v>
      </c>
      <c r="BL53" s="834">
        <v>144.78093190870581</v>
      </c>
      <c r="BM53" s="834">
        <v>145.00035483642043</v>
      </c>
      <c r="BN53" s="834">
        <v>145.80311534338148</v>
      </c>
      <c r="BO53" s="219">
        <v>145.61655304389427</v>
      </c>
      <c r="BP53" s="219">
        <v>0</v>
      </c>
      <c r="BQ53" s="219">
        <v>0</v>
      </c>
      <c r="BR53" s="201" t="e">
        <v>#DIV/0!</v>
      </c>
      <c r="BS53" s="219">
        <v>145.70735750023022</v>
      </c>
      <c r="BT53" s="219">
        <v>145.70735750023022</v>
      </c>
      <c r="BU53" s="201" t="e">
        <v>#DIV/0!</v>
      </c>
      <c r="BV53" s="219">
        <v>145.1331208318683</v>
      </c>
      <c r="BW53" s="834">
        <v>145.61655304389427</v>
      </c>
      <c r="BX53" s="616" t="e">
        <v>#DIV/0!</v>
      </c>
      <c r="BY53" s="219" t="e">
        <v>#DIV/0!</v>
      </c>
      <c r="BZ53" s="834" t="e">
        <v>#DIV/0!</v>
      </c>
      <c r="CA53" s="616" t="e">
        <v>#DIV/0!</v>
      </c>
      <c r="CB53" s="219" t="e">
        <v>#DIV/0!</v>
      </c>
      <c r="CC53" s="834" t="e">
        <v>#DIV/0!</v>
      </c>
      <c r="CD53" s="616" t="e">
        <v>#DIV/0!</v>
      </c>
      <c r="CE53" s="219" t="e">
        <v>#DIV/0!</v>
      </c>
      <c r="CF53" s="834" t="e">
        <f t="shared" si="0"/>
        <v>#DIV/0!</v>
      </c>
      <c r="CG53" s="616" t="e">
        <f t="shared" si="1"/>
        <v>#DIV/0!</v>
      </c>
      <c r="CH53" s="219" t="e">
        <v>#DIV/0!</v>
      </c>
      <c r="CI53" s="834" t="e">
        <f t="shared" si="2"/>
        <v>#DIV/0!</v>
      </c>
      <c r="CJ53" s="616" t="e">
        <f t="shared" si="3"/>
        <v>#DIV/0!</v>
      </c>
      <c r="CK53" s="219">
        <v>194.63481834583172</v>
      </c>
      <c r="CL53" s="834">
        <f t="shared" si="4"/>
        <v>194.63481834583172</v>
      </c>
      <c r="CM53" s="616" t="e">
        <f t="shared" si="5"/>
        <v>#DIV/0!</v>
      </c>
    </row>
    <row r="54" spans="1:91" x14ac:dyDescent="0.25">
      <c r="A54" s="70" t="s">
        <v>81</v>
      </c>
      <c r="B54" s="281"/>
      <c r="C54" s="29">
        <v>165.36433137120702</v>
      </c>
      <c r="D54" s="572">
        <v>164.81311876274279</v>
      </c>
      <c r="E54" s="572">
        <v>165.36561969446143</v>
      </c>
      <c r="F54" s="123">
        <v>165.17538095336113</v>
      </c>
      <c r="G54" s="560">
        <v>163.85203459062669</v>
      </c>
      <c r="H54" s="560">
        <v>168.39228747556118</v>
      </c>
      <c r="I54" s="560">
        <v>175.1035815014904</v>
      </c>
      <c r="J54" s="560">
        <v>166.28521026658854</v>
      </c>
      <c r="K54" s="29">
        <v>165.4346657723471</v>
      </c>
      <c r="L54" s="29">
        <v>170.11856437237185</v>
      </c>
      <c r="M54" s="572">
        <v>162.57033898269194</v>
      </c>
      <c r="N54" s="561">
        <v>177.40958988240314</v>
      </c>
      <c r="O54" s="560">
        <v>174.09356345520777</v>
      </c>
      <c r="P54" s="123">
        <v>166.39843789335541</v>
      </c>
      <c r="Q54" s="560">
        <v>182.31584344841457</v>
      </c>
      <c r="R54" s="560">
        <v>183.98290079743646</v>
      </c>
      <c r="S54" s="560">
        <v>213.12331473246172</v>
      </c>
      <c r="T54" s="123">
        <v>189.9864997703811</v>
      </c>
      <c r="U54" s="123">
        <v>174.86055388969933</v>
      </c>
      <c r="V54" s="560">
        <v>179.07532736901618</v>
      </c>
      <c r="W54" s="560">
        <v>178.00468368671966</v>
      </c>
      <c r="X54" s="560">
        <v>180.85005695533962</v>
      </c>
      <c r="Y54" s="560">
        <v>179.30119522270411</v>
      </c>
      <c r="Z54" s="29">
        <v>176.48424696703304</v>
      </c>
      <c r="AA54" s="572">
        <v>184.02082222736226</v>
      </c>
      <c r="AB54" s="572">
        <v>166.88232655370902</v>
      </c>
      <c r="AC54" s="561">
        <v>178.03581955771975</v>
      </c>
      <c r="AD54" s="560">
        <v>178.98460219227368</v>
      </c>
      <c r="AE54" s="29">
        <v>168.76066077153089</v>
      </c>
      <c r="AF54" s="29">
        <v>162.44714910786854</v>
      </c>
      <c r="AG54" s="572">
        <v>178.12458062051579</v>
      </c>
      <c r="AH54" s="561">
        <v>173.76901300775282</v>
      </c>
      <c r="AI54" s="560">
        <v>178.52109331963112</v>
      </c>
      <c r="AJ54" s="29">
        <v>177.73557752833582</v>
      </c>
      <c r="AK54" s="29">
        <v>174.81732386996725</v>
      </c>
      <c r="AL54" s="572">
        <v>199.65587003348929</v>
      </c>
      <c r="AM54" s="561">
        <v>181.90065303562506</v>
      </c>
      <c r="AN54" s="560">
        <v>179.50559749104542</v>
      </c>
      <c r="AO54" s="560">
        <v>175.44332419475657</v>
      </c>
      <c r="AP54" s="560">
        <v>175.44232180333563</v>
      </c>
      <c r="AQ54" s="560">
        <v>178.67406316410816</v>
      </c>
      <c r="AR54" s="560">
        <v>176.31192799745861</v>
      </c>
      <c r="AS54" s="560">
        <v>175.17938574592031</v>
      </c>
      <c r="AT54" s="560">
        <v>180.58282921877486</v>
      </c>
      <c r="AU54" s="560">
        <v>167.69686941243054</v>
      </c>
      <c r="AV54" s="560">
        <v>176.25156280865585</v>
      </c>
      <c r="AW54" s="560">
        <v>176.64203084842859</v>
      </c>
      <c r="AX54" s="560">
        <v>162.85898891141358</v>
      </c>
      <c r="AY54" s="560">
        <v>161.6029386408014</v>
      </c>
      <c r="AZ54" s="560">
        <v>185.02411346622011</v>
      </c>
      <c r="BA54" s="560">
        <v>177.72140387538923</v>
      </c>
      <c r="BB54" s="560">
        <v>180.96349442221481</v>
      </c>
      <c r="BC54" s="560">
        <v>180.00434908430626</v>
      </c>
      <c r="BD54" s="560">
        <v>170.42920749612264</v>
      </c>
      <c r="BE54" s="560">
        <v>172.3156333818585</v>
      </c>
      <c r="BF54" s="560">
        <v>173.480363103717</v>
      </c>
      <c r="BG54" s="560">
        <v>175.09907889995256</v>
      </c>
      <c r="BH54" s="560">
        <v>-4.4065185910928619</v>
      </c>
      <c r="BI54" s="536">
        <v>-2.4548084587237895E-2</v>
      </c>
      <c r="BJ54" s="560">
        <v>170.29001045522369</v>
      </c>
      <c r="BK54" s="560">
        <v>158.11004430671738</v>
      </c>
      <c r="BL54" s="560">
        <v>172.14468354485703</v>
      </c>
      <c r="BM54" s="560">
        <v>171.87092329413375</v>
      </c>
      <c r="BN54" s="560">
        <v>173.49652406249803</v>
      </c>
      <c r="BO54" s="560">
        <v>177.57381843770443</v>
      </c>
      <c r="BP54" s="560">
        <v>169.1778234966857</v>
      </c>
      <c r="BQ54" s="560">
        <v>1.4809540842551598</v>
      </c>
      <c r="BR54" s="859">
        <v>8.8311373339530208E-3</v>
      </c>
      <c r="BS54" s="560">
        <v>173.27605701757426</v>
      </c>
      <c r="BT54" s="560">
        <v>-2.9755057910815879</v>
      </c>
      <c r="BU54" s="859">
        <v>-1.6882152666707919E-2</v>
      </c>
      <c r="BV54" s="560">
        <v>172.23551440323064</v>
      </c>
      <c r="BW54" s="560">
        <v>-3.0090107810704296</v>
      </c>
      <c r="BX54" s="536">
        <v>-1.6662773498941186E-2</v>
      </c>
      <c r="BY54" s="560">
        <v>164.88656950490767</v>
      </c>
      <c r="BZ54" s="560">
        <v>2.0275805934940934</v>
      </c>
      <c r="CA54" s="536">
        <v>1.2449915150811766E-2</v>
      </c>
      <c r="CB54" s="560">
        <v>165.50286889682798</v>
      </c>
      <c r="CC54" s="560">
        <v>3.8999302560265789</v>
      </c>
      <c r="CD54" s="536">
        <v>2.4132792935746324E-2</v>
      </c>
      <c r="CE54" s="560">
        <v>171.93652204493389</v>
      </c>
      <c r="CF54" s="560">
        <f t="shared" si="0"/>
        <v>-13.08759142128622</v>
      </c>
      <c r="CG54" s="536">
        <f t="shared" si="1"/>
        <v>-7.0734517658832749E-2</v>
      </c>
      <c r="CH54" s="560">
        <v>169.77602386534272</v>
      </c>
      <c r="CI54" s="560">
        <f t="shared" si="2"/>
        <v>-7.945380010046506</v>
      </c>
      <c r="CJ54" s="536">
        <f t="shared" si="3"/>
        <v>-4.4706939270058164E-2</v>
      </c>
      <c r="CK54" s="560">
        <v>171.37701390372388</v>
      </c>
      <c r="CL54" s="560">
        <f t="shared" si="4"/>
        <v>-9.5864805184909301</v>
      </c>
      <c r="CM54" s="536">
        <f t="shared" si="5"/>
        <v>-5.2974665133975821E-2</v>
      </c>
    </row>
    <row r="55" spans="1:91" x14ac:dyDescent="0.25">
      <c r="A55" s="71" t="s">
        <v>48</v>
      </c>
      <c r="B55" s="282">
        <v>156.08199999999999</v>
      </c>
      <c r="C55" s="295">
        <v>156.74054063312855</v>
      </c>
      <c r="D55" s="571">
        <v>156.08133692771116</v>
      </c>
      <c r="E55" s="571">
        <v>154.57938784330673</v>
      </c>
      <c r="F55" s="124">
        <v>155.97036570917297</v>
      </c>
      <c r="G55" s="570">
        <v>153.66768872163252</v>
      </c>
      <c r="H55" s="570">
        <v>157.44021948101883</v>
      </c>
      <c r="I55" s="570">
        <v>167.51285244435928</v>
      </c>
      <c r="J55" s="571">
        <v>156.22780489842881</v>
      </c>
      <c r="K55" s="295">
        <v>156.03055756067533</v>
      </c>
      <c r="L55" s="295">
        <v>169.40923457916517</v>
      </c>
      <c r="M55" s="571">
        <v>161.10497954943841</v>
      </c>
      <c r="N55" s="28">
        <v>157.20749838396898</v>
      </c>
      <c r="O55" s="571">
        <v>160.41862424262061</v>
      </c>
      <c r="P55" s="124">
        <v>156.48180994960737</v>
      </c>
      <c r="Q55" s="571">
        <v>155.53550230183473</v>
      </c>
      <c r="R55" s="571">
        <v>158.55950311625324</v>
      </c>
      <c r="S55" s="571">
        <v>158.93</v>
      </c>
      <c r="T55" s="124">
        <v>158.07</v>
      </c>
      <c r="U55" s="28">
        <v>157.09903334954748</v>
      </c>
      <c r="V55" s="233">
        <v>156.46732775095367</v>
      </c>
      <c r="W55" s="233">
        <v>155.9477556418947</v>
      </c>
      <c r="X55" s="219">
        <v>155.59</v>
      </c>
      <c r="Y55" s="571">
        <v>156.15</v>
      </c>
      <c r="Z55" s="202">
        <v>154.89356227317319</v>
      </c>
      <c r="AA55" s="570">
        <v>156.64560374388063</v>
      </c>
      <c r="AB55" s="570">
        <v>162.32411161459575</v>
      </c>
      <c r="AC55" s="28">
        <v>156.2097416110708</v>
      </c>
      <c r="AD55" s="571">
        <v>156.16352280131281</v>
      </c>
      <c r="AE55" s="295">
        <v>162.51</v>
      </c>
      <c r="AF55" s="571">
        <v>158.58116209024183</v>
      </c>
      <c r="AG55" s="571">
        <v>155.77080228813153</v>
      </c>
      <c r="AH55" s="28">
        <v>157.83814298579281</v>
      </c>
      <c r="AI55" s="834">
        <v>156.32438134655709</v>
      </c>
      <c r="AJ55" s="295">
        <v>156.67992183018484</v>
      </c>
      <c r="AK55" s="571">
        <v>158.6462454972858</v>
      </c>
      <c r="AL55" s="571">
        <v>158.01</v>
      </c>
      <c r="AM55" s="28">
        <v>157.96322777496053</v>
      </c>
      <c r="AN55" s="834">
        <v>156.9</v>
      </c>
      <c r="AO55" s="233">
        <v>157.60886770352349</v>
      </c>
      <c r="AP55" s="233">
        <v>156.26791778767696</v>
      </c>
      <c r="AQ55" s="219">
        <v>156.4</v>
      </c>
      <c r="AR55" s="60">
        <v>156.80000000000001</v>
      </c>
      <c r="AS55" s="233">
        <v>153.73450577391674</v>
      </c>
      <c r="AT55" s="233">
        <v>157.94904357488687</v>
      </c>
      <c r="AU55" s="219">
        <v>160.63999999999999</v>
      </c>
      <c r="AV55" s="571">
        <v>155.71</v>
      </c>
      <c r="AW55" s="571">
        <v>156.5597739618527</v>
      </c>
      <c r="AX55" s="233">
        <v>161.3488140847542</v>
      </c>
      <c r="AY55" s="233">
        <v>159.94043639457851</v>
      </c>
      <c r="AZ55" s="219">
        <v>160.87</v>
      </c>
      <c r="BA55" s="571">
        <v>160.79</v>
      </c>
      <c r="BB55" s="834">
        <v>156.98984285466881</v>
      </c>
      <c r="BC55" s="233">
        <v>166.98</v>
      </c>
      <c r="BD55" s="233">
        <v>152.66999999999999</v>
      </c>
      <c r="BE55" s="219">
        <v>156.57072765659515</v>
      </c>
      <c r="BF55" s="571">
        <v>157.30346138340147</v>
      </c>
      <c r="BG55" s="834">
        <v>157.11951174228082</v>
      </c>
      <c r="BH55" s="834">
        <v>0.21951174228081527</v>
      </c>
      <c r="BI55" s="616">
        <v>1.3990550814584335E-3</v>
      </c>
      <c r="BJ55" s="834">
        <v>155.83285617149195</v>
      </c>
      <c r="BK55" s="834">
        <v>155.65412121649933</v>
      </c>
      <c r="BL55" s="834">
        <v>155.72018004501126</v>
      </c>
      <c r="BM55" s="834">
        <v>157.05348094791779</v>
      </c>
      <c r="BN55" s="834">
        <v>151.1266013774212</v>
      </c>
      <c r="BO55" s="571">
        <v>152.78502645340208</v>
      </c>
      <c r="BP55" s="571">
        <v>157.99902215588895</v>
      </c>
      <c r="BQ55" s="571">
        <v>-2.6409778441110348</v>
      </c>
      <c r="BR55" s="586">
        <v>-1.6440350125193195E-2</v>
      </c>
      <c r="BS55" s="571">
        <v>152.48378353590076</v>
      </c>
      <c r="BT55" s="571">
        <v>-3.2262164640992523</v>
      </c>
      <c r="BU55" s="586">
        <v>-2.0719391587561829E-2</v>
      </c>
      <c r="BV55" s="571">
        <v>156.00545913416482</v>
      </c>
      <c r="BW55" s="834">
        <v>-5.1640171214847896</v>
      </c>
      <c r="BX55" s="616">
        <v>-3.2694196840998391E-2</v>
      </c>
      <c r="BY55" s="571">
        <v>161.29590130858364</v>
      </c>
      <c r="BZ55" s="834">
        <v>-5.2912776170558118E-2</v>
      </c>
      <c r="CA55" s="616">
        <v>-3.2794028558997526E-4</v>
      </c>
      <c r="CB55" s="571">
        <v>159.43283582089552</v>
      </c>
      <c r="CC55" s="834">
        <v>-0.50760057368299272</v>
      </c>
      <c r="CD55" s="616">
        <v>-3.1736850612982246E-3</v>
      </c>
      <c r="CE55" s="571">
        <v>155.04785820868364</v>
      </c>
      <c r="CF55" s="834">
        <f t="shared" si="0"/>
        <v>-5.8221417913163691</v>
      </c>
      <c r="CG55" s="616">
        <f t="shared" si="1"/>
        <v>-3.6191594401170937E-2</v>
      </c>
      <c r="CH55" s="571">
        <v>157.08975755465971</v>
      </c>
      <c r="CI55" s="834">
        <f t="shared" si="2"/>
        <v>-3.7002424453402796</v>
      </c>
      <c r="CJ55" s="616">
        <f t="shared" si="3"/>
        <v>-2.3012889143232039E-2</v>
      </c>
      <c r="CK55" s="571">
        <v>154.96289806216888</v>
      </c>
      <c r="CL55" s="834">
        <f t="shared" si="4"/>
        <v>-2.0269447924999326</v>
      </c>
      <c r="CM55" s="616">
        <f t="shared" si="5"/>
        <v>-1.2911311685153727E-2</v>
      </c>
    </row>
    <row r="56" spans="1:91" x14ac:dyDescent="0.25">
      <c r="A56" s="72" t="s">
        <v>49</v>
      </c>
      <c r="B56" s="282">
        <v>149.03</v>
      </c>
      <c r="C56" s="295">
        <v>147.41243619001142</v>
      </c>
      <c r="D56" s="571">
        <v>147.18818289950485</v>
      </c>
      <c r="E56" s="571">
        <v>148.7454617231538</v>
      </c>
      <c r="F56" s="124">
        <v>147.71639539733195</v>
      </c>
      <c r="G56" s="570">
        <v>150.01236788094744</v>
      </c>
      <c r="H56" s="570">
        <v>153.55403285726081</v>
      </c>
      <c r="I56" s="570">
        <v>160.85020824357318</v>
      </c>
      <c r="J56" s="571">
        <v>152.3087131612667</v>
      </c>
      <c r="K56" s="295">
        <v>149.20950209357025</v>
      </c>
      <c r="L56" s="295">
        <v>163.36414048059152</v>
      </c>
      <c r="M56" s="571">
        <v>159.45392491467578</v>
      </c>
      <c r="N56" s="28">
        <v>152.77241237219604</v>
      </c>
      <c r="O56" s="571">
        <v>156.37126141722882</v>
      </c>
      <c r="P56" s="124">
        <v>150.22992477605592</v>
      </c>
      <c r="Q56" s="571">
        <v>149.19036705864673</v>
      </c>
      <c r="R56" s="571">
        <v>148.44616603574261</v>
      </c>
      <c r="S56" s="571">
        <v>146.46972952878349</v>
      </c>
      <c r="T56" s="124">
        <v>147.80000000000001</v>
      </c>
      <c r="U56" s="28">
        <v>149.36045823595001</v>
      </c>
      <c r="V56" s="233">
        <v>146.94890496685346</v>
      </c>
      <c r="W56" s="233">
        <v>146.73371144299944</v>
      </c>
      <c r="X56" s="219">
        <v>148.27716428794665</v>
      </c>
      <c r="Y56" s="571">
        <v>147.24965722812729</v>
      </c>
      <c r="Z56" s="202">
        <v>150.28548683740974</v>
      </c>
      <c r="AA56" s="570">
        <v>152.95466892014244</v>
      </c>
      <c r="AB56" s="570">
        <v>158.49710604623786</v>
      </c>
      <c r="AC56" s="28">
        <v>152.10780606023187</v>
      </c>
      <c r="AD56" s="571">
        <v>148.81554315851011</v>
      </c>
      <c r="AE56" s="295">
        <v>159.5</v>
      </c>
      <c r="AF56" s="571">
        <v>157.0595953739587</v>
      </c>
      <c r="AG56" s="571">
        <v>152.94039647285024</v>
      </c>
      <c r="AH56" s="28">
        <v>155.3000736779907</v>
      </c>
      <c r="AI56" s="834">
        <v>149.7601584633139</v>
      </c>
      <c r="AJ56" s="295">
        <v>150.78107134126628</v>
      </c>
      <c r="AK56" s="571">
        <v>147.66826865022821</v>
      </c>
      <c r="AL56" s="571">
        <v>148.26192134899259</v>
      </c>
      <c r="AM56" s="28">
        <v>149.4</v>
      </c>
      <c r="AN56" s="834">
        <v>149.4</v>
      </c>
      <c r="AO56" s="233">
        <v>147.41946529210895</v>
      </c>
      <c r="AP56" s="233">
        <v>147.24026415196889</v>
      </c>
      <c r="AQ56" s="219">
        <v>148.9</v>
      </c>
      <c r="AR56" s="60">
        <v>147.80000000000001</v>
      </c>
      <c r="AS56" s="233">
        <v>150.41328703315961</v>
      </c>
      <c r="AT56" s="233">
        <v>156.36504553381127</v>
      </c>
      <c r="AU56" s="219">
        <v>158.6</v>
      </c>
      <c r="AV56" s="571">
        <v>153.13</v>
      </c>
      <c r="AW56" s="571">
        <v>149.4984791236532</v>
      </c>
      <c r="AX56" s="233">
        <v>159.76973684210526</v>
      </c>
      <c r="AY56" s="233">
        <v>159.76973684210526</v>
      </c>
      <c r="AZ56" s="219">
        <v>152.9</v>
      </c>
      <c r="BA56" s="571">
        <v>155.80000000000001</v>
      </c>
      <c r="BB56" s="834">
        <v>150.36953509629384</v>
      </c>
      <c r="BC56" s="233">
        <v>153.1</v>
      </c>
      <c r="BD56" s="233">
        <v>148.1</v>
      </c>
      <c r="BE56" s="219">
        <v>147.23879746113795</v>
      </c>
      <c r="BF56" s="571">
        <v>148.82466708721239</v>
      </c>
      <c r="BG56" s="834">
        <v>149.8826386194601</v>
      </c>
      <c r="BH56" s="834">
        <v>0.48263861946009001</v>
      </c>
      <c r="BI56" s="616">
        <v>3.2305128477918554E-3</v>
      </c>
      <c r="BJ56" s="834">
        <v>149.44136700779268</v>
      </c>
      <c r="BK56" s="834">
        <v>148.21248591925061</v>
      </c>
      <c r="BL56" s="834">
        <v>149.12031471970278</v>
      </c>
      <c r="BM56" s="834">
        <v>148.95703866423872</v>
      </c>
      <c r="BN56" s="834">
        <v>149.953102760706</v>
      </c>
      <c r="BO56" s="571">
        <v>152.06854345165237</v>
      </c>
      <c r="BP56" s="571">
        <v>155.74335977923423</v>
      </c>
      <c r="BQ56" s="571">
        <v>-2.8566402207657688</v>
      </c>
      <c r="BR56" s="586">
        <v>-1.8011602905206613E-2</v>
      </c>
      <c r="BS56" s="571">
        <v>151.3446787309118</v>
      </c>
      <c r="BT56" s="571">
        <v>-1.7853212690882003</v>
      </c>
      <c r="BU56" s="586">
        <v>-1.1658860243506826E-2</v>
      </c>
      <c r="BV56" s="571">
        <v>149.77205344813581</v>
      </c>
      <c r="BW56" s="834">
        <v>-4.2965020821588951</v>
      </c>
      <c r="BX56" s="616">
        <v>-2.7477381965330894E-2</v>
      </c>
      <c r="BY56" s="571">
        <v>159.37015002586654</v>
      </c>
      <c r="BZ56" s="834">
        <v>-0.39958681623872394</v>
      </c>
      <c r="CA56" s="616">
        <v>-2.5010169268390382E-3</v>
      </c>
      <c r="CB56" s="571">
        <v>158.27113456793978</v>
      </c>
      <c r="CC56" s="834">
        <v>-1.4986022741654779</v>
      </c>
      <c r="CD56" s="616">
        <v>-9.3797630501607013E-3</v>
      </c>
      <c r="CE56" s="571">
        <v>152.68933400228988</v>
      </c>
      <c r="CF56" s="834">
        <f t="shared" si="0"/>
        <v>-0.21066599771012307</v>
      </c>
      <c r="CG56" s="616">
        <f t="shared" si="1"/>
        <v>-1.3778024703081952E-3</v>
      </c>
      <c r="CH56" s="571">
        <v>155.42855518118876</v>
      </c>
      <c r="CI56" s="834">
        <f t="shared" si="2"/>
        <v>-0.37144481881125557</v>
      </c>
      <c r="CJ56" s="616">
        <f t="shared" si="3"/>
        <v>-2.3841130860799459E-3</v>
      </c>
      <c r="CK56" s="571">
        <v>150.6290208984413</v>
      </c>
      <c r="CL56" s="834">
        <f t="shared" si="4"/>
        <v>0.2594858021474522</v>
      </c>
      <c r="CM56" s="616">
        <f t="shared" si="5"/>
        <v>1.7256540826656301E-3</v>
      </c>
    </row>
    <row r="57" spans="1:91" x14ac:dyDescent="0.25">
      <c r="A57" s="72" t="s">
        <v>50</v>
      </c>
      <c r="B57" s="282">
        <v>166.04</v>
      </c>
      <c r="C57" s="295">
        <v>166.52632905446819</v>
      </c>
      <c r="D57" s="571">
        <v>165.45255692175124</v>
      </c>
      <c r="E57" s="571">
        <v>163.01679625621244</v>
      </c>
      <c r="F57" s="124">
        <v>165.41832356955072</v>
      </c>
      <c r="G57" s="570">
        <v>169.39843068875325</v>
      </c>
      <c r="H57" s="570">
        <v>198.97735573411248</v>
      </c>
      <c r="I57" s="570">
        <v>223.77198302001213</v>
      </c>
      <c r="J57" s="571">
        <v>180.93885076927725</v>
      </c>
      <c r="K57" s="295">
        <v>166.58207993573257</v>
      </c>
      <c r="L57" s="295">
        <v>215.30147895335608</v>
      </c>
      <c r="M57" s="571">
        <v>194.10496046010064</v>
      </c>
      <c r="N57" s="28">
        <v>187.40079365079364</v>
      </c>
      <c r="O57" s="571">
        <v>194.56862614265697</v>
      </c>
      <c r="P57" s="124">
        <v>167.50148688136215</v>
      </c>
      <c r="Q57" s="571">
        <v>167.05427626191491</v>
      </c>
      <c r="R57" s="571">
        <v>170.68879934594722</v>
      </c>
      <c r="S57" s="571">
        <v>174.10278196835966</v>
      </c>
      <c r="T57" s="124">
        <v>171.68</v>
      </c>
      <c r="U57" s="28">
        <v>169.37571057247473</v>
      </c>
      <c r="V57" s="233">
        <v>166.40675947716124</v>
      </c>
      <c r="W57" s="233">
        <v>165.87319869973635</v>
      </c>
      <c r="X57" s="219">
        <v>162.84134695928967</v>
      </c>
      <c r="Y57" s="571">
        <v>165.21784113859798</v>
      </c>
      <c r="Z57" s="202">
        <v>174.92872980677859</v>
      </c>
      <c r="AA57" s="570">
        <v>198.99085461999368</v>
      </c>
      <c r="AB57" s="570">
        <v>202.78260869565219</v>
      </c>
      <c r="AC57" s="28">
        <v>181.67841499144257</v>
      </c>
      <c r="AD57" s="571">
        <v>166.35634776048732</v>
      </c>
      <c r="AE57" s="295">
        <v>198.2</v>
      </c>
      <c r="AF57" s="571">
        <v>194.85580670303975</v>
      </c>
      <c r="AG57" s="571">
        <v>191.16792562463684</v>
      </c>
      <c r="AH57" s="28">
        <v>193.61774357813738</v>
      </c>
      <c r="AI57" s="834">
        <v>166.83128010109434</v>
      </c>
      <c r="AJ57" s="295">
        <v>166.25965996908809</v>
      </c>
      <c r="AK57" s="571">
        <v>170.12629491428123</v>
      </c>
      <c r="AL57" s="571">
        <v>166.33264462809919</v>
      </c>
      <c r="AM57" s="28">
        <v>166.93199999999999</v>
      </c>
      <c r="AN57" s="834">
        <v>167.2</v>
      </c>
      <c r="AO57" s="233">
        <v>167.66108900368275</v>
      </c>
      <c r="AP57" s="233">
        <v>165.5876743952625</v>
      </c>
      <c r="AQ57" s="219">
        <v>165.9</v>
      </c>
      <c r="AR57" s="60">
        <v>166.5</v>
      </c>
      <c r="AS57" s="233">
        <v>173.60004720599517</v>
      </c>
      <c r="AT57" s="233">
        <v>171.42857142857142</v>
      </c>
      <c r="AU57" s="219">
        <v>176.1</v>
      </c>
      <c r="AV57" s="571">
        <v>173.44</v>
      </c>
      <c r="AW57" s="571">
        <v>166.87967059121459</v>
      </c>
      <c r="AX57" s="233">
        <v>173.46655564807105</v>
      </c>
      <c r="AY57" s="233">
        <v>173.46655564807105</v>
      </c>
      <c r="AZ57" s="219">
        <v>186</v>
      </c>
      <c r="BA57" s="571">
        <v>184.2</v>
      </c>
      <c r="BB57" s="834">
        <v>167.67120051505128</v>
      </c>
      <c r="BC57" s="233">
        <v>185.7</v>
      </c>
      <c r="BD57" s="233">
        <v>156.19999999999999</v>
      </c>
      <c r="BE57" s="219">
        <v>165.87426397981204</v>
      </c>
      <c r="BF57" s="571">
        <v>165.82870316405692</v>
      </c>
      <c r="BG57" s="834">
        <v>166.91292340050518</v>
      </c>
      <c r="BH57" s="834">
        <v>-0.28707659949481013</v>
      </c>
      <c r="BI57" s="616">
        <v>-1.7169653079832647E-3</v>
      </c>
      <c r="BJ57" s="834">
        <v>165.2038477362224</v>
      </c>
      <c r="BK57" s="834">
        <v>166.39242180795117</v>
      </c>
      <c r="BL57" s="834">
        <v>162.19768437254106</v>
      </c>
      <c r="BM57" s="834">
        <v>164.85955955449964</v>
      </c>
      <c r="BN57" s="834">
        <v>172.75171277426068</v>
      </c>
      <c r="BO57" s="571">
        <v>170.93899931459904</v>
      </c>
      <c r="BP57" s="571">
        <v>178.30065359477123</v>
      </c>
      <c r="BQ57" s="571">
        <v>2.2006535947712393</v>
      </c>
      <c r="BR57" s="586">
        <v>1.2496613258212603E-2</v>
      </c>
      <c r="BS57" s="571">
        <v>173.10494017924154</v>
      </c>
      <c r="BT57" s="571">
        <v>-0.33505982075845964</v>
      </c>
      <c r="BU57" s="586">
        <v>-1.9318485975464692E-3</v>
      </c>
      <c r="BV57" s="571">
        <v>165.23501185060397</v>
      </c>
      <c r="BW57" s="834">
        <v>-0.48957211397237188</v>
      </c>
      <c r="BX57" s="616">
        <v>-2.8558373315055174E-3</v>
      </c>
      <c r="BY57" s="571">
        <v>176.30623079072365</v>
      </c>
      <c r="BZ57" s="834">
        <v>2.8396751426525952</v>
      </c>
      <c r="CA57" s="616">
        <v>1.6370159262363682E-2</v>
      </c>
      <c r="CB57" s="571">
        <v>191.87898089171975</v>
      </c>
      <c r="CC57" s="834">
        <v>18.412425243648698</v>
      </c>
      <c r="CD57" s="616">
        <v>0.10614394904458602</v>
      </c>
      <c r="CE57" s="571">
        <v>169.30895191764756</v>
      </c>
      <c r="CF57" s="834">
        <f t="shared" si="0"/>
        <v>-16.691048082352438</v>
      </c>
      <c r="CG57" s="616">
        <f t="shared" si="1"/>
        <v>-8.9736817647056114E-2</v>
      </c>
      <c r="CH57" s="571">
        <v>171.22550075382296</v>
      </c>
      <c r="CI57" s="834">
        <f t="shared" si="2"/>
        <v>-12.974499246177032</v>
      </c>
      <c r="CJ57" s="616">
        <f t="shared" si="3"/>
        <v>-7.0437020880439918E-2</v>
      </c>
      <c r="CK57" s="571">
        <v>165.55270216504439</v>
      </c>
      <c r="CL57" s="834">
        <f t="shared" si="4"/>
        <v>-2.1184983500068881</v>
      </c>
      <c r="CM57" s="616">
        <f t="shared" si="5"/>
        <v>-1.2634837369204127E-2</v>
      </c>
    </row>
    <row r="58" spans="1:91" x14ac:dyDescent="0.25">
      <c r="A58" s="72" t="s">
        <v>66</v>
      </c>
      <c r="B58" s="282"/>
      <c r="C58" s="295">
        <v>164.6516517730783</v>
      </c>
      <c r="D58" s="571">
        <v>164.04402401309807</v>
      </c>
      <c r="E58" s="571">
        <v>165.92401500938087</v>
      </c>
      <c r="F58" s="124">
        <v>164.78243825950605</v>
      </c>
      <c r="G58" s="834">
        <v>169.67706622879038</v>
      </c>
      <c r="H58" s="834">
        <v>166.1872095596371</v>
      </c>
      <c r="I58" s="834">
        <v>167.66467065868264</v>
      </c>
      <c r="J58" s="834">
        <v>168.64775051124744</v>
      </c>
      <c r="K58" s="295">
        <v>165.54398599901791</v>
      </c>
      <c r="L58" s="295">
        <v>186.99186991869919</v>
      </c>
      <c r="M58" s="571">
        <v>182.60869565217391</v>
      </c>
      <c r="N58" s="28">
        <v>165.28925619834712</v>
      </c>
      <c r="O58" s="834">
        <v>166.16541353383457</v>
      </c>
      <c r="P58" s="124">
        <v>165.58299800573499</v>
      </c>
      <c r="Q58" s="571">
        <v>166.32270885882443</v>
      </c>
      <c r="R58" s="571">
        <v>161.80000000000001</v>
      </c>
      <c r="S58" s="571">
        <v>180.66</v>
      </c>
      <c r="T58" s="124">
        <v>163.84</v>
      </c>
      <c r="U58" s="28">
        <v>164.88720260335066</v>
      </c>
      <c r="V58" s="834">
        <v>164.81126039667305</v>
      </c>
      <c r="W58" s="834">
        <v>164.29424646625523</v>
      </c>
      <c r="X58" s="834">
        <v>166.32042807680202</v>
      </c>
      <c r="Y58" s="834">
        <v>165.03988421796643</v>
      </c>
      <c r="Z58" s="295">
        <v>165.52122808144389</v>
      </c>
      <c r="AA58" s="571">
        <v>167.08789665824207</v>
      </c>
      <c r="AB58" s="571">
        <v>170.45454545454547</v>
      </c>
      <c r="AC58" s="28">
        <v>165.83411385159744</v>
      </c>
      <c r="AD58" s="834">
        <v>165.23397761953206</v>
      </c>
      <c r="AE58" s="295">
        <v>188.11881188118809</v>
      </c>
      <c r="AF58" s="571">
        <v>181.81818181818184</v>
      </c>
      <c r="AG58" s="571">
        <v>167.42596810933941</v>
      </c>
      <c r="AH58" s="28">
        <v>168.86726893676166</v>
      </c>
      <c r="AI58" s="834">
        <v>165.36225128192547</v>
      </c>
      <c r="AJ58" s="295">
        <v>165.71549355316</v>
      </c>
      <c r="AK58" s="295">
        <v>161.6</v>
      </c>
      <c r="AL58" s="571">
        <v>165.54618057122229</v>
      </c>
      <c r="AM58" s="28">
        <v>164.22828286445929</v>
      </c>
      <c r="AN58" s="834">
        <v>164.9</v>
      </c>
      <c r="AO58" s="834">
        <v>164.68662104865453</v>
      </c>
      <c r="AP58" s="233">
        <v>165.31612903225806</v>
      </c>
      <c r="AQ58" s="296">
        <v>164.1</v>
      </c>
      <c r="AR58" s="296">
        <v>164.71895292274715</v>
      </c>
      <c r="AS58" s="834">
        <v>164.49981942939689</v>
      </c>
      <c r="AT58" s="834">
        <v>165.93992248062014</v>
      </c>
      <c r="AU58" s="834">
        <v>169.81132075471697</v>
      </c>
      <c r="AV58" s="834">
        <v>164.83726257516463</v>
      </c>
      <c r="AW58" s="834">
        <v>164.74933393791594</v>
      </c>
      <c r="AX58" s="834">
        <v>184.21052631578948</v>
      </c>
      <c r="AY58" s="834">
        <v>180.48780487804879</v>
      </c>
      <c r="AZ58" s="834">
        <v>184.2655514898066</v>
      </c>
      <c r="BA58" s="834">
        <v>184.07960199004975</v>
      </c>
      <c r="BB58" s="834">
        <v>165.70008040083897</v>
      </c>
      <c r="BC58" s="834">
        <v>0</v>
      </c>
      <c r="BD58" s="834">
        <v>163.19145269688093</v>
      </c>
      <c r="BE58" s="834">
        <v>166.06622908749938</v>
      </c>
      <c r="BF58" s="834">
        <v>164.9703998053686</v>
      </c>
      <c r="BG58" s="834">
        <v>165.43376620493694</v>
      </c>
      <c r="BH58" s="834">
        <v>0.53376620493693849</v>
      </c>
      <c r="BI58" s="616">
        <v>3.2369084592900332E-3</v>
      </c>
      <c r="BJ58" s="834">
        <v>164.44444444444443</v>
      </c>
      <c r="BK58" s="834">
        <v>166.40578614994331</v>
      </c>
      <c r="BL58" s="834">
        <v>167.17813824346047</v>
      </c>
      <c r="BM58" s="834">
        <v>165.73407008463315</v>
      </c>
      <c r="BN58" s="834">
        <v>165.21174518433014</v>
      </c>
      <c r="BO58" s="834">
        <v>163.06177956223286</v>
      </c>
      <c r="BP58" s="834">
        <v>161.29032258064515</v>
      </c>
      <c r="BQ58" s="834">
        <v>-8.5209981740718206</v>
      </c>
      <c r="BR58" s="207">
        <v>-5.0179211469534059E-2</v>
      </c>
      <c r="BS58" s="834">
        <v>164.40677966101694</v>
      </c>
      <c r="BT58" s="834">
        <v>-0.43048291414768869</v>
      </c>
      <c r="BU58" s="207">
        <v>-2.6115631103215604E-3</v>
      </c>
      <c r="BV58" s="834">
        <v>165.35472930218432</v>
      </c>
      <c r="BW58" s="834">
        <v>-2.8781429183872831</v>
      </c>
      <c r="BX58" s="616">
        <v>-1.7344487543215603E-2</v>
      </c>
      <c r="BY58" s="834">
        <v>192.51336898395721</v>
      </c>
      <c r="BZ58" s="834">
        <v>8.3028426681677274</v>
      </c>
      <c r="CA58" s="616">
        <v>4.5072574484339087E-2</v>
      </c>
      <c r="CB58" s="834">
        <v>143.49775784753362</v>
      </c>
      <c r="CC58" s="834">
        <v>-36.990047030515171</v>
      </c>
      <c r="CD58" s="616">
        <v>-0.20494485516907054</v>
      </c>
      <c r="CE58" s="834">
        <v>154.44296278336768</v>
      </c>
      <c r="CF58" s="834">
        <f t="shared" si="0"/>
        <v>-29.822588706438921</v>
      </c>
      <c r="CG58" s="616">
        <f t="shared" si="1"/>
        <v>-0.16184570835579476</v>
      </c>
      <c r="CH58" s="834">
        <v>154.98325441736921</v>
      </c>
      <c r="CI58" s="834">
        <f t="shared" si="2"/>
        <v>-29.096347572680543</v>
      </c>
      <c r="CJ58" s="616">
        <f t="shared" si="3"/>
        <v>-0.15806394221915646</v>
      </c>
      <c r="CK58" s="834">
        <v>164.33044013823465</v>
      </c>
      <c r="CL58" s="834">
        <f t="shared" si="4"/>
        <v>-1.3696402626043209</v>
      </c>
      <c r="CM58" s="616">
        <f t="shared" si="5"/>
        <v>-8.2657791069930351E-3</v>
      </c>
    </row>
    <row r="59" spans="1:91" x14ac:dyDescent="0.25">
      <c r="A59" s="72" t="s">
        <v>67</v>
      </c>
      <c r="B59" s="282"/>
      <c r="C59" s="295"/>
      <c r="D59" s="571"/>
      <c r="E59" s="571"/>
      <c r="F59" s="124"/>
      <c r="G59" s="570"/>
      <c r="H59" s="570"/>
      <c r="I59" s="570"/>
      <c r="J59" s="571"/>
      <c r="K59" s="295">
        <v>0</v>
      </c>
      <c r="L59" s="295"/>
      <c r="M59" s="571"/>
      <c r="N59" s="28"/>
      <c r="O59" s="571"/>
      <c r="P59" s="124">
        <v>0</v>
      </c>
      <c r="Q59" s="571"/>
      <c r="R59" s="571"/>
      <c r="S59" s="571"/>
      <c r="T59" s="124"/>
      <c r="U59" s="28">
        <v>0</v>
      </c>
      <c r="V59" s="233"/>
      <c r="W59" s="233"/>
      <c r="X59" s="233"/>
      <c r="Y59" s="571"/>
      <c r="Z59" s="202"/>
      <c r="AA59" s="570"/>
      <c r="AB59" s="570"/>
      <c r="AC59" s="28"/>
      <c r="AD59" s="571">
        <v>0</v>
      </c>
      <c r="AE59" s="295"/>
      <c r="AF59" s="571"/>
      <c r="AG59" s="571"/>
      <c r="AH59" s="28"/>
      <c r="AI59" s="834">
        <v>0</v>
      </c>
      <c r="AJ59" s="295"/>
      <c r="AK59" s="571"/>
      <c r="AM59" s="28">
        <v>0</v>
      </c>
      <c r="AO59" s="233">
        <v>0</v>
      </c>
      <c r="AP59" s="233"/>
      <c r="AQ59" s="297">
        <v>0</v>
      </c>
      <c r="AR59" s="38">
        <v>0</v>
      </c>
      <c r="AS59" s="233"/>
      <c r="AT59" s="233"/>
      <c r="AU59" s="233"/>
      <c r="AV59" s="571"/>
      <c r="AW59" s="571">
        <v>0</v>
      </c>
      <c r="AX59" s="233"/>
      <c r="AY59" s="233"/>
      <c r="AZ59" s="233"/>
      <c r="BA59" s="571"/>
      <c r="BB59" s="834">
        <v>0</v>
      </c>
      <c r="BC59" s="233"/>
      <c r="BD59" s="233"/>
      <c r="BE59" s="233"/>
      <c r="BF59" s="571"/>
      <c r="BH59" s="834">
        <v>0</v>
      </c>
      <c r="BI59" s="616"/>
      <c r="BO59" s="571"/>
      <c r="BP59" s="571"/>
      <c r="BQ59" s="571">
        <v>0</v>
      </c>
      <c r="BR59" s="586" t="e">
        <v>#DIV/0!</v>
      </c>
      <c r="BS59" s="571"/>
      <c r="BT59" s="571">
        <v>0</v>
      </c>
      <c r="BU59" s="586" t="e">
        <v>#DIV/0!</v>
      </c>
      <c r="BV59" s="571"/>
      <c r="BX59" s="616"/>
      <c r="BY59" s="571"/>
      <c r="BZ59" s="834">
        <v>0</v>
      </c>
      <c r="CA59" s="616" t="e">
        <v>#DIV/0!</v>
      </c>
      <c r="CB59" s="571"/>
      <c r="CC59" s="834">
        <v>0</v>
      </c>
      <c r="CD59" s="616" t="e">
        <v>#DIV/0!</v>
      </c>
      <c r="CE59" s="571"/>
      <c r="CF59" s="834">
        <f t="shared" si="0"/>
        <v>0</v>
      </c>
      <c r="CG59" s="616" t="e">
        <f t="shared" si="1"/>
        <v>#DIV/0!</v>
      </c>
      <c r="CH59" s="571"/>
      <c r="CI59" s="834">
        <f t="shared" si="2"/>
        <v>0</v>
      </c>
      <c r="CJ59" s="616" t="e">
        <f t="shared" si="3"/>
        <v>#DIV/0!</v>
      </c>
      <c r="CK59" s="571"/>
      <c r="CL59" s="834">
        <f t="shared" si="4"/>
        <v>0</v>
      </c>
      <c r="CM59" s="616" t="e">
        <f t="shared" si="5"/>
        <v>#DIV/0!</v>
      </c>
    </row>
    <row r="60" spans="1:91" x14ac:dyDescent="0.25">
      <c r="A60" s="72" t="s">
        <v>68</v>
      </c>
      <c r="B60" s="282"/>
      <c r="C60" s="295">
        <v>291.1764705882353</v>
      </c>
      <c r="D60" s="571">
        <v>223.02158273381295</v>
      </c>
      <c r="E60" s="571">
        <v>197.47899159663865</v>
      </c>
      <c r="F60" s="124">
        <v>242.99065420560748</v>
      </c>
      <c r="G60" s="570">
        <v>231.34328358208955</v>
      </c>
      <c r="H60" s="570">
        <v>236.11111111111111</v>
      </c>
      <c r="I60" s="570"/>
      <c r="J60" s="571">
        <v>233.00970873786409</v>
      </c>
      <c r="K60" s="295">
        <v>241.26108836069511</v>
      </c>
      <c r="L60" s="295"/>
      <c r="M60" s="571"/>
      <c r="N60" s="28"/>
      <c r="O60" s="571"/>
      <c r="P60" s="124">
        <v>241.26108836069511</v>
      </c>
      <c r="Q60" s="571"/>
      <c r="R60" s="571"/>
      <c r="S60" s="571"/>
      <c r="T60" s="124"/>
      <c r="U60" s="28">
        <v>223.14459161661387</v>
      </c>
      <c r="V60" s="233"/>
      <c r="W60" s="233"/>
      <c r="X60" s="233"/>
      <c r="Y60" s="571"/>
      <c r="Z60" s="202"/>
      <c r="AA60" s="570"/>
      <c r="AB60" s="570"/>
      <c r="AC60" s="28"/>
      <c r="AD60" s="571">
        <v>0</v>
      </c>
      <c r="AE60" s="295"/>
      <c r="AF60" s="571"/>
      <c r="AG60" s="571"/>
      <c r="AH60" s="28"/>
      <c r="AI60" s="834">
        <v>0</v>
      </c>
      <c r="AJ60" s="295"/>
      <c r="AK60" s="571"/>
      <c r="AL60" s="571"/>
      <c r="AM60" s="28">
        <v>0</v>
      </c>
      <c r="AO60" s="233">
        <v>0</v>
      </c>
      <c r="AP60" s="233"/>
      <c r="AQ60" s="297">
        <v>0</v>
      </c>
      <c r="AR60" s="38">
        <v>0</v>
      </c>
      <c r="AS60" s="233"/>
      <c r="AT60" s="233"/>
      <c r="AU60" s="233"/>
      <c r="AV60" s="571"/>
      <c r="AW60" s="571">
        <v>0</v>
      </c>
      <c r="AX60" s="233"/>
      <c r="AY60" s="233"/>
      <c r="AZ60" s="233"/>
      <c r="BA60" s="571"/>
      <c r="BB60" s="834">
        <v>0</v>
      </c>
      <c r="BC60" s="233"/>
      <c r="BD60" s="233"/>
      <c r="BE60" s="233"/>
      <c r="BF60" s="571"/>
      <c r="BH60" s="834">
        <v>0</v>
      </c>
      <c r="BI60" s="616"/>
      <c r="BO60" s="571"/>
      <c r="BP60" s="571"/>
      <c r="BQ60" s="571">
        <v>0</v>
      </c>
      <c r="BR60" s="586" t="e">
        <v>#DIV/0!</v>
      </c>
      <c r="BS60" s="571"/>
      <c r="BT60" s="571">
        <v>0</v>
      </c>
      <c r="BU60" s="586" t="e">
        <v>#DIV/0!</v>
      </c>
      <c r="BV60" s="571"/>
      <c r="BX60" s="616"/>
      <c r="BY60" s="571"/>
      <c r="BZ60" s="834">
        <v>0</v>
      </c>
      <c r="CA60" s="616" t="e">
        <v>#DIV/0!</v>
      </c>
      <c r="CB60" s="571"/>
      <c r="CC60" s="834">
        <v>0</v>
      </c>
      <c r="CD60" s="616" t="e">
        <v>#DIV/0!</v>
      </c>
      <c r="CE60" s="571"/>
      <c r="CF60" s="834">
        <f t="shared" si="0"/>
        <v>0</v>
      </c>
      <c r="CG60" s="616" t="e">
        <f t="shared" si="1"/>
        <v>#DIV/0!</v>
      </c>
      <c r="CH60" s="571"/>
      <c r="CI60" s="834">
        <f t="shared" si="2"/>
        <v>0</v>
      </c>
      <c r="CJ60" s="616" t="e">
        <f t="shared" si="3"/>
        <v>#DIV/0!</v>
      </c>
      <c r="CK60" s="571"/>
      <c r="CL60" s="834">
        <f t="shared" si="4"/>
        <v>0</v>
      </c>
      <c r="CM60" s="616" t="e">
        <f t="shared" si="5"/>
        <v>#DIV/0!</v>
      </c>
    </row>
    <row r="61" spans="1:91" x14ac:dyDescent="0.25">
      <c r="A61" s="72" t="s">
        <v>69</v>
      </c>
      <c r="B61" s="282"/>
      <c r="C61" s="295"/>
      <c r="D61" s="571"/>
      <c r="E61" s="571"/>
      <c r="F61" s="124"/>
      <c r="G61" s="570"/>
      <c r="H61" s="570"/>
      <c r="I61" s="570"/>
      <c r="J61" s="571"/>
      <c r="K61" s="295">
        <v>0</v>
      </c>
      <c r="L61" s="295"/>
      <c r="M61" s="571"/>
      <c r="N61" s="28"/>
      <c r="O61" s="571"/>
      <c r="P61" s="124">
        <v>0</v>
      </c>
      <c r="Q61" s="571"/>
      <c r="R61" s="571"/>
      <c r="S61" s="571"/>
      <c r="T61" s="124"/>
      <c r="U61" s="28">
        <v>0</v>
      </c>
      <c r="V61" s="233"/>
      <c r="W61" s="233"/>
      <c r="X61" s="233"/>
      <c r="Y61" s="571"/>
      <c r="Z61" s="202"/>
      <c r="AA61" s="570"/>
      <c r="AB61" s="570"/>
      <c r="AC61" s="28"/>
      <c r="AD61" s="571">
        <v>0</v>
      </c>
      <c r="AE61" s="295"/>
      <c r="AF61" s="571"/>
      <c r="AG61" s="571"/>
      <c r="AH61" s="28"/>
      <c r="AI61" s="834">
        <v>0</v>
      </c>
      <c r="AJ61" s="295"/>
      <c r="AK61" s="571"/>
      <c r="AL61" s="571"/>
      <c r="AM61" s="28">
        <v>0</v>
      </c>
      <c r="AO61" s="233">
        <v>0</v>
      </c>
      <c r="AP61" s="233"/>
      <c r="AQ61" s="297">
        <v>0</v>
      </c>
      <c r="AR61" s="38">
        <v>0</v>
      </c>
      <c r="AS61" s="233"/>
      <c r="AT61" s="233"/>
      <c r="AU61" s="233"/>
      <c r="AV61" s="571"/>
      <c r="AW61" s="571">
        <v>0</v>
      </c>
      <c r="AX61" s="233"/>
      <c r="AY61" s="233"/>
      <c r="AZ61" s="233"/>
      <c r="BA61" s="571"/>
      <c r="BB61" s="834">
        <v>0</v>
      </c>
      <c r="BC61" s="233"/>
      <c r="BD61" s="233"/>
      <c r="BE61" s="233"/>
      <c r="BF61" s="571"/>
      <c r="BH61" s="834">
        <v>0</v>
      </c>
      <c r="BI61" s="616"/>
      <c r="BO61" s="571"/>
      <c r="BP61" s="571"/>
      <c r="BQ61" s="571">
        <v>0</v>
      </c>
      <c r="BR61" s="586" t="e">
        <v>#DIV/0!</v>
      </c>
      <c r="BS61" s="571"/>
      <c r="BT61" s="571">
        <v>0</v>
      </c>
      <c r="BU61" s="586" t="e">
        <v>#DIV/0!</v>
      </c>
      <c r="BV61" s="571"/>
      <c r="BX61" s="616"/>
      <c r="BY61" s="571"/>
      <c r="BZ61" s="834">
        <v>0</v>
      </c>
      <c r="CA61" s="616" t="e">
        <v>#DIV/0!</v>
      </c>
      <c r="CB61" s="571"/>
      <c r="CC61" s="834">
        <v>0</v>
      </c>
      <c r="CD61" s="616" t="e">
        <v>#DIV/0!</v>
      </c>
      <c r="CE61" s="571"/>
      <c r="CF61" s="834">
        <f t="shared" si="0"/>
        <v>0</v>
      </c>
      <c r="CG61" s="616" t="e">
        <f t="shared" si="1"/>
        <v>#DIV/0!</v>
      </c>
      <c r="CH61" s="571"/>
      <c r="CI61" s="834">
        <f t="shared" si="2"/>
        <v>0</v>
      </c>
      <c r="CJ61" s="616" t="e">
        <f t="shared" si="3"/>
        <v>#DIV/0!</v>
      </c>
      <c r="CK61" s="571"/>
      <c r="CL61" s="834">
        <f t="shared" si="4"/>
        <v>0</v>
      </c>
      <c r="CM61" s="616" t="e">
        <f t="shared" si="5"/>
        <v>#DIV/0!</v>
      </c>
    </row>
    <row r="62" spans="1:91" x14ac:dyDescent="0.25">
      <c r="A62" s="72" t="s">
        <v>53</v>
      </c>
      <c r="B62" s="282">
        <v>16.559999999999999</v>
      </c>
      <c r="C62" s="295">
        <v>139.92856158721412</v>
      </c>
      <c r="D62" s="571">
        <v>141.84754813477738</v>
      </c>
      <c r="E62" s="571">
        <v>164.37568740955138</v>
      </c>
      <c r="F62" s="124">
        <v>153.88197941053846</v>
      </c>
      <c r="G62" s="570">
        <v>169.96336996336996</v>
      </c>
      <c r="H62" s="570">
        <v>194.31279620853081</v>
      </c>
      <c r="I62" s="570">
        <v>317.26618705035969</v>
      </c>
      <c r="J62" s="571">
        <v>189.27377857938572</v>
      </c>
      <c r="K62" s="295">
        <v>162.09591104745422</v>
      </c>
      <c r="L62" s="295">
        <v>0</v>
      </c>
      <c r="M62" s="571">
        <v>0</v>
      </c>
      <c r="N62" s="28">
        <v>201.90932703659976</v>
      </c>
      <c r="O62" s="571">
        <v>201.90932703659976</v>
      </c>
      <c r="P62" s="124">
        <v>164.0677020066762</v>
      </c>
      <c r="Q62" s="571">
        <v>199.45008116883116</v>
      </c>
      <c r="R62" s="571">
        <v>166.79463487332342</v>
      </c>
      <c r="S62" s="571">
        <v>165.76084027437537</v>
      </c>
      <c r="T62" s="124">
        <v>174.54806526571028</v>
      </c>
      <c r="U62" s="28">
        <v>167.38756810899301</v>
      </c>
      <c r="V62" s="233">
        <v>172.79519400000001</v>
      </c>
      <c r="W62" s="233">
        <v>211.78778600000001</v>
      </c>
      <c r="X62" s="233">
        <v>217.50493499999999</v>
      </c>
      <c r="Y62" s="571">
        <v>199.42872800000001</v>
      </c>
      <c r="Z62" s="202">
        <v>121.299499</v>
      </c>
      <c r="AA62" s="570">
        <v>182.77547999999999</v>
      </c>
      <c r="AB62" s="570">
        <v>132.69184300000001</v>
      </c>
      <c r="AC62" s="28">
        <v>142.184088</v>
      </c>
      <c r="AD62" s="571">
        <v>183.12360262476932</v>
      </c>
      <c r="AE62" s="295">
        <v>0</v>
      </c>
      <c r="AF62" s="571">
        <v>0</v>
      </c>
      <c r="AG62" s="571">
        <v>173.19216939672393</v>
      </c>
      <c r="AH62" s="28">
        <v>173.19216939672393</v>
      </c>
      <c r="AI62" s="834">
        <v>182.37299109401377</v>
      </c>
      <c r="AJ62" s="295">
        <v>174.37849979105727</v>
      </c>
      <c r="AK62" s="571">
        <v>177.3714222809335</v>
      </c>
      <c r="AL62" s="571">
        <v>152.80000000000001</v>
      </c>
      <c r="AM62" s="28">
        <v>167</v>
      </c>
      <c r="AN62" s="834">
        <v>176.393</v>
      </c>
      <c r="AO62" s="233">
        <v>170.16247995724211</v>
      </c>
      <c r="AP62" s="233">
        <v>195.12260411929049</v>
      </c>
      <c r="AQ62" s="233">
        <v>264</v>
      </c>
      <c r="AR62" s="571">
        <v>206.8</v>
      </c>
      <c r="AS62" s="233">
        <v>170.8</v>
      </c>
      <c r="AT62" s="233">
        <v>121.41936572199728</v>
      </c>
      <c r="AU62" s="233">
        <v>167.7</v>
      </c>
      <c r="AV62" s="571">
        <v>153.4</v>
      </c>
      <c r="AW62" s="571">
        <v>192.4003799753016</v>
      </c>
      <c r="AX62" s="233">
        <v>0</v>
      </c>
      <c r="AY62" s="233">
        <v>0</v>
      </c>
      <c r="AZ62" s="233">
        <v>203.3</v>
      </c>
      <c r="BA62" s="571">
        <v>200</v>
      </c>
      <c r="BB62" s="834">
        <v>193.04730369790988</v>
      </c>
      <c r="BC62" s="233">
        <v>173.3</v>
      </c>
      <c r="BD62" s="233">
        <v>203.1</v>
      </c>
      <c r="BE62" s="233">
        <v>159.6</v>
      </c>
      <c r="BF62" s="571">
        <v>178.93462651997686</v>
      </c>
      <c r="BG62" s="834">
        <v>188.28062770457996</v>
      </c>
      <c r="BH62" s="834">
        <v>11.887627704579955</v>
      </c>
      <c r="BI62" s="616">
        <v>6.739285405078399E-2</v>
      </c>
      <c r="BJ62" s="834">
        <v>156.40385782693735</v>
      </c>
      <c r="BK62" s="834">
        <v>180.35357855717137</v>
      </c>
      <c r="BL62" s="834">
        <v>193.94473838918285</v>
      </c>
      <c r="BM62" s="834">
        <v>174.81375284810935</v>
      </c>
      <c r="BN62" s="834">
        <v>189.52647539071612</v>
      </c>
      <c r="BO62" s="571">
        <v>211.77833214540271</v>
      </c>
      <c r="BP62" s="571">
        <v>260.61183186299945</v>
      </c>
      <c r="BQ62" s="571">
        <v>92.911831862999463</v>
      </c>
      <c r="BR62" s="586">
        <v>0.55403596817530987</v>
      </c>
      <c r="BS62" s="571">
        <v>205.77806739899464</v>
      </c>
      <c r="BT62" s="571">
        <v>52.378067398994631</v>
      </c>
      <c r="BU62" s="586">
        <v>0.3414476362385569</v>
      </c>
      <c r="BV62" s="571">
        <v>183.85656287381735</v>
      </c>
      <c r="BW62" s="834">
        <v>90.358966423405434</v>
      </c>
      <c r="BX62" s="616">
        <v>0.74418908290372743</v>
      </c>
      <c r="BY62" s="571">
        <v>0</v>
      </c>
      <c r="BZ62" s="834">
        <v>0</v>
      </c>
      <c r="CA62" s="616" t="e">
        <v>#DIV/0!</v>
      </c>
      <c r="CB62" s="571">
        <v>0</v>
      </c>
      <c r="CC62" s="834">
        <v>0</v>
      </c>
      <c r="CD62" s="616" t="e">
        <v>#DIV/0!</v>
      </c>
      <c r="CE62" s="571">
        <v>176.81346351490237</v>
      </c>
      <c r="CF62" s="834">
        <f t="shared" si="0"/>
        <v>-26.486536485097645</v>
      </c>
      <c r="CG62" s="616">
        <f t="shared" si="1"/>
        <v>-0.13028301271567949</v>
      </c>
      <c r="CH62" s="571">
        <v>169.08058968058967</v>
      </c>
      <c r="CI62" s="834">
        <f t="shared" si="2"/>
        <v>-30.919410319410332</v>
      </c>
      <c r="CJ62" s="616">
        <f t="shared" si="3"/>
        <v>-0.15459705159705167</v>
      </c>
      <c r="CK62" s="571">
        <v>180.52401814189079</v>
      </c>
      <c r="CL62" s="834">
        <f t="shared" si="4"/>
        <v>-12.52328555601909</v>
      </c>
      <c r="CM62" s="616">
        <f t="shared" si="5"/>
        <v>-6.4871590103201635E-2</v>
      </c>
    </row>
    <row r="63" spans="1:91" x14ac:dyDescent="0.25">
      <c r="A63" s="72" t="s">
        <v>98</v>
      </c>
      <c r="B63" s="282"/>
      <c r="C63" s="295">
        <v>168.23997900000001</v>
      </c>
      <c r="D63" s="571">
        <v>168.4</v>
      </c>
      <c r="E63" s="571">
        <v>174.89935199999999</v>
      </c>
      <c r="F63" s="124">
        <v>172.227644</v>
      </c>
      <c r="G63" s="570">
        <v>201.568457</v>
      </c>
      <c r="H63" s="570">
        <v>230.08782099999999</v>
      </c>
      <c r="I63" s="570">
        <v>324.48584199999999</v>
      </c>
      <c r="J63" s="571">
        <v>221.99477999999999</v>
      </c>
      <c r="K63" s="295">
        <v>183.37851812346747</v>
      </c>
      <c r="L63" s="295">
        <v>0</v>
      </c>
      <c r="M63" s="571">
        <v>0</v>
      </c>
      <c r="N63" s="28">
        <v>256.15262321144672</v>
      </c>
      <c r="O63" s="571">
        <v>256.15262321144672</v>
      </c>
      <c r="P63" s="124">
        <v>186.54003096295273</v>
      </c>
      <c r="Q63" s="571">
        <v>228.82763406940063</v>
      </c>
      <c r="R63" s="571">
        <v>201.6879029929747</v>
      </c>
      <c r="S63" s="571">
        <v>210.38993138794743</v>
      </c>
      <c r="T63" s="124">
        <v>212.22125406898368</v>
      </c>
      <c r="U63" s="28">
        <v>194.13720857073935</v>
      </c>
      <c r="V63" s="233">
        <v>216.28898699999999</v>
      </c>
      <c r="W63" s="233">
        <v>262.13041199999998</v>
      </c>
      <c r="X63" s="233">
        <v>269.63822900000002</v>
      </c>
      <c r="Y63" s="571">
        <v>248.13418999999999</v>
      </c>
      <c r="Z63" s="202">
        <v>174.70189400000001</v>
      </c>
      <c r="AA63" s="570">
        <v>232.86016000000001</v>
      </c>
      <c r="AB63" s="570">
        <v>131.80144799999999</v>
      </c>
      <c r="AC63" s="28">
        <v>191.416357</v>
      </c>
      <c r="AD63" s="571">
        <v>234.02636455667565</v>
      </c>
      <c r="AE63" s="295">
        <v>0</v>
      </c>
      <c r="AF63" s="571">
        <v>0</v>
      </c>
      <c r="AG63" s="571">
        <v>225.43376480308456</v>
      </c>
      <c r="AH63" s="28">
        <v>225.43376480308456</v>
      </c>
      <c r="AI63" s="834">
        <v>233.37597724548158</v>
      </c>
      <c r="AJ63" s="295">
        <v>219.66990022172948</v>
      </c>
      <c r="AK63" s="571">
        <v>231.24744167007776</v>
      </c>
      <c r="AL63" s="571">
        <v>194.9</v>
      </c>
      <c r="AM63" s="28">
        <v>214.6</v>
      </c>
      <c r="AN63" s="834">
        <v>226.6</v>
      </c>
      <c r="AO63" s="233">
        <v>215.1</v>
      </c>
      <c r="AP63" s="233">
        <v>243.55</v>
      </c>
      <c r="AQ63" s="233">
        <v>342.3</v>
      </c>
      <c r="AR63" s="571">
        <v>263.7</v>
      </c>
      <c r="AS63" s="233">
        <v>213.04</v>
      </c>
      <c r="AT63" s="233">
        <v>146.78802769711859</v>
      </c>
      <c r="AU63" s="233"/>
      <c r="AV63" s="571"/>
      <c r="AW63" s="571">
        <v>194.74760515329714</v>
      </c>
      <c r="AX63" s="233"/>
      <c r="AY63" s="233"/>
      <c r="AZ63" s="233"/>
      <c r="BA63" s="571"/>
      <c r="BB63" s="834">
        <v>194.74760515329714</v>
      </c>
      <c r="BC63" s="233">
        <v>222.8</v>
      </c>
      <c r="BD63" s="233">
        <v>272.5</v>
      </c>
      <c r="BE63" s="233">
        <v>200.2</v>
      </c>
      <c r="BF63" s="571">
        <v>231.7</v>
      </c>
      <c r="BG63" s="834">
        <v>238.8</v>
      </c>
      <c r="BH63" s="834">
        <v>12.200000000000017</v>
      </c>
      <c r="BI63" s="616">
        <v>5.3839364518976307E-2</v>
      </c>
      <c r="BJ63" s="834">
        <v>184.23148393947437</v>
      </c>
      <c r="BK63" s="834">
        <v>209.90835086435561</v>
      </c>
      <c r="BL63" s="834">
        <v>261.14623813002191</v>
      </c>
      <c r="BM63" s="834">
        <v>211.97548058736547</v>
      </c>
      <c r="BN63" s="834">
        <v>227.57677105503191</v>
      </c>
      <c r="BO63" s="571">
        <v>255.99727767695097</v>
      </c>
      <c r="BP63" s="571">
        <v>272.62753702687877</v>
      </c>
      <c r="BQ63" s="571">
        <v>272.62753702687877</v>
      </c>
      <c r="BR63" s="586" t="e">
        <v>#DIV/0!</v>
      </c>
      <c r="BS63" s="571">
        <v>243.74892653602933</v>
      </c>
      <c r="BT63" s="571">
        <v>243.74892653602933</v>
      </c>
      <c r="BU63" s="586" t="e">
        <v>#DIV/0!</v>
      </c>
      <c r="BV63" s="571">
        <v>221.7</v>
      </c>
      <c r="BW63" s="834">
        <v>109.20924997983238</v>
      </c>
      <c r="BX63" s="616">
        <v>0.74399289705815796</v>
      </c>
      <c r="BY63" s="571" t="e">
        <v>#DIV/0!</v>
      </c>
      <c r="BZ63" s="834" t="e">
        <v>#DIV/0!</v>
      </c>
      <c r="CA63" s="616" t="e">
        <v>#DIV/0!</v>
      </c>
      <c r="CB63" s="571" t="e">
        <v>#DIV/0!</v>
      </c>
      <c r="CC63" s="834" t="e">
        <v>#DIV/0!</v>
      </c>
      <c r="CD63" s="616" t="e">
        <v>#DIV/0!</v>
      </c>
      <c r="CE63" s="571">
        <v>173.75132837407014</v>
      </c>
      <c r="CF63" s="834">
        <f t="shared" si="0"/>
        <v>173.75132837407014</v>
      </c>
      <c r="CG63" s="616" t="e">
        <f t="shared" si="1"/>
        <v>#DIV/0!</v>
      </c>
      <c r="CH63" s="571">
        <v>225.59261814418767</v>
      </c>
      <c r="CI63" s="834">
        <f t="shared" si="2"/>
        <v>225.59261814418767</v>
      </c>
      <c r="CJ63" s="616" t="e">
        <f t="shared" si="3"/>
        <v>#DIV/0!</v>
      </c>
      <c r="CK63" s="571">
        <v>221.94404626342467</v>
      </c>
      <c r="CL63" s="834">
        <f t="shared" si="4"/>
        <v>27.196441110127523</v>
      </c>
      <c r="CM63" s="616">
        <f t="shared" si="5"/>
        <v>0.1396496818983711</v>
      </c>
    </row>
    <row r="64" spans="1:91" x14ac:dyDescent="0.25">
      <c r="A64" s="71" t="s">
        <v>85</v>
      </c>
      <c r="B64" s="282">
        <v>209.06</v>
      </c>
      <c r="C64" s="295">
        <v>208.6</v>
      </c>
      <c r="D64" s="571">
        <v>208.4</v>
      </c>
      <c r="E64" s="571">
        <v>208.9</v>
      </c>
      <c r="F64" s="124">
        <v>208.6</v>
      </c>
      <c r="G64" s="570">
        <v>206.9</v>
      </c>
      <c r="H64" s="570">
        <v>205.8</v>
      </c>
      <c r="I64" s="570">
        <v>190</v>
      </c>
      <c r="J64" s="571">
        <v>205.8</v>
      </c>
      <c r="K64" s="295">
        <v>207.96957301758167</v>
      </c>
      <c r="L64" s="295">
        <v>188.8</v>
      </c>
      <c r="M64" s="571">
        <v>188.7</v>
      </c>
      <c r="N64" s="28">
        <v>210.3</v>
      </c>
      <c r="O64" s="571">
        <v>209.2</v>
      </c>
      <c r="P64" s="124">
        <v>208.16294518185299</v>
      </c>
      <c r="Q64" s="571">
        <v>232</v>
      </c>
      <c r="R64" s="571">
        <v>237.7</v>
      </c>
      <c r="S64" s="571">
        <v>219.9</v>
      </c>
      <c r="T64" s="124">
        <v>228.7</v>
      </c>
      <c r="U64" s="28">
        <v>219.6520427770526</v>
      </c>
      <c r="V64" s="219">
        <v>222</v>
      </c>
      <c r="W64" s="219">
        <v>222.5</v>
      </c>
      <c r="X64" s="219">
        <v>224.3</v>
      </c>
      <c r="Y64" s="571">
        <v>222.8</v>
      </c>
      <c r="Z64" s="202">
        <v>218.1</v>
      </c>
      <c r="AA64" s="570">
        <v>224.5</v>
      </c>
      <c r="AB64" s="570">
        <v>188.9</v>
      </c>
      <c r="AC64" s="28">
        <v>218.9</v>
      </c>
      <c r="AD64" s="571">
        <v>221.83225116837642</v>
      </c>
      <c r="AE64" s="295">
        <v>229</v>
      </c>
      <c r="AF64" s="38">
        <v>212.3</v>
      </c>
      <c r="AG64" s="38">
        <v>217.7</v>
      </c>
      <c r="AH64" s="28">
        <v>218.1</v>
      </c>
      <c r="AI64" s="834">
        <v>221.54936263961582</v>
      </c>
      <c r="AJ64" s="295">
        <v>212.4</v>
      </c>
      <c r="AK64" s="571">
        <v>207.9</v>
      </c>
      <c r="AL64" s="571">
        <v>207.8</v>
      </c>
      <c r="AM64" s="28">
        <v>210.13898491257711</v>
      </c>
      <c r="AN64" s="28">
        <v>216.75899999999999</v>
      </c>
      <c r="AO64" s="219">
        <v>209.5</v>
      </c>
      <c r="AP64" s="233">
        <v>209.3</v>
      </c>
      <c r="AQ64" s="219">
        <v>209.1</v>
      </c>
      <c r="AR64" s="571">
        <v>209.3</v>
      </c>
      <c r="AS64" s="219">
        <v>210.1</v>
      </c>
      <c r="AT64" s="219">
        <v>211.74221301680873</v>
      </c>
      <c r="AU64" s="219">
        <v>194.5</v>
      </c>
      <c r="AV64" s="571">
        <v>210</v>
      </c>
      <c r="AW64" s="571">
        <v>209.47511793544695</v>
      </c>
      <c r="AX64" s="219">
        <v>216.3</v>
      </c>
      <c r="AY64" s="219">
        <v>192.7</v>
      </c>
      <c r="AZ64" s="219">
        <v>207.4</v>
      </c>
      <c r="BA64" s="571">
        <v>207.4</v>
      </c>
      <c r="BB64" s="834">
        <v>209.3</v>
      </c>
      <c r="BC64" s="219">
        <v>203.9785191729286</v>
      </c>
      <c r="BD64" s="219">
        <v>205.60510065497655</v>
      </c>
      <c r="BE64" s="219">
        <v>204.97714019766201</v>
      </c>
      <c r="BF64" s="28">
        <v>205.58869608549293</v>
      </c>
      <c r="BG64" s="28">
        <v>207.9</v>
      </c>
      <c r="BH64" s="834">
        <v>-8.8589999999999804</v>
      </c>
      <c r="BI64" s="616">
        <v>-4.0870275282687163E-2</v>
      </c>
      <c r="BJ64" s="834">
        <v>201.41202601935586</v>
      </c>
      <c r="BK64" s="834">
        <v>160.61912627973607</v>
      </c>
      <c r="BL64" s="834">
        <v>200.5</v>
      </c>
      <c r="BM64" s="834">
        <v>200.9</v>
      </c>
      <c r="BN64" s="834">
        <v>203.01884495705298</v>
      </c>
      <c r="BO64" s="28">
        <v>205.96171469300478</v>
      </c>
      <c r="BP64" s="571">
        <v>201.81979021862756</v>
      </c>
      <c r="BQ64" s="571">
        <v>7.3197902186275599</v>
      </c>
      <c r="BR64" s="586">
        <v>3.7633882872121133E-2</v>
      </c>
      <c r="BS64" s="571">
        <v>200.56954039068057</v>
      </c>
      <c r="BT64" s="571">
        <v>-9.4304596093194277</v>
      </c>
      <c r="BU64" s="586">
        <v>-4.49069505205687E-2</v>
      </c>
      <c r="BV64" s="571">
        <v>200.80567726875938</v>
      </c>
      <c r="BW64" s="834">
        <v>-5.780498323803954</v>
      </c>
      <c r="BX64" s="616">
        <v>-2.7299697313284854E-2</v>
      </c>
      <c r="BY64" s="28">
        <v>219.30974224552205</v>
      </c>
      <c r="BZ64" s="834">
        <v>3.009742245522034</v>
      </c>
      <c r="CA64" s="616">
        <v>1.391466595248282E-2</v>
      </c>
      <c r="CB64" s="28">
        <v>224.47795823665894</v>
      </c>
      <c r="CC64" s="834">
        <v>31.777958236658947</v>
      </c>
      <c r="CD64" s="616">
        <v>0.16490896853481551</v>
      </c>
      <c r="CE64" s="28">
        <v>204.2</v>
      </c>
      <c r="CF64" s="834">
        <f t="shared" si="0"/>
        <v>-3.2000000000000171</v>
      </c>
      <c r="CG64" s="616">
        <f t="shared" si="1"/>
        <v>-1.5429122468659677E-2</v>
      </c>
      <c r="CH64" s="28">
        <v>205.86801855173667</v>
      </c>
      <c r="CI64" s="834">
        <f t="shared" si="2"/>
        <v>-1.5319814482633376</v>
      </c>
      <c r="CJ64" s="616">
        <f t="shared" si="3"/>
        <v>-7.386602932802978E-3</v>
      </c>
      <c r="CK64" s="28">
        <v>202.13107930374858</v>
      </c>
      <c r="CL64" s="834">
        <f t="shared" si="4"/>
        <v>-7.1689206962514334</v>
      </c>
      <c r="CM64" s="616">
        <f t="shared" si="5"/>
        <v>-3.4251890569763174E-2</v>
      </c>
    </row>
  </sheetData>
  <pageMargins left="0.7" right="0.7" top="0.75" bottom="0.75" header="0.3" footer="0.3"/>
  <pageSetup paperSize="9" scale="25" orientation="portrait" r:id="rId1"/>
  <colBreaks count="2" manualBreakCount="2">
    <brk id="21" max="1048575" man="1"/>
    <brk id="40" max="6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E52"/>
  <sheetViews>
    <sheetView showGridLines="0" zoomScaleNormal="100" zoomScaleSheetLayoutView="100" workbookViewId="0">
      <pane xSplit="1" ySplit="3" topLeftCell="BS4" activePane="bottomRight" state="frozen"/>
      <selection pane="topRight" activeCell="B1" sqref="B1"/>
      <selection pane="bottomLeft" activeCell="A4" sqref="A4"/>
      <selection pane="bottomRight" activeCell="CE20" sqref="CE20"/>
    </sheetView>
  </sheetViews>
  <sheetFormatPr defaultRowHeight="15" x14ac:dyDescent="0.25"/>
  <cols>
    <col min="1" max="1" width="36.140625" style="550" customWidth="1"/>
    <col min="2" max="2" width="10" style="550" bestFit="1" customWidth="1"/>
    <col min="3" max="3" width="9.42578125" style="550" customWidth="1"/>
    <col min="4" max="4" width="8.85546875" style="550" customWidth="1"/>
    <col min="5" max="5" width="10" style="550" customWidth="1"/>
    <col min="6" max="6" width="9.5703125" style="550" customWidth="1"/>
    <col min="7" max="7" width="9.140625" style="550" customWidth="1"/>
    <col min="8" max="8" width="9.5703125" style="550" customWidth="1"/>
    <col min="9" max="9" width="9.85546875" style="550" customWidth="1"/>
    <col min="10" max="10" width="11.7109375" style="550" customWidth="1"/>
    <col min="11" max="11" width="10.85546875" style="550" customWidth="1"/>
    <col min="12" max="12" width="12.42578125" style="550" customWidth="1"/>
    <col min="13" max="13" width="12" style="550" customWidth="1"/>
    <col min="14" max="14" width="11" style="550" customWidth="1"/>
    <col min="15" max="17" width="12" style="550" customWidth="1"/>
    <col min="18" max="18" width="15.28515625" style="550" customWidth="1"/>
    <col min="19" max="19" width="10.5703125" style="506" customWidth="1"/>
    <col min="20" max="20" width="10.140625" style="615" customWidth="1"/>
    <col min="21" max="21" width="10.7109375" style="615" customWidth="1"/>
    <col min="22" max="22" width="13.42578125" style="615" customWidth="1"/>
    <col min="23" max="23" width="10.140625" style="615" customWidth="1"/>
    <col min="24" max="24" width="10.7109375" style="615" customWidth="1"/>
    <col min="25" max="25" width="10.85546875" style="615" customWidth="1"/>
    <col min="26" max="26" width="11.7109375" style="615" customWidth="1"/>
    <col min="27" max="27" width="11" style="615" customWidth="1"/>
    <col min="28" max="28" width="10.42578125" style="615" customWidth="1"/>
    <col min="29" max="29" width="10.140625" style="615" customWidth="1"/>
    <col min="30" max="30" width="10" style="615" customWidth="1"/>
    <col min="31" max="38" width="9.140625" style="615" hidden="1" customWidth="1"/>
    <col min="39" max="39" width="10" style="615" customWidth="1"/>
    <col min="40" max="40" width="12.140625" style="615" customWidth="1"/>
    <col min="41" max="42" width="9.7109375" style="615" customWidth="1"/>
    <col min="43" max="43" width="10" style="550" customWidth="1"/>
    <col min="44" max="44" width="10" style="548" customWidth="1"/>
    <col min="45" max="47" width="10" style="615" customWidth="1"/>
    <col min="48" max="48" width="14" style="615" customWidth="1"/>
    <col min="49" max="49" width="11.42578125" style="615" customWidth="1"/>
    <col min="50" max="50" width="12.140625" style="615" customWidth="1"/>
    <col min="51" max="51" width="11.5703125" style="615" customWidth="1"/>
    <col min="52" max="53" width="9.140625" style="615"/>
    <col min="54" max="54" width="11.7109375" style="550" customWidth="1"/>
    <col min="55" max="55" width="12.42578125" style="550" customWidth="1"/>
    <col min="56" max="56" width="12.140625" style="550" customWidth="1"/>
    <col min="57" max="57" width="11.140625" style="550" customWidth="1"/>
    <col min="58" max="59" width="9.140625" style="550"/>
    <col min="60" max="61" width="12.85546875" style="550" customWidth="1"/>
    <col min="62" max="62" width="11.7109375" style="550" customWidth="1"/>
    <col min="63" max="63" width="10.7109375" style="550" customWidth="1"/>
    <col min="64" max="64" width="11.85546875" style="550" customWidth="1"/>
    <col min="65" max="65" width="10.140625" style="550" customWidth="1"/>
    <col min="66" max="66" width="13.85546875" style="550" customWidth="1"/>
    <col min="67" max="67" width="12.42578125" style="550" customWidth="1"/>
    <col min="68" max="68" width="13" style="550" customWidth="1"/>
    <col min="69" max="69" width="13.42578125" style="550" customWidth="1"/>
    <col min="70" max="71" width="9.140625" style="550"/>
    <col min="72" max="72" width="9.85546875" style="550" customWidth="1"/>
    <col min="73" max="73" width="10.140625" style="550" customWidth="1"/>
    <col min="74" max="75" width="10" style="550" customWidth="1"/>
    <col min="76" max="77" width="9.140625" style="550"/>
    <col min="78" max="79" width="12.5703125" style="550" customWidth="1"/>
    <col min="80" max="80" width="14.42578125" style="550" customWidth="1"/>
    <col min="81" max="81" width="12.42578125" style="550" customWidth="1"/>
    <col min="82" max="16384" width="9.140625" style="550"/>
  </cols>
  <sheetData>
    <row r="1" spans="1:83" ht="15" customHeight="1" x14ac:dyDescent="0.25">
      <c r="A1" s="3"/>
      <c r="B1" s="933">
        <v>2011</v>
      </c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4"/>
      <c r="N1" s="933"/>
      <c r="O1" s="933"/>
      <c r="P1" s="933"/>
      <c r="Q1" s="933"/>
      <c r="R1" s="933"/>
      <c r="S1" s="945">
        <v>2012</v>
      </c>
      <c r="T1" s="933"/>
      <c r="U1" s="933"/>
      <c r="V1" s="933"/>
      <c r="W1" s="933"/>
      <c r="X1" s="933"/>
      <c r="Y1" s="933"/>
      <c r="Z1" s="933"/>
      <c r="AA1" s="933"/>
      <c r="AB1" s="933"/>
      <c r="AC1" s="933"/>
      <c r="AD1" s="933"/>
      <c r="AE1" s="933"/>
      <c r="AF1" s="933"/>
      <c r="AG1" s="933"/>
      <c r="AH1" s="933"/>
      <c r="AI1" s="933"/>
      <c r="AJ1" s="933"/>
      <c r="AK1" s="933"/>
      <c r="AL1" s="933"/>
      <c r="AM1" s="933"/>
      <c r="AN1" s="933"/>
      <c r="AO1" s="933"/>
      <c r="AP1" s="933"/>
      <c r="AQ1" s="933"/>
      <c r="AR1" s="946">
        <v>2013</v>
      </c>
      <c r="AS1" s="933"/>
      <c r="AT1" s="933"/>
      <c r="AU1" s="933"/>
      <c r="AV1" s="933"/>
      <c r="AW1" s="933"/>
      <c r="AX1" s="933"/>
      <c r="AY1" s="933"/>
      <c r="AZ1" s="942" t="s">
        <v>135</v>
      </c>
      <c r="BA1" s="942"/>
      <c r="BB1" s="951"/>
      <c r="BC1" s="951"/>
      <c r="BD1" s="951"/>
      <c r="BE1" s="951"/>
      <c r="BF1" s="942" t="s">
        <v>135</v>
      </c>
      <c r="BG1" s="942"/>
      <c r="BH1" s="951"/>
      <c r="BI1" s="951"/>
      <c r="BJ1" s="951"/>
      <c r="BK1" s="951"/>
      <c r="BL1" s="942" t="s">
        <v>267</v>
      </c>
      <c r="BM1" s="971"/>
      <c r="BN1" s="946">
        <v>2014</v>
      </c>
      <c r="BO1" s="933"/>
      <c r="BP1" s="933"/>
      <c r="BQ1" s="933"/>
      <c r="BR1" s="942" t="s">
        <v>135</v>
      </c>
      <c r="BS1" s="942"/>
      <c r="BT1" s="812"/>
      <c r="BU1" s="812"/>
      <c r="BV1" s="812"/>
      <c r="BW1" s="812"/>
      <c r="BX1" s="942" t="s">
        <v>135</v>
      </c>
      <c r="BY1" s="942"/>
      <c r="BZ1" s="996">
        <v>2014</v>
      </c>
      <c r="CA1" s="997"/>
      <c r="CB1" s="997"/>
      <c r="CC1" s="997"/>
      <c r="CD1" s="942" t="s">
        <v>135</v>
      </c>
      <c r="CE1" s="942"/>
    </row>
    <row r="2" spans="1:83" ht="15" customHeight="1" x14ac:dyDescent="0.25">
      <c r="A2" s="215"/>
      <c r="B2" s="951" t="s">
        <v>0</v>
      </c>
      <c r="C2" s="951" t="s">
        <v>1</v>
      </c>
      <c r="D2" s="951" t="s">
        <v>2</v>
      </c>
      <c r="E2" s="551" t="s">
        <v>3</v>
      </c>
      <c r="F2" s="553" t="s">
        <v>4</v>
      </c>
      <c r="G2" s="951" t="s">
        <v>5</v>
      </c>
      <c r="H2" s="951" t="s">
        <v>8</v>
      </c>
      <c r="I2" s="551" t="s">
        <v>6</v>
      </c>
      <c r="J2" s="951" t="s">
        <v>100</v>
      </c>
      <c r="K2" s="951" t="s">
        <v>125</v>
      </c>
      <c r="L2" s="951" t="s">
        <v>126</v>
      </c>
      <c r="M2" s="551" t="s">
        <v>103</v>
      </c>
      <c r="N2" s="951" t="s">
        <v>127</v>
      </c>
      <c r="O2" s="951" t="s">
        <v>105</v>
      </c>
      <c r="P2" s="951" t="s">
        <v>128</v>
      </c>
      <c r="Q2" s="951" t="s">
        <v>129</v>
      </c>
      <c r="R2" s="951" t="s">
        <v>130</v>
      </c>
      <c r="S2" s="481" t="s">
        <v>0</v>
      </c>
      <c r="T2" s="951" t="s">
        <v>1</v>
      </c>
      <c r="U2" s="951" t="s">
        <v>2</v>
      </c>
      <c r="V2" s="551" t="s">
        <v>3</v>
      </c>
      <c r="W2" s="553" t="s">
        <v>4</v>
      </c>
      <c r="X2" s="951" t="s">
        <v>5</v>
      </c>
      <c r="Y2" s="951" t="s">
        <v>8</v>
      </c>
      <c r="Z2" s="551" t="s">
        <v>6</v>
      </c>
      <c r="AA2" s="951" t="s">
        <v>100</v>
      </c>
      <c r="AB2" s="951" t="s">
        <v>125</v>
      </c>
      <c r="AC2" s="951" t="s">
        <v>126</v>
      </c>
      <c r="AD2" s="551" t="s">
        <v>103</v>
      </c>
      <c r="AM2" s="951" t="s">
        <v>127</v>
      </c>
      <c r="AN2" s="951" t="s">
        <v>105</v>
      </c>
      <c r="AO2" s="951" t="s">
        <v>216</v>
      </c>
      <c r="AP2" s="951" t="s">
        <v>217</v>
      </c>
      <c r="AQ2" s="951" t="s">
        <v>218</v>
      </c>
      <c r="AR2" s="541" t="s">
        <v>0</v>
      </c>
      <c r="AS2" s="951" t="s">
        <v>1</v>
      </c>
      <c r="AT2" s="951" t="s">
        <v>2</v>
      </c>
      <c r="AU2" s="551" t="s">
        <v>131</v>
      </c>
      <c r="AV2" s="951" t="s">
        <v>4</v>
      </c>
      <c r="AW2" s="951" t="s">
        <v>232</v>
      </c>
      <c r="AX2" s="951" t="s">
        <v>8</v>
      </c>
      <c r="AY2" s="951" t="s">
        <v>237</v>
      </c>
      <c r="AZ2" s="942" t="s">
        <v>123</v>
      </c>
      <c r="BA2" s="942" t="s">
        <v>121</v>
      </c>
      <c r="BB2" s="951" t="s">
        <v>100</v>
      </c>
      <c r="BC2" s="951" t="s">
        <v>125</v>
      </c>
      <c r="BD2" s="951" t="s">
        <v>126</v>
      </c>
      <c r="BE2" s="951" t="s">
        <v>103</v>
      </c>
      <c r="BF2" s="942" t="s">
        <v>123</v>
      </c>
      <c r="BG2" s="942" t="s">
        <v>121</v>
      </c>
      <c r="BH2" s="951" t="s">
        <v>104</v>
      </c>
      <c r="BI2" s="951" t="s">
        <v>105</v>
      </c>
      <c r="BJ2" s="951" t="s">
        <v>106</v>
      </c>
      <c r="BK2" s="951" t="s">
        <v>107</v>
      </c>
      <c r="BL2" s="942" t="s">
        <v>123</v>
      </c>
      <c r="BM2" s="942" t="s">
        <v>121</v>
      </c>
      <c r="BN2" s="541" t="s">
        <v>281</v>
      </c>
      <c r="BO2" s="951" t="s">
        <v>282</v>
      </c>
      <c r="BP2" s="951" t="s">
        <v>2</v>
      </c>
      <c r="BQ2" s="951" t="s">
        <v>3</v>
      </c>
      <c r="BR2" s="942" t="s">
        <v>123</v>
      </c>
      <c r="BS2" s="942" t="s">
        <v>121</v>
      </c>
      <c r="BT2" s="951" t="s">
        <v>4</v>
      </c>
      <c r="BU2" s="951" t="s">
        <v>232</v>
      </c>
      <c r="BV2" s="951" t="s">
        <v>8</v>
      </c>
      <c r="BW2" s="951" t="s">
        <v>237</v>
      </c>
      <c r="BX2" s="942" t="s">
        <v>123</v>
      </c>
      <c r="BY2" s="942" t="s">
        <v>121</v>
      </c>
      <c r="BZ2" s="951" t="s">
        <v>100</v>
      </c>
      <c r="CA2" s="951" t="s">
        <v>101</v>
      </c>
      <c r="CB2" s="951" t="s">
        <v>102</v>
      </c>
      <c r="CC2" s="951" t="s">
        <v>103</v>
      </c>
      <c r="CD2" s="942" t="s">
        <v>123</v>
      </c>
      <c r="CE2" s="942" t="s">
        <v>121</v>
      </c>
    </row>
    <row r="3" spans="1:83" ht="28.5" customHeight="1" x14ac:dyDescent="0.25">
      <c r="A3" s="928" t="s">
        <v>219</v>
      </c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 t="s">
        <v>219</v>
      </c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8"/>
      <c r="AK3" s="947"/>
      <c r="AL3" s="947"/>
      <c r="AM3" s="947"/>
      <c r="AN3" s="947"/>
      <c r="AO3" s="947"/>
      <c r="AP3" s="947"/>
      <c r="AR3" s="876" t="s">
        <v>246</v>
      </c>
      <c r="AS3" s="947"/>
      <c r="AT3" s="947"/>
      <c r="AU3" s="947"/>
      <c r="AV3" s="947"/>
      <c r="AW3" s="947"/>
      <c r="AX3" s="947"/>
      <c r="AY3" s="947"/>
      <c r="AZ3" s="947"/>
      <c r="BA3" s="947"/>
      <c r="BB3" s="947"/>
      <c r="BC3" s="947"/>
      <c r="BD3" s="947"/>
      <c r="BE3" s="947"/>
      <c r="BF3" s="947"/>
      <c r="BG3" s="947"/>
      <c r="BH3" s="947"/>
      <c r="BI3" s="947"/>
      <c r="BN3" s="876" t="s">
        <v>246</v>
      </c>
      <c r="BO3" s="877"/>
      <c r="BP3" s="877"/>
      <c r="BQ3" s="877"/>
      <c r="BR3" s="947"/>
      <c r="BS3" s="947"/>
      <c r="BZ3" s="615"/>
      <c r="CA3" s="615"/>
      <c r="CB3" s="615"/>
      <c r="CC3" s="615"/>
    </row>
    <row r="4" spans="1:83" ht="15" customHeight="1" x14ac:dyDescent="0.25">
      <c r="A4" s="4" t="s">
        <v>7</v>
      </c>
      <c r="B4" s="301"/>
      <c r="C4" s="301"/>
      <c r="D4" s="301"/>
      <c r="E4" s="597">
        <v>8016.6902170000012</v>
      </c>
      <c r="F4" s="302"/>
      <c r="G4" s="598"/>
      <c r="H4" s="598"/>
      <c r="I4" s="597">
        <v>6169.6302130000013</v>
      </c>
      <c r="J4" s="301"/>
      <c r="K4" s="301"/>
      <c r="L4" s="301"/>
      <c r="M4" s="597">
        <v>5761.65</v>
      </c>
      <c r="N4" s="598"/>
      <c r="O4" s="598"/>
      <c r="P4" s="598"/>
      <c r="Q4" s="598">
        <v>7739.53</v>
      </c>
      <c r="R4" s="598">
        <v>27687.50043</v>
      </c>
      <c r="S4" s="482"/>
      <c r="T4" s="598"/>
      <c r="U4" s="598"/>
      <c r="V4" s="597">
        <v>8682.661825000001</v>
      </c>
      <c r="W4" s="302"/>
      <c r="X4" s="598"/>
      <c r="Y4" s="598"/>
      <c r="Z4" s="597">
        <v>6676.0959839999996</v>
      </c>
      <c r="AA4" s="302"/>
      <c r="AB4" s="598"/>
      <c r="AC4" s="598"/>
      <c r="AD4" s="597">
        <v>6512.5599999999995</v>
      </c>
      <c r="AM4" s="597"/>
      <c r="AN4" s="597"/>
      <c r="AO4" s="618"/>
      <c r="AP4" s="597">
        <v>8842.44</v>
      </c>
      <c r="AQ4" s="598">
        <v>30719.74</v>
      </c>
      <c r="AR4" s="543"/>
      <c r="AS4" s="598"/>
      <c r="AT4" s="598"/>
      <c r="AU4" s="630">
        <v>9328.66</v>
      </c>
      <c r="AV4" s="597"/>
      <c r="AW4" s="597"/>
      <c r="AX4" s="618"/>
      <c r="AY4" s="597">
        <v>7282.66</v>
      </c>
      <c r="AZ4" s="619">
        <v>606.56401600000027</v>
      </c>
      <c r="BA4" s="620">
        <v>9.0856095756217004E-2</v>
      </c>
      <c r="BB4" s="4"/>
      <c r="BC4" s="4"/>
      <c r="BD4" s="4"/>
      <c r="BE4" s="597">
        <v>6545.492561</v>
      </c>
      <c r="BF4" s="619">
        <v>32.932561000000533</v>
      </c>
      <c r="BG4" s="620">
        <v>5.0567765978355439E-3</v>
      </c>
      <c r="BH4" s="598"/>
      <c r="BI4" s="598"/>
      <c r="BJ4" s="598"/>
      <c r="BK4" s="598">
        <v>8500.2419850000006</v>
      </c>
      <c r="BL4" s="598">
        <v>-342.19801499999994</v>
      </c>
      <c r="BM4" s="620">
        <v>-3.8699500929607611E-2</v>
      </c>
      <c r="BN4" s="543"/>
      <c r="BO4" s="598"/>
      <c r="BP4" s="598"/>
      <c r="BQ4" s="598">
        <v>8887.8799999999992</v>
      </c>
      <c r="BR4" s="619">
        <v>-440.78000000000065</v>
      </c>
      <c r="BS4" s="620">
        <v>-4.7250087365173665E-2</v>
      </c>
      <c r="BT4" s="598"/>
      <c r="BU4" s="598"/>
      <c r="BV4" s="598"/>
      <c r="BW4" s="598">
        <v>6329.0829739999999</v>
      </c>
      <c r="BX4" s="619">
        <v>-953.57702599999993</v>
      </c>
      <c r="BY4" s="620">
        <v>-0.13093801248444936</v>
      </c>
      <c r="BZ4" s="598"/>
      <c r="CA4" s="598"/>
      <c r="CB4" s="598"/>
      <c r="CC4" s="598">
        <f>SUM(CC5)</f>
        <v>6335.6399999999994</v>
      </c>
      <c r="CD4" s="619">
        <v>-953.57702599999993</v>
      </c>
      <c r="CE4" s="620">
        <v>-0.13093801248444936</v>
      </c>
    </row>
    <row r="5" spans="1:83" ht="15" customHeight="1" x14ac:dyDescent="0.25">
      <c r="A5" s="303" t="s">
        <v>132</v>
      </c>
      <c r="B5" s="304">
        <v>2877.8884470000003</v>
      </c>
      <c r="C5" s="304">
        <v>2510.4850780000002</v>
      </c>
      <c r="D5" s="304">
        <v>2628.3166919999999</v>
      </c>
      <c r="E5" s="599">
        <v>8016.6902170000012</v>
      </c>
      <c r="F5" s="305">
        <v>2213.6273390000006</v>
      </c>
      <c r="G5" s="306">
        <v>2097.5127580000003</v>
      </c>
      <c r="H5" s="306">
        <v>1858.4901159999999</v>
      </c>
      <c r="I5" s="599">
        <v>6169.6302130000013</v>
      </c>
      <c r="J5" s="600">
        <v>1892.45</v>
      </c>
      <c r="K5" s="600">
        <v>1906.03</v>
      </c>
      <c r="L5" s="600">
        <v>1963.17</v>
      </c>
      <c r="M5" s="601">
        <v>5761.65</v>
      </c>
      <c r="N5" s="600">
        <v>2285.9</v>
      </c>
      <c r="O5" s="600">
        <v>2508.33</v>
      </c>
      <c r="P5" s="600">
        <v>2945.3</v>
      </c>
      <c r="Q5" s="600">
        <v>7739.53</v>
      </c>
      <c r="R5" s="600">
        <v>27687.5</v>
      </c>
      <c r="S5" s="483">
        <v>3122.0554460000003</v>
      </c>
      <c r="T5" s="621">
        <v>2841.0281370000002</v>
      </c>
      <c r="U5" s="621">
        <v>2719.578242</v>
      </c>
      <c r="V5" s="484">
        <v>8682.661825000001</v>
      </c>
      <c r="W5" s="485">
        <v>2439.7127259999997</v>
      </c>
      <c r="X5" s="621">
        <v>2167.947525</v>
      </c>
      <c r="Y5" s="621">
        <v>2068.4357330000003</v>
      </c>
      <c r="Z5" s="599">
        <v>6676.0959839999996</v>
      </c>
      <c r="AA5" s="486">
        <v>2135.64</v>
      </c>
      <c r="AB5" s="600">
        <v>2201.91</v>
      </c>
      <c r="AC5" s="600">
        <v>2175.0100000000002</v>
      </c>
      <c r="AD5" s="601">
        <v>6512.5599999999995</v>
      </c>
      <c r="AM5" s="601">
        <v>2485.35</v>
      </c>
      <c r="AN5" s="601">
        <v>2947.08</v>
      </c>
      <c r="AO5" s="601">
        <v>3401.01</v>
      </c>
      <c r="AP5" s="601">
        <v>8842.44</v>
      </c>
      <c r="AQ5" s="600">
        <v>30719.74</v>
      </c>
      <c r="AR5" s="540">
        <v>3349.53</v>
      </c>
      <c r="AS5" s="621">
        <v>2945.01</v>
      </c>
      <c r="AT5" s="621">
        <v>3034.12</v>
      </c>
      <c r="AU5" s="631">
        <v>9328.66</v>
      </c>
      <c r="AV5" s="601">
        <v>2649.51</v>
      </c>
      <c r="AW5" s="601">
        <v>2475.4499999999998</v>
      </c>
      <c r="AX5" s="601">
        <v>2157.6999999999998</v>
      </c>
      <c r="AY5" s="601">
        <v>7282.66</v>
      </c>
      <c r="AZ5" s="642">
        <v>606.56401600000027</v>
      </c>
      <c r="BA5" s="645">
        <v>9.0856095756217004E-2</v>
      </c>
      <c r="BB5" s="550">
        <v>2131.63</v>
      </c>
      <c r="BC5" s="550">
        <v>2219.59</v>
      </c>
      <c r="BD5" s="550">
        <v>2194.2725609999998</v>
      </c>
      <c r="BE5" s="601">
        <v>6545.492561</v>
      </c>
      <c r="BF5" s="507">
        <v>32.932561000000533</v>
      </c>
      <c r="BG5" s="617">
        <v>5.0567765978355439E-3</v>
      </c>
      <c r="BH5" s="743">
        <v>2498.8000000000002</v>
      </c>
      <c r="BI5" s="325">
        <v>2722.96</v>
      </c>
      <c r="BJ5" s="325">
        <v>3278.4819849999999</v>
      </c>
      <c r="BK5" s="325">
        <v>8500.2419850000006</v>
      </c>
      <c r="BL5" s="325">
        <v>-342.19801499999994</v>
      </c>
      <c r="BM5" s="559">
        <v>-3.8699500929607611E-2</v>
      </c>
      <c r="BN5" s="878">
        <v>3323.75</v>
      </c>
      <c r="BO5" s="600">
        <v>2944.56</v>
      </c>
      <c r="BP5" s="600">
        <v>2619.5700000000002</v>
      </c>
      <c r="BQ5" s="600">
        <v>8887.8799999999992</v>
      </c>
      <c r="BR5" s="600">
        <v>-440.78000000000065</v>
      </c>
      <c r="BS5" s="600">
        <v>-4.7250087365173665E-2</v>
      </c>
      <c r="BT5" s="600">
        <v>2232.9323869999998</v>
      </c>
      <c r="BU5" s="600">
        <v>2144.7371609999996</v>
      </c>
      <c r="BV5" s="600">
        <v>1951.4134259999998</v>
      </c>
      <c r="BW5" s="329">
        <v>6329.0829739999999</v>
      </c>
      <c r="BX5" s="600">
        <v>-953.57702599999993</v>
      </c>
      <c r="BY5" s="879">
        <v>-0.13093801248444936</v>
      </c>
      <c r="BZ5" s="600">
        <v>2244.2800000000002</v>
      </c>
      <c r="CA5" s="600">
        <v>2082.13</v>
      </c>
      <c r="CB5" s="600">
        <v>2009.23</v>
      </c>
      <c r="CC5" s="600">
        <f>SUM(BZ5:CB5)</f>
        <v>6335.6399999999994</v>
      </c>
      <c r="CD5" s="600">
        <v>-953.57702599999993</v>
      </c>
      <c r="CE5" s="879">
        <v>-0.13093801248444936</v>
      </c>
    </row>
    <row r="6" spans="1:83" ht="28.5" customHeight="1" x14ac:dyDescent="0.25">
      <c r="A6" s="944" t="s">
        <v>220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944"/>
      <c r="N6" s="944"/>
      <c r="O6" s="944"/>
      <c r="P6" s="944"/>
      <c r="Q6" s="944"/>
      <c r="R6" s="944"/>
      <c r="S6" s="947"/>
      <c r="T6" s="944" t="s">
        <v>220</v>
      </c>
      <c r="U6" s="944"/>
      <c r="V6" s="944"/>
      <c r="W6" s="944"/>
      <c r="X6" s="944"/>
      <c r="Y6" s="944"/>
      <c r="Z6" s="944"/>
      <c r="AA6" s="944"/>
      <c r="AB6" s="944"/>
      <c r="AC6" s="944"/>
      <c r="AD6" s="944"/>
      <c r="AE6" s="944"/>
      <c r="AF6" s="944"/>
      <c r="AG6" s="944"/>
      <c r="AH6" s="944"/>
      <c r="AI6" s="944"/>
      <c r="AJ6" s="944"/>
      <c r="AK6" s="944"/>
      <c r="AL6" s="947"/>
      <c r="AM6" s="947"/>
      <c r="AN6" s="947"/>
      <c r="AO6" s="947"/>
      <c r="AP6" s="947"/>
      <c r="AR6" s="880" t="s">
        <v>245</v>
      </c>
      <c r="AS6" s="544"/>
      <c r="AT6" s="544"/>
      <c r="AU6" s="544"/>
      <c r="AV6" s="544"/>
      <c r="AW6" s="544"/>
      <c r="AX6" s="544"/>
      <c r="AY6" s="544"/>
      <c r="AZ6" s="544"/>
      <c r="BA6" s="544"/>
      <c r="BB6" s="544"/>
      <c r="BC6" s="544"/>
      <c r="BD6" s="544"/>
      <c r="BE6" s="544"/>
      <c r="BF6" s="544"/>
      <c r="BG6" s="544"/>
      <c r="BH6" s="544"/>
      <c r="BI6" s="544"/>
      <c r="BJ6" s="544"/>
      <c r="BK6" s="544"/>
      <c r="BL6" s="544"/>
      <c r="BM6" s="744"/>
      <c r="BN6" s="880" t="s">
        <v>245</v>
      </c>
      <c r="BO6" s="544"/>
      <c r="BP6" s="544"/>
      <c r="BQ6" s="544"/>
      <c r="BR6" s="544"/>
      <c r="BS6" s="544"/>
      <c r="BT6" s="544"/>
      <c r="BU6" s="544"/>
      <c r="BV6" s="544"/>
      <c r="BW6" s="544"/>
      <c r="BZ6" s="615"/>
      <c r="CA6" s="615"/>
      <c r="CB6" s="615"/>
      <c r="CC6" s="615"/>
    </row>
    <row r="7" spans="1:83" ht="15" customHeight="1" x14ac:dyDescent="0.25">
      <c r="A7" s="4" t="s">
        <v>7</v>
      </c>
      <c r="B7" s="308"/>
      <c r="C7" s="308"/>
      <c r="D7" s="308"/>
      <c r="E7" s="602">
        <v>0.70778439002515836</v>
      </c>
      <c r="F7" s="309"/>
      <c r="G7" s="603"/>
      <c r="H7" s="603"/>
      <c r="I7" s="602">
        <v>0.62625124929023046</v>
      </c>
      <c r="J7" s="308"/>
      <c r="K7" s="308"/>
      <c r="L7" s="308"/>
      <c r="M7" s="602">
        <v>0.60299999999999998</v>
      </c>
      <c r="N7" s="603"/>
      <c r="O7" s="603"/>
      <c r="P7" s="603"/>
      <c r="Q7" s="603">
        <v>0.70499999999999996</v>
      </c>
      <c r="R7" s="603">
        <v>0.66700000000000004</v>
      </c>
      <c r="S7" s="487"/>
      <c r="T7" s="603"/>
      <c r="U7" s="603"/>
      <c r="V7" s="602">
        <v>0.75209550816635673</v>
      </c>
      <c r="W7" s="309"/>
      <c r="X7" s="603"/>
      <c r="Y7" s="603"/>
      <c r="Z7" s="602">
        <v>0.66182403206742157</v>
      </c>
      <c r="AA7" s="309"/>
      <c r="AB7" s="603"/>
      <c r="AC7" s="603"/>
      <c r="AD7" s="602">
        <v>0.57999999999999996</v>
      </c>
      <c r="AM7" s="597"/>
      <c r="AN7" s="597"/>
      <c r="AO7" s="618"/>
      <c r="AP7" s="602">
        <v>0.60399999999999998</v>
      </c>
      <c r="AQ7" s="603">
        <v>0.65300000000000002</v>
      </c>
      <c r="AR7" s="549"/>
      <c r="AS7" s="603"/>
      <c r="AT7" s="603"/>
      <c r="AU7" s="603">
        <v>0.65900000000000003</v>
      </c>
      <c r="AV7" s="597"/>
      <c r="AW7" s="597"/>
      <c r="AX7" s="618"/>
      <c r="AY7" s="602">
        <v>0.59399999999999997</v>
      </c>
      <c r="AZ7" s="603">
        <v>-6.7824032067421602E-2</v>
      </c>
      <c r="BA7" s="622">
        <v>-0.10248046124216925</v>
      </c>
      <c r="BB7" s="603"/>
      <c r="BC7" s="603"/>
      <c r="BD7" s="603"/>
      <c r="BE7" s="603">
        <v>0.55400000000000005</v>
      </c>
      <c r="BF7" s="598">
        <v>-2.5999999999999912E-2</v>
      </c>
      <c r="BG7" s="620">
        <v>-4.4827586206896419E-2</v>
      </c>
      <c r="BH7" s="603"/>
      <c r="BI7" s="603"/>
      <c r="BJ7" s="603"/>
      <c r="BK7" s="603">
        <v>0.65288999999999997</v>
      </c>
      <c r="BL7" s="603">
        <v>4.8889999999999989E-2</v>
      </c>
      <c r="BM7" s="620">
        <v>8.094370860927147E-2</v>
      </c>
      <c r="BN7" s="549"/>
      <c r="BO7" s="603"/>
      <c r="BP7" s="603"/>
      <c r="BQ7" s="603">
        <v>0.63449999999999995</v>
      </c>
      <c r="BR7" s="619">
        <v>-2.4500000000000077E-2</v>
      </c>
      <c r="BS7" s="620">
        <v>-3.7177541729893848E-2</v>
      </c>
      <c r="BT7" s="603"/>
      <c r="BU7" s="603"/>
      <c r="BV7" s="603"/>
      <c r="BW7" s="603">
        <v>0.62050653944185752</v>
      </c>
      <c r="BX7" s="619">
        <v>2.6506539441857546E-2</v>
      </c>
      <c r="BY7" s="620">
        <v>4.4623803774170856E-2</v>
      </c>
      <c r="BZ7" s="603"/>
      <c r="CA7" s="603"/>
      <c r="CB7" s="603"/>
      <c r="CC7" s="603">
        <f>SUM(CC8)</f>
        <v>0.60753000000000001</v>
      </c>
      <c r="CD7" s="619">
        <v>2.6506539441857546E-2</v>
      </c>
      <c r="CE7" s="620">
        <v>4.4623803774170856E-2</v>
      </c>
    </row>
    <row r="8" spans="1:83" ht="15" customHeight="1" x14ac:dyDescent="0.25">
      <c r="A8" s="303" t="s">
        <v>132</v>
      </c>
      <c r="B8" s="310">
        <v>0.71636210929200062</v>
      </c>
      <c r="C8" s="310">
        <v>0.70542344626116915</v>
      </c>
      <c r="D8" s="310">
        <v>0.70064727251292758</v>
      </c>
      <c r="E8" s="604">
        <v>0.70778439002515836</v>
      </c>
      <c r="F8" s="311">
        <v>0.64982297349102258</v>
      </c>
      <c r="G8" s="605">
        <v>0.63536382408502123</v>
      </c>
      <c r="H8" s="605">
        <v>0.58789067131632777</v>
      </c>
      <c r="I8" s="604">
        <v>0.62625124929023046</v>
      </c>
      <c r="J8" s="606">
        <v>0.59399999999999997</v>
      </c>
      <c r="K8" s="606">
        <v>0.59899999999999998</v>
      </c>
      <c r="L8" s="606">
        <v>0.61599999999999999</v>
      </c>
      <c r="M8" s="607">
        <v>0.60299999999999998</v>
      </c>
      <c r="N8" s="606">
        <v>0.67100000000000004</v>
      </c>
      <c r="O8" s="606">
        <v>0.70099999999999996</v>
      </c>
      <c r="P8" s="606">
        <v>0.73599999999999999</v>
      </c>
      <c r="Q8" s="606">
        <v>0.70499999999999996</v>
      </c>
      <c r="R8" s="606">
        <v>0.66700000000000004</v>
      </c>
      <c r="S8" s="488">
        <v>0.75864807041931059</v>
      </c>
      <c r="T8" s="606">
        <v>0.7518267109826936</v>
      </c>
      <c r="U8" s="606">
        <v>0.74485401682000951</v>
      </c>
      <c r="V8" s="607">
        <v>0.75209550816635673</v>
      </c>
      <c r="W8" s="489">
        <v>0.70342816205402714</v>
      </c>
      <c r="X8" s="606">
        <v>0.66124392282511557</v>
      </c>
      <c r="Y8" s="606">
        <v>0.61336012410688689</v>
      </c>
      <c r="Z8" s="607">
        <v>0.66182403206742157</v>
      </c>
      <c r="AA8" s="489">
        <v>0.60799999999999998</v>
      </c>
      <c r="AB8" s="606">
        <v>0.60299999999999998</v>
      </c>
      <c r="AC8" s="606">
        <v>0.52972121446086595</v>
      </c>
      <c r="AD8" s="607">
        <v>0.57999999999999996</v>
      </c>
      <c r="AE8" s="559"/>
      <c r="AM8" s="607">
        <v>0.53600000000000003</v>
      </c>
      <c r="AN8" s="607">
        <v>0.59799999999999998</v>
      </c>
      <c r="AO8" s="607">
        <v>0.65800000000000003</v>
      </c>
      <c r="AP8" s="607">
        <v>0.60399999999999998</v>
      </c>
      <c r="AQ8" s="606">
        <v>0.65300000000000002</v>
      </c>
      <c r="AR8" s="547">
        <v>0.65573000000000004</v>
      </c>
      <c r="AS8" s="606">
        <v>0.64280000000000004</v>
      </c>
      <c r="AT8" s="606">
        <v>0.67773000000000005</v>
      </c>
      <c r="AU8" s="605">
        <v>0.65900000000000003</v>
      </c>
      <c r="AV8" s="607">
        <v>0.66900000000000004</v>
      </c>
      <c r="AW8" s="607">
        <v>0.57799999999999996</v>
      </c>
      <c r="AX8" s="607">
        <v>0.52</v>
      </c>
      <c r="AY8" s="607">
        <v>0.59399999999999997</v>
      </c>
      <c r="AZ8" s="606">
        <v>-6.7824032067421602E-2</v>
      </c>
      <c r="BA8" s="647">
        <v>-0.10248046124216925</v>
      </c>
      <c r="BB8" s="612">
        <v>0.57994999999999997</v>
      </c>
      <c r="BC8" s="612">
        <v>0.53525999999999996</v>
      </c>
      <c r="BD8" s="612">
        <v>0.54798000000000002</v>
      </c>
      <c r="BE8" s="612">
        <v>0.55400000000000005</v>
      </c>
      <c r="BF8" s="628">
        <v>-2.5999999999999912E-2</v>
      </c>
      <c r="BG8" s="617">
        <v>-4.4827586206896419E-2</v>
      </c>
      <c r="BH8" s="611">
        <v>0.64612000000000003</v>
      </c>
      <c r="BI8" s="611">
        <v>0.64868999999999999</v>
      </c>
      <c r="BJ8" s="611">
        <v>0.66154000000000002</v>
      </c>
      <c r="BK8" s="611">
        <v>0.65288999999999997</v>
      </c>
      <c r="BL8" s="611">
        <v>4.8889999999999989E-2</v>
      </c>
      <c r="BM8" s="644">
        <v>8.094370860927147E-2</v>
      </c>
      <c r="BN8" s="547">
        <v>0.61275000000000002</v>
      </c>
      <c r="BO8" s="606">
        <v>0.61277000000000004</v>
      </c>
      <c r="BP8" s="606">
        <v>0.68652000000000002</v>
      </c>
      <c r="BQ8" s="606">
        <v>0.63449999999999995</v>
      </c>
      <c r="BR8" s="606">
        <v>-2.4500000000000077E-2</v>
      </c>
      <c r="BS8" s="606">
        <v>-3.7177541729893848E-2</v>
      </c>
      <c r="BT8" s="606">
        <v>0.61507999999999996</v>
      </c>
      <c r="BU8" s="606">
        <v>0.63253000000000004</v>
      </c>
      <c r="BV8" s="606">
        <v>0.61349980633985857</v>
      </c>
      <c r="BW8" s="606">
        <v>0.62050653944185752</v>
      </c>
      <c r="BX8" s="606">
        <v>2.6506539441857546E-2</v>
      </c>
      <c r="BY8" s="879">
        <v>4.4623803774170856E-2</v>
      </c>
      <c r="BZ8" s="606">
        <v>0.60499999999999998</v>
      </c>
      <c r="CA8" s="606">
        <v>0.56959000000000004</v>
      </c>
      <c r="CB8" s="606">
        <v>0.65019800000000005</v>
      </c>
      <c r="CC8" s="606">
        <v>0.60753000000000001</v>
      </c>
      <c r="CD8" s="606">
        <v>2.6506539441857546E-2</v>
      </c>
      <c r="CE8" s="879">
        <v>4.4623803774170856E-2</v>
      </c>
    </row>
    <row r="9" spans="1:83" ht="28.5" customHeight="1" x14ac:dyDescent="0.25">
      <c r="A9" s="944" t="s">
        <v>221</v>
      </c>
      <c r="B9" s="944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R9" s="544" t="s">
        <v>244</v>
      </c>
      <c r="AS9" s="544"/>
      <c r="AT9" s="544"/>
      <c r="AU9" s="544"/>
      <c r="AV9" s="544"/>
      <c r="AW9" s="544"/>
      <c r="AX9" s="544"/>
      <c r="AY9" s="544"/>
      <c r="AZ9" s="544"/>
      <c r="BA9" s="544"/>
      <c r="BB9" s="544"/>
      <c r="BC9" s="544"/>
      <c r="BD9" s="544"/>
      <c r="BE9" s="544"/>
      <c r="BF9" s="544"/>
      <c r="BG9" s="544"/>
      <c r="BH9" s="544"/>
      <c r="BI9" s="544"/>
      <c r="BM9" s="616"/>
      <c r="BN9" s="880" t="s">
        <v>244</v>
      </c>
      <c r="BO9" s="877"/>
      <c r="BP9" s="877"/>
      <c r="BQ9" s="877"/>
      <c r="BR9" s="612"/>
      <c r="BS9" s="612"/>
      <c r="BZ9" s="615"/>
      <c r="CA9" s="615"/>
      <c r="CB9" s="615"/>
      <c r="CC9" s="615"/>
    </row>
    <row r="10" spans="1:83" ht="15" customHeight="1" x14ac:dyDescent="0.25">
      <c r="A10" s="4" t="s">
        <v>7</v>
      </c>
      <c r="B10" s="301"/>
      <c r="C10" s="301"/>
      <c r="D10" s="301"/>
      <c r="E10" s="597">
        <v>9120.5259999999998</v>
      </c>
      <c r="F10" s="302"/>
      <c r="G10" s="598"/>
      <c r="H10" s="598"/>
      <c r="I10" s="597">
        <v>9113.0969999999998</v>
      </c>
      <c r="J10" s="301"/>
      <c r="K10" s="301"/>
      <c r="L10" s="301"/>
      <c r="M10" s="597">
        <v>9057.623333333333</v>
      </c>
      <c r="N10" s="598"/>
      <c r="O10" s="598"/>
      <c r="P10" s="598"/>
      <c r="Q10" s="598">
        <v>9047.91</v>
      </c>
      <c r="R10" s="598">
        <v>9084.7900000000009</v>
      </c>
      <c r="S10" s="482"/>
      <c r="T10" s="598"/>
      <c r="U10" s="598"/>
      <c r="V10" s="597">
        <v>9106.3459999999995</v>
      </c>
      <c r="W10" s="302"/>
      <c r="X10" s="598"/>
      <c r="Y10" s="598"/>
      <c r="Z10" s="597">
        <v>9125.005666666666</v>
      </c>
      <c r="AA10" s="302"/>
      <c r="AB10" s="598"/>
      <c r="AC10" s="598"/>
      <c r="AD10" s="597">
        <v>9036.7133333333331</v>
      </c>
      <c r="AM10" s="597"/>
      <c r="AN10" s="597"/>
      <c r="AO10" s="597"/>
      <c r="AP10" s="630">
        <v>8988.0300000000007</v>
      </c>
      <c r="AQ10" s="619">
        <v>9064.02</v>
      </c>
      <c r="AR10" s="543"/>
      <c r="AS10" s="598"/>
      <c r="AT10" s="598"/>
      <c r="AU10" s="598">
        <v>9109.3799999999992</v>
      </c>
      <c r="AV10" s="597"/>
      <c r="AW10" s="597"/>
      <c r="AX10" s="597"/>
      <c r="AY10" s="597">
        <v>9036.1366666666654</v>
      </c>
      <c r="AZ10" s="619">
        <v>-88.869000000000597</v>
      </c>
      <c r="BA10" s="623">
        <v>-9.7390624451485497E-3</v>
      </c>
      <c r="BB10" s="598"/>
      <c r="BC10" s="598"/>
      <c r="BD10" s="598"/>
      <c r="BE10" s="598">
        <v>9057.643666666665</v>
      </c>
      <c r="BF10" s="619">
        <v>20.930333333331873</v>
      </c>
      <c r="BG10" s="620">
        <v>2.3161444389441233E-3</v>
      </c>
      <c r="BH10" s="598"/>
      <c r="BI10" s="598"/>
      <c r="BJ10" s="598"/>
      <c r="BK10" s="598">
        <v>9099.4833333333336</v>
      </c>
      <c r="BL10" s="598">
        <v>111.45333333333292</v>
      </c>
      <c r="BM10" s="620">
        <v>1.240019596433628E-2</v>
      </c>
      <c r="BN10" s="543"/>
      <c r="BO10" s="598"/>
      <c r="BP10" s="598"/>
      <c r="BQ10" s="598">
        <v>8989.6923333333343</v>
      </c>
      <c r="BR10" s="619">
        <v>-119.68766666666488</v>
      </c>
      <c r="BS10" s="620">
        <v>-1.3138947619559693E-2</v>
      </c>
      <c r="BT10" s="620"/>
      <c r="BU10" s="620"/>
      <c r="BV10" s="620"/>
      <c r="BW10" s="598">
        <v>8866.7973333333321</v>
      </c>
      <c r="BX10" s="619">
        <v>-169.33933333333334</v>
      </c>
      <c r="BY10" s="620">
        <v>-1.8740235963673246E-2</v>
      </c>
      <c r="BZ10" s="598"/>
      <c r="CA10" s="598"/>
      <c r="CB10" s="598"/>
      <c r="CC10" s="598">
        <f>SUM(CC11)</f>
        <v>8922.4889999999996</v>
      </c>
      <c r="CD10" s="619">
        <v>-169.33933333333334</v>
      </c>
      <c r="CE10" s="620">
        <v>-1.8740235963673246E-2</v>
      </c>
    </row>
    <row r="11" spans="1:83" ht="15" customHeight="1" x14ac:dyDescent="0.25">
      <c r="A11" s="303" t="s">
        <v>132</v>
      </c>
      <c r="B11" s="304">
        <v>9119.2109999999993</v>
      </c>
      <c r="C11" s="304">
        <v>9120.7089999999989</v>
      </c>
      <c r="D11" s="304">
        <v>9121.6579999999994</v>
      </c>
      <c r="E11" s="599">
        <v>9120.5259999999998</v>
      </c>
      <c r="F11" s="305">
        <v>9058.91</v>
      </c>
      <c r="G11" s="306">
        <v>9148.7950000000001</v>
      </c>
      <c r="H11" s="306">
        <v>9131.5859999999993</v>
      </c>
      <c r="I11" s="599">
        <v>9113.0969999999998</v>
      </c>
      <c r="J11" s="600">
        <v>9043.06</v>
      </c>
      <c r="K11" s="600">
        <v>9048.11</v>
      </c>
      <c r="L11" s="600">
        <v>9081.7000000000007</v>
      </c>
      <c r="M11" s="601">
        <v>9057.623333333333</v>
      </c>
      <c r="N11" s="600">
        <v>8983.67</v>
      </c>
      <c r="O11" s="600">
        <v>9077.7900000000009</v>
      </c>
      <c r="P11" s="600">
        <v>9082.26</v>
      </c>
      <c r="Q11" s="600">
        <v>9047.91</v>
      </c>
      <c r="R11" s="600">
        <v>9084.7900000000009</v>
      </c>
      <c r="S11" s="483">
        <v>9110.3919999999998</v>
      </c>
      <c r="T11" s="621">
        <v>9117.5190000000002</v>
      </c>
      <c r="U11" s="621">
        <v>9091.1270000000004</v>
      </c>
      <c r="V11" s="484">
        <v>9106.3459999999995</v>
      </c>
      <c r="W11" s="485">
        <v>9133.5339999999997</v>
      </c>
      <c r="X11" s="621">
        <v>9177.6219999999994</v>
      </c>
      <c r="Y11" s="621">
        <v>9063.8610000000008</v>
      </c>
      <c r="Z11" s="599">
        <v>9125.005666666666</v>
      </c>
      <c r="AA11" s="486">
        <v>9090.66</v>
      </c>
      <c r="AB11" s="600">
        <v>8951.9599999999991</v>
      </c>
      <c r="AC11" s="600">
        <v>9067.52</v>
      </c>
      <c r="AD11" s="601">
        <v>9036.7133333333331</v>
      </c>
      <c r="AM11" s="601">
        <v>8879.6</v>
      </c>
      <c r="AN11" s="601">
        <v>9027.4</v>
      </c>
      <c r="AO11" s="601">
        <v>9057.09</v>
      </c>
      <c r="AP11" s="507">
        <v>8988.0300000000007</v>
      </c>
      <c r="AQ11" s="633">
        <v>9064.02</v>
      </c>
      <c r="AR11" s="540">
        <v>9145.7000000000007</v>
      </c>
      <c r="AS11" s="621">
        <v>9053.26</v>
      </c>
      <c r="AT11" s="621">
        <v>9129.18</v>
      </c>
      <c r="AU11" s="599">
        <v>9109.3799999999992</v>
      </c>
      <c r="AV11" s="601">
        <v>8951.2000000000007</v>
      </c>
      <c r="AW11" s="601">
        <v>9116.58</v>
      </c>
      <c r="AX11" s="601">
        <v>9040.6299999999992</v>
      </c>
      <c r="AY11" s="601">
        <v>9036.1366666666654</v>
      </c>
      <c r="AZ11" s="642">
        <v>-88.869000000000597</v>
      </c>
      <c r="BA11" s="646">
        <v>-9.7390624451485497E-3</v>
      </c>
      <c r="BB11" s="325">
        <v>8980.3799999999992</v>
      </c>
      <c r="BC11" s="325">
        <v>9076.06</v>
      </c>
      <c r="BD11" s="325">
        <v>9116.491</v>
      </c>
      <c r="BE11" s="325">
        <v>9057.643666666665</v>
      </c>
      <c r="BF11" s="507">
        <v>20.930333333331873</v>
      </c>
      <c r="BG11" s="617">
        <v>2.3161444389441233E-3</v>
      </c>
      <c r="BH11" s="609">
        <v>9088.77</v>
      </c>
      <c r="BI11" s="609">
        <v>9085.3700000000008</v>
      </c>
      <c r="BJ11" s="609">
        <v>9124.3100000000013</v>
      </c>
      <c r="BK11" s="609">
        <v>9099.4833333333336</v>
      </c>
      <c r="BL11" s="609">
        <v>111.45333333333292</v>
      </c>
      <c r="BM11" s="644">
        <v>1.240019596433628E-2</v>
      </c>
      <c r="BN11" s="878">
        <v>8938.5570000000007</v>
      </c>
      <c r="BO11" s="600">
        <v>9024.4439999999995</v>
      </c>
      <c r="BP11" s="600">
        <v>9006.0760000000009</v>
      </c>
      <c r="BQ11" s="600">
        <v>8989.6923333333343</v>
      </c>
      <c r="BR11" s="600">
        <v>-119.68766666666488</v>
      </c>
      <c r="BS11" s="881">
        <v>-1.3138947619559693E-2</v>
      </c>
      <c r="BT11" s="600">
        <v>8916.9940000000006</v>
      </c>
      <c r="BU11" s="600">
        <v>8893.7630000000008</v>
      </c>
      <c r="BV11" s="600">
        <v>8789.6350000000002</v>
      </c>
      <c r="BW11" s="600">
        <v>8866.7973333333321</v>
      </c>
      <c r="BX11" s="600">
        <v>-169.33933333333334</v>
      </c>
      <c r="BY11" s="879">
        <v>-1.8740235963673246E-2</v>
      </c>
      <c r="BZ11" s="600">
        <v>8907.6029999999992</v>
      </c>
      <c r="CA11" s="600">
        <v>8948.1810000000005</v>
      </c>
      <c r="CB11" s="600">
        <v>8911.6830000000009</v>
      </c>
      <c r="CC11" s="600">
        <f>SUM(BZ11:CB11)/3</f>
        <v>8922.4889999999996</v>
      </c>
      <c r="CD11" s="600">
        <v>-169.33933333333334</v>
      </c>
      <c r="CE11" s="879">
        <v>-1.8740235963673246E-2</v>
      </c>
    </row>
    <row r="12" spans="1:83" ht="28.5" customHeight="1" x14ac:dyDescent="0.25">
      <c r="A12" s="944" t="s">
        <v>222</v>
      </c>
      <c r="B12" s="944"/>
      <c r="C12" s="944"/>
      <c r="D12" s="944"/>
      <c r="E12" s="944"/>
      <c r="F12" s="944"/>
      <c r="G12" s="944"/>
      <c r="H12" s="944"/>
      <c r="I12" s="944"/>
      <c r="J12" s="944"/>
      <c r="K12" s="944"/>
      <c r="L12" s="944"/>
      <c r="M12" s="944"/>
      <c r="N12" s="944"/>
      <c r="O12" s="944"/>
      <c r="P12" s="944"/>
      <c r="Q12" s="944"/>
      <c r="R12" s="944"/>
      <c r="S12" s="944" t="s">
        <v>222</v>
      </c>
      <c r="T12" s="944"/>
      <c r="U12" s="944"/>
      <c r="V12" s="944"/>
      <c r="W12" s="944"/>
      <c r="X12" s="944"/>
      <c r="Y12" s="944"/>
      <c r="Z12" s="944"/>
      <c r="AA12" s="944"/>
      <c r="AB12" s="944"/>
      <c r="AC12" s="944"/>
      <c r="AD12" s="944"/>
      <c r="AE12" s="944"/>
      <c r="AF12" s="944"/>
      <c r="AG12" s="944"/>
      <c r="AH12" s="944"/>
      <c r="AI12" s="944"/>
      <c r="AJ12" s="944"/>
      <c r="AK12" s="947"/>
      <c r="AL12" s="947"/>
      <c r="AM12" s="947"/>
      <c r="AN12" s="947"/>
      <c r="AO12" s="947"/>
      <c r="AP12" s="947"/>
      <c r="AR12" s="880" t="s">
        <v>238</v>
      </c>
      <c r="AS12" s="544"/>
      <c r="AT12" s="544"/>
      <c r="AU12" s="544"/>
      <c r="AV12" s="544"/>
      <c r="AW12" s="544"/>
      <c r="AX12" s="544"/>
      <c r="AY12" s="544"/>
      <c r="AZ12" s="544"/>
      <c r="BA12" s="544"/>
      <c r="BB12" s="544"/>
      <c r="BC12" s="544"/>
      <c r="BD12" s="544"/>
      <c r="BE12" s="544"/>
      <c r="BF12" s="544"/>
      <c r="BG12" s="544"/>
      <c r="BH12" s="544"/>
      <c r="BI12" s="544"/>
      <c r="BM12" s="616"/>
      <c r="BN12" s="880" t="s">
        <v>238</v>
      </c>
      <c r="BO12" s="877"/>
      <c r="BP12" s="877"/>
      <c r="BQ12" s="877"/>
      <c r="BR12" s="877"/>
      <c r="BS12" s="877"/>
      <c r="BT12" s="877"/>
      <c r="BZ12" s="615"/>
      <c r="CA12" s="615"/>
      <c r="CB12" s="615"/>
      <c r="CC12" s="615"/>
    </row>
    <row r="13" spans="1:83" x14ac:dyDescent="0.25">
      <c r="A13" s="4" t="s">
        <v>7</v>
      </c>
      <c r="B13" s="301"/>
      <c r="C13" s="301"/>
      <c r="D13" s="301"/>
      <c r="E13" s="597">
        <v>205147.07254895897</v>
      </c>
      <c r="F13" s="302"/>
      <c r="G13" s="598"/>
      <c r="H13" s="598"/>
      <c r="I13" s="597">
        <v>149378.92651934538</v>
      </c>
      <c r="J13" s="301"/>
      <c r="K13" s="301"/>
      <c r="L13" s="301"/>
      <c r="M13" s="597">
        <v>140530.94</v>
      </c>
      <c r="N13" s="598"/>
      <c r="O13" s="598"/>
      <c r="P13" s="598"/>
      <c r="Q13" s="598">
        <v>196951.38</v>
      </c>
      <c r="R13" s="598">
        <v>173015.25</v>
      </c>
      <c r="S13" s="482"/>
      <c r="T13" s="598"/>
      <c r="U13" s="598"/>
      <c r="V13" s="597">
        <v>199193.10080647789</v>
      </c>
      <c r="W13" s="302"/>
      <c r="X13" s="598"/>
      <c r="Y13" s="598"/>
      <c r="Z13" s="597">
        <v>146433.99433870672</v>
      </c>
      <c r="AA13" s="302"/>
      <c r="AB13" s="598"/>
      <c r="AC13" s="598"/>
      <c r="AD13" s="597">
        <v>153210.28</v>
      </c>
      <c r="AM13" s="597"/>
      <c r="AN13" s="597"/>
      <c r="AO13" s="624"/>
      <c r="AP13" s="630">
        <v>213375.11</v>
      </c>
      <c r="AQ13" s="619">
        <v>177969.29</v>
      </c>
      <c r="AR13" s="546"/>
      <c r="AS13" s="619"/>
      <c r="AT13" s="619"/>
      <c r="AU13" s="630">
        <v>207491.96</v>
      </c>
      <c r="AV13" s="597"/>
      <c r="AW13" s="597"/>
      <c r="AX13" s="624"/>
      <c r="AY13" s="597">
        <v>158644.07999999999</v>
      </c>
      <c r="AZ13" s="619">
        <v>12210.085661293269</v>
      </c>
      <c r="BA13" s="623">
        <v>8.3382862814292524E-2</v>
      </c>
      <c r="BB13" s="598"/>
      <c r="BC13" s="598"/>
      <c r="BD13" s="598"/>
      <c r="BE13" s="598">
        <v>177331.65758992397</v>
      </c>
      <c r="BF13" s="619">
        <v>24121.37758992397</v>
      </c>
      <c r="BG13" s="620">
        <v>0.15743968087470361</v>
      </c>
      <c r="BH13" s="598"/>
      <c r="BI13" s="598"/>
      <c r="BJ13" s="598"/>
      <c r="BK13" s="598">
        <v>237378.99</v>
      </c>
      <c r="BL13" s="598">
        <v>24003.880000000005</v>
      </c>
      <c r="BM13" s="620">
        <v>0.11249615758838982</v>
      </c>
      <c r="BN13" s="543"/>
      <c r="BO13" s="598"/>
      <c r="BP13" s="598"/>
      <c r="BQ13" s="598">
        <v>218520.99303176007</v>
      </c>
      <c r="BR13" s="619">
        <v>11029.033031760075</v>
      </c>
      <c r="BS13" s="620">
        <v>5.3154025976524855E-2</v>
      </c>
      <c r="BT13" s="620"/>
      <c r="BU13" s="620"/>
      <c r="BV13" s="620"/>
      <c r="BW13" s="598">
        <v>167134.948603389</v>
      </c>
      <c r="BX13" s="619">
        <v>8490.8686033890117</v>
      </c>
      <c r="BY13" s="620">
        <v>5.3521496694922455E-2</v>
      </c>
      <c r="BZ13" s="598"/>
      <c r="CA13" s="598"/>
      <c r="CB13" s="598"/>
      <c r="CC13" s="598">
        <f>SUM(CC14)</f>
        <v>170277.94263386968</v>
      </c>
      <c r="CD13" s="619">
        <v>8490.8686033890117</v>
      </c>
      <c r="CE13" s="620">
        <v>5.3521496694922455E-2</v>
      </c>
    </row>
    <row r="14" spans="1:83" x14ac:dyDescent="0.25">
      <c r="A14" s="303" t="s">
        <v>132</v>
      </c>
      <c r="B14" s="304">
        <v>222820.50194035427</v>
      </c>
      <c r="C14" s="304">
        <v>198900.51136814037</v>
      </c>
      <c r="D14" s="304">
        <v>193724.29557872046</v>
      </c>
      <c r="E14" s="599">
        <v>205147.07254895897</v>
      </c>
      <c r="F14" s="305">
        <v>164502.31950091125</v>
      </c>
      <c r="G14" s="306">
        <v>148829.2775365499</v>
      </c>
      <c r="H14" s="306">
        <v>134926.5816529571</v>
      </c>
      <c r="I14" s="599">
        <v>149378.92651934538</v>
      </c>
      <c r="J14" s="600">
        <v>138702.96</v>
      </c>
      <c r="K14" s="600">
        <v>139770.45000000001</v>
      </c>
      <c r="L14" s="600">
        <v>143108.82999999999</v>
      </c>
      <c r="M14" s="601">
        <v>140530.94</v>
      </c>
      <c r="N14" s="600">
        <v>168612.84</v>
      </c>
      <c r="O14" s="600">
        <v>197581.8</v>
      </c>
      <c r="P14" s="600">
        <v>224352.21</v>
      </c>
      <c r="Q14" s="600">
        <v>196951.38</v>
      </c>
      <c r="R14" s="600">
        <v>173015.25</v>
      </c>
      <c r="S14" s="490">
        <v>212415.11373495238</v>
      </c>
      <c r="T14" s="304">
        <v>196928.87232371001</v>
      </c>
      <c r="U14" s="304">
        <v>188213.87077311755</v>
      </c>
      <c r="V14" s="599">
        <v>199193.10080647789</v>
      </c>
      <c r="W14" s="307">
        <v>162400.87146114526</v>
      </c>
      <c r="X14" s="304">
        <v>146826.99172073117</v>
      </c>
      <c r="Y14" s="304">
        <v>129946.45150339352</v>
      </c>
      <c r="Z14" s="599">
        <v>146433.99433870672</v>
      </c>
      <c r="AA14" s="486">
        <v>152338.14000000001</v>
      </c>
      <c r="AB14" s="600">
        <v>151404.35</v>
      </c>
      <c r="AC14" s="600">
        <v>155867.54999999999</v>
      </c>
      <c r="AD14" s="601">
        <v>153210.28</v>
      </c>
      <c r="AM14" s="601">
        <v>185823.87</v>
      </c>
      <c r="AN14" s="601">
        <v>210562.05</v>
      </c>
      <c r="AO14" s="601">
        <v>243190.26</v>
      </c>
      <c r="AP14" s="507">
        <v>213375.11</v>
      </c>
      <c r="AQ14" s="633">
        <v>177969.29</v>
      </c>
      <c r="AR14" s="542">
        <v>225095.13</v>
      </c>
      <c r="AS14" s="633">
        <v>199561.8</v>
      </c>
      <c r="AT14" s="633">
        <v>197721.1</v>
      </c>
      <c r="AU14" s="631">
        <v>207491.96</v>
      </c>
      <c r="AV14" s="601">
        <v>172187.96</v>
      </c>
      <c r="AW14" s="601">
        <v>159198.43</v>
      </c>
      <c r="AX14" s="601">
        <v>144675.15</v>
      </c>
      <c r="AY14" s="601">
        <v>158644.07999999999</v>
      </c>
      <c r="AZ14" s="642">
        <v>12210.085661293269</v>
      </c>
      <c r="BA14" s="643">
        <v>8.3382862814292524E-2</v>
      </c>
      <c r="BB14" s="601">
        <v>172936.17</v>
      </c>
      <c r="BC14" s="601">
        <v>176541.853</v>
      </c>
      <c r="BD14" s="601">
        <v>182447.83213080562</v>
      </c>
      <c r="BE14" s="601">
        <v>177331.65758992397</v>
      </c>
      <c r="BF14" s="507">
        <v>24121.37758992397</v>
      </c>
      <c r="BG14" s="637">
        <v>0.15743968087470361</v>
      </c>
      <c r="BH14" s="609">
        <v>211665.45</v>
      </c>
      <c r="BI14" s="609">
        <v>234551.31</v>
      </c>
      <c r="BJ14" s="609">
        <v>265807.99</v>
      </c>
      <c r="BK14" s="609">
        <v>237378.99</v>
      </c>
      <c r="BL14" s="609">
        <v>24003.880000000005</v>
      </c>
      <c r="BM14" s="644">
        <v>0.11249615758838982</v>
      </c>
      <c r="BN14" s="878">
        <v>236968.92439685733</v>
      </c>
      <c r="BO14" s="600">
        <v>212197.64730658202</v>
      </c>
      <c r="BP14" s="600">
        <v>206547.60899086346</v>
      </c>
      <c r="BQ14" s="600">
        <v>218520.99303176007</v>
      </c>
      <c r="BR14" s="882">
        <v>11029.033031760075</v>
      </c>
      <c r="BS14" s="881">
        <v>5.3154025976524855E-2</v>
      </c>
      <c r="BT14" s="600">
        <v>183687.22349930927</v>
      </c>
      <c r="BU14" s="600">
        <v>166051.96721455245</v>
      </c>
      <c r="BV14" s="600">
        <v>151438.64766170608</v>
      </c>
      <c r="BW14" s="600">
        <v>167134.948603389</v>
      </c>
      <c r="BX14" s="600">
        <v>8490.8686033890117</v>
      </c>
      <c r="BY14" s="879">
        <v>5.3521496694922455E-2</v>
      </c>
      <c r="BZ14" s="600">
        <v>165167.81585236793</v>
      </c>
      <c r="CA14" s="600">
        <v>168262.19588428084</v>
      </c>
      <c r="CB14" s="600">
        <v>177409.7321527258</v>
      </c>
      <c r="CC14" s="600">
        <v>170277.94263386968</v>
      </c>
      <c r="CD14" s="600">
        <v>8490.8686033890117</v>
      </c>
      <c r="CE14" s="879">
        <v>5.3521496694922455E-2</v>
      </c>
    </row>
    <row r="15" spans="1:83" ht="29.25" customHeight="1" x14ac:dyDescent="0.25">
      <c r="A15" s="944" t="s">
        <v>223</v>
      </c>
      <c r="B15" s="944"/>
      <c r="C15" s="944"/>
      <c r="D15" s="944"/>
      <c r="E15" s="944"/>
      <c r="F15" s="944"/>
      <c r="G15" s="944"/>
      <c r="H15" s="944"/>
      <c r="I15" s="944"/>
      <c r="J15" s="944"/>
      <c r="K15" s="944"/>
      <c r="L15" s="944"/>
      <c r="M15" s="944"/>
      <c r="N15" s="948"/>
      <c r="O15" s="948"/>
      <c r="P15" s="948"/>
      <c r="Q15" s="948"/>
      <c r="R15" s="948"/>
      <c r="S15" s="949" t="s">
        <v>223</v>
      </c>
      <c r="T15" s="928"/>
      <c r="U15" s="928"/>
      <c r="V15" s="928"/>
      <c r="W15" s="928"/>
      <c r="X15" s="928"/>
      <c r="Y15" s="928"/>
      <c r="Z15" s="928"/>
      <c r="AA15" s="928"/>
      <c r="AB15" s="928"/>
      <c r="AC15" s="928"/>
      <c r="AD15" s="928"/>
      <c r="AE15" s="928"/>
      <c r="AM15" s="614"/>
      <c r="AN15" s="559"/>
      <c r="AR15" s="883" t="s">
        <v>239</v>
      </c>
      <c r="AS15" s="544"/>
      <c r="AT15" s="544"/>
      <c r="AU15" s="544"/>
      <c r="AV15" s="544"/>
      <c r="AW15" s="544"/>
      <c r="AX15" s="544"/>
      <c r="AY15" s="544"/>
      <c r="AZ15" s="544"/>
      <c r="BA15" s="544"/>
      <c r="BB15" s="950"/>
      <c r="BC15" s="950"/>
      <c r="BD15" s="950"/>
      <c r="BM15" s="616"/>
      <c r="BN15" s="880" t="s">
        <v>239</v>
      </c>
      <c r="BO15" s="877"/>
      <c r="BP15" s="877"/>
      <c r="BQ15" s="877"/>
      <c r="BR15" s="884"/>
      <c r="BS15" s="885"/>
      <c r="BZ15" s="615"/>
      <c r="CA15" s="615"/>
      <c r="CB15" s="615"/>
      <c r="CC15" s="615"/>
    </row>
    <row r="16" spans="1:83" x14ac:dyDescent="0.25">
      <c r="A16" s="4" t="s">
        <v>7</v>
      </c>
      <c r="B16" s="301"/>
      <c r="C16" s="301"/>
      <c r="D16" s="301"/>
      <c r="E16" s="597">
        <v>712.16000000000008</v>
      </c>
      <c r="F16" s="302"/>
      <c r="G16" s="598"/>
      <c r="H16" s="598"/>
      <c r="I16" s="597">
        <v>646.08000000000004</v>
      </c>
      <c r="J16" s="301"/>
      <c r="K16" s="301"/>
      <c r="L16" s="301"/>
      <c r="M16" s="598">
        <v>729.6400000000001</v>
      </c>
      <c r="N16" s="313"/>
      <c r="O16" s="313"/>
      <c r="P16" s="598"/>
      <c r="Q16" s="598">
        <v>750.36</v>
      </c>
      <c r="R16" s="598">
        <v>2838.25</v>
      </c>
      <c r="S16" s="482"/>
      <c r="T16" s="598"/>
      <c r="U16" s="598"/>
      <c r="V16" s="597">
        <v>919.22</v>
      </c>
      <c r="W16" s="302"/>
      <c r="X16" s="598"/>
      <c r="Y16" s="598"/>
      <c r="Z16" s="597">
        <v>1098.96</v>
      </c>
      <c r="AA16" s="302"/>
      <c r="AB16" s="598"/>
      <c r="AC16" s="598"/>
      <c r="AD16" s="597">
        <v>1342.39</v>
      </c>
      <c r="AM16" s="597"/>
      <c r="AN16" s="597"/>
      <c r="AO16" s="597"/>
      <c r="AP16" s="630">
        <v>1597.1</v>
      </c>
      <c r="AQ16" s="619">
        <v>4957.67</v>
      </c>
      <c r="AR16" s="546"/>
      <c r="AS16" s="619"/>
      <c r="AT16" s="619"/>
      <c r="AU16" s="630">
        <v>1720.62</v>
      </c>
      <c r="AV16" s="597"/>
      <c r="AW16" s="597"/>
      <c r="AX16" s="597"/>
      <c r="AY16" s="650">
        <v>1841.35</v>
      </c>
      <c r="AZ16" s="619">
        <v>742.38999999999987</v>
      </c>
      <c r="BA16" s="623">
        <v>0.67553869112615561</v>
      </c>
      <c r="BB16" s="598"/>
      <c r="BC16" s="598"/>
      <c r="BD16" s="598"/>
      <c r="BE16" s="598">
        <v>1621.06</v>
      </c>
      <c r="BF16" s="619">
        <v>278.66999999999985</v>
      </c>
      <c r="BG16" s="620">
        <v>0.20759242842988979</v>
      </c>
      <c r="BH16" s="598"/>
      <c r="BI16" s="598"/>
      <c r="BJ16" s="598"/>
      <c r="BK16" s="598">
        <v>1623.5762249999998</v>
      </c>
      <c r="BL16" s="598">
        <v>26.476224999999964</v>
      </c>
      <c r="BM16" s="620">
        <v>1.6577687683926978E-2</v>
      </c>
      <c r="BN16" s="543"/>
      <c r="BO16" s="598"/>
      <c r="BP16" s="598"/>
      <c r="BQ16" s="598">
        <v>1659.0829990000002</v>
      </c>
      <c r="BR16" s="619">
        <v>-61.537000999999691</v>
      </c>
      <c r="BS16" s="620">
        <v>-3.5764434331810424E-2</v>
      </c>
      <c r="BT16" s="620"/>
      <c r="BU16" s="620"/>
      <c r="BV16" s="620"/>
      <c r="BW16" s="598">
        <v>1393.2713550000003</v>
      </c>
      <c r="BX16" s="619">
        <v>-448.0786449999996</v>
      </c>
      <c r="BY16" s="620">
        <v>-0.24334246340999788</v>
      </c>
      <c r="BZ16" s="598"/>
      <c r="CA16" s="598"/>
      <c r="CB16" s="598"/>
      <c r="CC16" s="598">
        <f>SUM(CC17)</f>
        <v>1552.5537249999998</v>
      </c>
      <c r="CD16" s="619">
        <f>CC16-AD16</f>
        <v>210.16372499999966</v>
      </c>
      <c r="CE16" s="620">
        <f>CC16/BE16-1</f>
        <v>-4.2260172356359482E-2</v>
      </c>
    </row>
    <row r="17" spans="1:83" x14ac:dyDescent="0.25">
      <c r="A17" s="303" t="s">
        <v>132</v>
      </c>
      <c r="B17" s="315">
        <v>233.11</v>
      </c>
      <c r="C17" s="315">
        <v>204.19</v>
      </c>
      <c r="D17" s="315">
        <v>274.86</v>
      </c>
      <c r="E17" s="312">
        <v>712.16000000000008</v>
      </c>
      <c r="F17" s="316">
        <v>189.49</v>
      </c>
      <c r="G17" s="317">
        <v>227.62</v>
      </c>
      <c r="H17" s="317">
        <v>228.97</v>
      </c>
      <c r="I17" s="312">
        <v>646.08000000000004</v>
      </c>
      <c r="J17" s="600">
        <v>215.02</v>
      </c>
      <c r="K17" s="600">
        <v>251.21</v>
      </c>
      <c r="L17" s="600">
        <v>263.41000000000003</v>
      </c>
      <c r="M17" s="600">
        <v>729.6400000000001</v>
      </c>
      <c r="N17" s="314">
        <v>288.81</v>
      </c>
      <c r="O17" s="318">
        <v>233.27</v>
      </c>
      <c r="P17" s="600">
        <v>228.28</v>
      </c>
      <c r="Q17" s="600">
        <v>750.36</v>
      </c>
      <c r="R17" s="600">
        <v>2838.25</v>
      </c>
      <c r="S17" s="491">
        <v>345.72</v>
      </c>
      <c r="T17" s="315">
        <v>297.12</v>
      </c>
      <c r="U17" s="315">
        <v>276.38</v>
      </c>
      <c r="V17" s="312">
        <v>919.22</v>
      </c>
      <c r="W17" s="319">
        <v>375.49</v>
      </c>
      <c r="X17" s="315">
        <v>332.17</v>
      </c>
      <c r="Y17" s="315">
        <v>391.3</v>
      </c>
      <c r="Z17" s="312">
        <v>1098.96</v>
      </c>
      <c r="AA17" s="486">
        <v>410.04</v>
      </c>
      <c r="AB17" s="600">
        <v>482.37</v>
      </c>
      <c r="AC17" s="600">
        <v>449.98</v>
      </c>
      <c r="AD17" s="601">
        <v>1342.39</v>
      </c>
      <c r="AM17" s="615">
        <v>408.85</v>
      </c>
      <c r="AN17" s="625">
        <v>588.02</v>
      </c>
      <c r="AO17" s="614">
        <v>600.23</v>
      </c>
      <c r="AP17" s="508">
        <v>1597.1</v>
      </c>
      <c r="AQ17" s="509">
        <v>4957.67</v>
      </c>
      <c r="AR17" s="542">
        <v>590.02</v>
      </c>
      <c r="AS17" s="633">
        <v>526.41999999999996</v>
      </c>
      <c r="AT17" s="633">
        <v>604.17999999999995</v>
      </c>
      <c r="AU17" s="631">
        <v>1720.62</v>
      </c>
      <c r="AV17" s="615">
        <v>582.24</v>
      </c>
      <c r="AW17" s="625">
        <v>652.91999999999996</v>
      </c>
      <c r="AX17" s="614">
        <v>606.20000000000005</v>
      </c>
      <c r="AY17" s="651">
        <v>1841.35</v>
      </c>
      <c r="AZ17" s="632">
        <v>742.38999999999987</v>
      </c>
      <c r="BA17" s="559">
        <v>0.67553869112615561</v>
      </c>
      <c r="BB17" s="325">
        <v>512.12</v>
      </c>
      <c r="BC17" s="325">
        <v>573.78</v>
      </c>
      <c r="BD17" s="325">
        <v>535.16</v>
      </c>
      <c r="BE17" s="325">
        <v>1621.06</v>
      </c>
      <c r="BF17" s="507">
        <v>278.66999999999985</v>
      </c>
      <c r="BG17" s="617">
        <v>0.20759242842988979</v>
      </c>
      <c r="BH17" s="325">
        <v>487.36</v>
      </c>
      <c r="BI17" s="325">
        <v>480.24</v>
      </c>
      <c r="BJ17" s="325">
        <v>629.29</v>
      </c>
      <c r="BK17" s="325">
        <v>1596.8899999999999</v>
      </c>
      <c r="BL17" s="325">
        <v>-0.21000000000003638</v>
      </c>
      <c r="BM17" s="559">
        <v>-1.3148832258469412E-4</v>
      </c>
      <c r="BN17" s="886">
        <v>648.54294800000002</v>
      </c>
      <c r="BO17" s="325">
        <v>553.24219000000005</v>
      </c>
      <c r="BP17" s="325">
        <v>339.33905400000003</v>
      </c>
      <c r="BQ17" s="325">
        <v>1541.1241920000002</v>
      </c>
      <c r="BR17" s="884">
        <v>-179.49580799999967</v>
      </c>
      <c r="BS17" s="885">
        <v>-0.10432042403319719</v>
      </c>
      <c r="BT17" s="325">
        <v>377.06933800000002</v>
      </c>
      <c r="BU17" s="325">
        <v>402.85668600000002</v>
      </c>
      <c r="BV17" s="325">
        <v>403.57809700000001</v>
      </c>
      <c r="BW17" s="325">
        <v>1183.5041210000002</v>
      </c>
      <c r="BX17" s="887">
        <v>-657.84587899999974</v>
      </c>
      <c r="BY17" s="888">
        <v>-0.3572628120672332</v>
      </c>
      <c r="BZ17" s="325">
        <v>641.37256600000001</v>
      </c>
      <c r="CA17" s="325">
        <v>494.98521099999994</v>
      </c>
      <c r="CB17" s="325">
        <v>416.19594799999993</v>
      </c>
      <c r="CC17" s="325">
        <f>SUM(BZ17:CB17)</f>
        <v>1552.5537249999998</v>
      </c>
      <c r="CD17" s="1004">
        <f t="shared" ref="CD17:CD20" si="0">CC17-AD17</f>
        <v>210.16372499999966</v>
      </c>
      <c r="CE17" s="677">
        <f t="shared" ref="CE17:CE20" si="1">CC17/BE17-1</f>
        <v>-4.2260172356359482E-2</v>
      </c>
    </row>
    <row r="18" spans="1:83" x14ac:dyDescent="0.25">
      <c r="A18" s="320" t="s">
        <v>133</v>
      </c>
      <c r="B18" s="321">
        <v>111.602729</v>
      </c>
      <c r="C18" s="321">
        <v>104.765091</v>
      </c>
      <c r="D18" s="321">
        <v>109.71225</v>
      </c>
      <c r="E18" s="608">
        <v>326.08006999999998</v>
      </c>
      <c r="F18" s="608">
        <v>98.197151000000005</v>
      </c>
      <c r="G18" s="608">
        <v>94.863617000000005</v>
      </c>
      <c r="H18" s="608">
        <v>81.980974000000003</v>
      </c>
      <c r="I18" s="322">
        <v>275.041742</v>
      </c>
      <c r="J18" s="609">
        <v>80.94</v>
      </c>
      <c r="K18" s="609">
        <v>83.78</v>
      </c>
      <c r="L18" s="609">
        <v>96.99</v>
      </c>
      <c r="M18" s="600">
        <v>261.70999999999998</v>
      </c>
      <c r="N18" s="314">
        <v>109.39</v>
      </c>
      <c r="O18" s="318">
        <v>115.65</v>
      </c>
      <c r="P18" s="600">
        <v>125.48</v>
      </c>
      <c r="Q18" s="600">
        <v>350.52</v>
      </c>
      <c r="R18" s="600">
        <v>1213.3599999999999</v>
      </c>
      <c r="S18" s="492">
        <v>126.37827499999999</v>
      </c>
      <c r="T18" s="321">
        <v>114.58569300000001</v>
      </c>
      <c r="U18" s="321">
        <v>118.288948</v>
      </c>
      <c r="V18" s="322">
        <v>359.25291600000003</v>
      </c>
      <c r="W18" s="321">
        <v>103.763245</v>
      </c>
      <c r="X18" s="321">
        <v>95.743707999999998</v>
      </c>
      <c r="Y18" s="321">
        <v>79.464624000000001</v>
      </c>
      <c r="Z18" s="322">
        <v>278.97157700000002</v>
      </c>
      <c r="AA18" s="609">
        <v>82.36</v>
      </c>
      <c r="AB18" s="609">
        <v>91.66</v>
      </c>
      <c r="AC18" s="609">
        <v>93.04</v>
      </c>
      <c r="AD18" s="613">
        <v>267.06</v>
      </c>
      <c r="AM18" s="608">
        <v>104</v>
      </c>
      <c r="AN18" s="626">
        <v>114.05</v>
      </c>
      <c r="AO18" s="608">
        <v>123.09</v>
      </c>
      <c r="AP18" s="634">
        <v>341.14</v>
      </c>
      <c r="AQ18" s="634">
        <v>1246.43</v>
      </c>
      <c r="AR18" s="545">
        <v>122.54</v>
      </c>
      <c r="AS18" s="636">
        <v>105.69</v>
      </c>
      <c r="AT18" s="636">
        <v>112.33</v>
      </c>
      <c r="AU18" s="635">
        <v>340.56</v>
      </c>
      <c r="AV18" s="608">
        <v>99.22</v>
      </c>
      <c r="AW18" s="626">
        <v>89.59</v>
      </c>
      <c r="AX18" s="608">
        <v>80.16</v>
      </c>
      <c r="AY18" s="652">
        <v>268.98</v>
      </c>
      <c r="AZ18" s="638">
        <v>-9.9915770000000066</v>
      </c>
      <c r="BA18" s="644">
        <v>-3.5815752656407684E-2</v>
      </c>
      <c r="BB18" s="608">
        <v>81.23</v>
      </c>
      <c r="BC18" s="608">
        <v>82.76</v>
      </c>
      <c r="BD18" s="608">
        <v>90.43</v>
      </c>
      <c r="BE18" s="608">
        <v>254.42000000000002</v>
      </c>
      <c r="BF18" s="608">
        <v>-12.639999999999986</v>
      </c>
      <c r="BG18" s="644">
        <v>-4.7330187972740134E-2</v>
      </c>
      <c r="BH18" s="609">
        <v>105</v>
      </c>
      <c r="BI18" s="609">
        <v>109.19</v>
      </c>
      <c r="BJ18" s="609">
        <v>116.07</v>
      </c>
      <c r="BK18" s="609">
        <v>330.26</v>
      </c>
      <c r="BL18" s="609">
        <v>-10.879999999999995</v>
      </c>
      <c r="BM18" s="644">
        <v>-3.1893064431025353E-2</v>
      </c>
      <c r="BN18" s="889">
        <v>119.83110799999999</v>
      </c>
      <c r="BO18" s="609">
        <v>107.70796300000001</v>
      </c>
      <c r="BP18" s="609">
        <v>105.992239</v>
      </c>
      <c r="BQ18" s="609">
        <v>333.53130999999996</v>
      </c>
      <c r="BR18" s="890">
        <v>-7.0286900000000401</v>
      </c>
      <c r="BS18" s="891">
        <v>-2.0638624618275925E-2</v>
      </c>
      <c r="BT18" s="609">
        <v>91.531149999999997</v>
      </c>
      <c r="BU18" s="609">
        <v>85.387221000000011</v>
      </c>
      <c r="BV18" s="609">
        <v>74.271924999999996</v>
      </c>
      <c r="BW18" s="609">
        <v>251.19029599999999</v>
      </c>
      <c r="BX18" s="887">
        <v>-17.789704000000029</v>
      </c>
      <c r="BY18" s="888">
        <v>-6.6137645921629962E-2</v>
      </c>
      <c r="BZ18" s="995">
        <v>76.491465000000005</v>
      </c>
      <c r="CA18" s="995">
        <v>77.352912000000003</v>
      </c>
      <c r="CB18" s="995">
        <v>85.544282999999993</v>
      </c>
      <c r="CC18" s="995">
        <f>SUM(BZ18:CB18)</f>
        <v>239.38866000000002</v>
      </c>
      <c r="CD18" s="1005">
        <f t="shared" si="0"/>
        <v>-27.671339999999987</v>
      </c>
      <c r="CE18" s="677">
        <f t="shared" si="1"/>
        <v>-5.9080811256976618E-2</v>
      </c>
    </row>
    <row r="19" spans="1:83" x14ac:dyDescent="0.25">
      <c r="A19" s="323" t="s">
        <v>134</v>
      </c>
      <c r="B19" s="324">
        <v>2.5</v>
      </c>
      <c r="C19" s="324">
        <v>2.5</v>
      </c>
      <c r="D19" s="324">
        <v>74.368999000000002</v>
      </c>
      <c r="E19" s="324">
        <v>79.368999000000002</v>
      </c>
      <c r="F19" s="324">
        <v>4.8234500000000002</v>
      </c>
      <c r="G19" s="324">
        <v>55.954115999999999</v>
      </c>
      <c r="H19" s="324">
        <v>73.563372999999999</v>
      </c>
      <c r="I19" s="324">
        <v>134.34093899999999</v>
      </c>
      <c r="J19" s="325">
        <v>60.19</v>
      </c>
      <c r="K19" s="325">
        <v>92.64</v>
      </c>
      <c r="L19" s="325">
        <v>93.1</v>
      </c>
      <c r="M19" s="325">
        <v>245.92999999999998</v>
      </c>
      <c r="N19" s="326">
        <v>101.91</v>
      </c>
      <c r="O19" s="325">
        <v>17.079999999999998</v>
      </c>
      <c r="P19" s="325">
        <v>2.5</v>
      </c>
      <c r="Q19" s="325">
        <v>121.49</v>
      </c>
      <c r="R19" s="325">
        <v>581.12</v>
      </c>
      <c r="S19" s="493">
        <v>109.529792</v>
      </c>
      <c r="T19" s="325">
        <v>87.848725999999999</v>
      </c>
      <c r="U19" s="325">
        <v>65.220077000000003</v>
      </c>
      <c r="V19" s="325">
        <v>262.59859499999999</v>
      </c>
      <c r="W19" s="494">
        <v>194.00372399999998</v>
      </c>
      <c r="X19" s="325">
        <v>164.40225799999999</v>
      </c>
      <c r="Y19" s="325">
        <v>245.46868000000001</v>
      </c>
      <c r="Z19" s="495">
        <v>603.87466199999994</v>
      </c>
      <c r="AA19" s="325">
        <v>250.44</v>
      </c>
      <c r="AB19" s="325">
        <v>308.49</v>
      </c>
      <c r="AC19" s="325">
        <v>262.39999999999998</v>
      </c>
      <c r="AD19" s="325">
        <v>821.33</v>
      </c>
      <c r="AM19" s="614">
        <v>173.98</v>
      </c>
      <c r="AN19" s="625">
        <v>331.48</v>
      </c>
      <c r="AO19" s="614">
        <v>318.91000000000003</v>
      </c>
      <c r="AP19" s="585">
        <v>824.37</v>
      </c>
      <c r="AQ19" s="1">
        <v>2512.17</v>
      </c>
      <c r="AR19" s="653">
        <v>271.14</v>
      </c>
      <c r="AS19" s="557">
        <v>239.59</v>
      </c>
      <c r="AT19" s="557">
        <v>311.68</v>
      </c>
      <c r="AU19" s="584">
        <v>822.41000000000008</v>
      </c>
      <c r="AV19" s="614">
        <v>310.56</v>
      </c>
      <c r="AW19" s="625">
        <v>396.62</v>
      </c>
      <c r="AX19" s="614">
        <v>363.22</v>
      </c>
      <c r="AY19" s="651">
        <v>1070.4100000000001</v>
      </c>
      <c r="AZ19" s="632">
        <v>466.53533800000014</v>
      </c>
      <c r="BA19" s="559">
        <v>0.77256981847004558</v>
      </c>
      <c r="BB19" s="325">
        <v>247.87</v>
      </c>
      <c r="BC19" s="325">
        <v>317.55</v>
      </c>
      <c r="BD19" s="325">
        <v>275.23</v>
      </c>
      <c r="BE19" s="325">
        <v>840.65000000000009</v>
      </c>
      <c r="BF19" s="557">
        <v>19.32000000000005</v>
      </c>
      <c r="BG19" s="617">
        <v>2.3522822738728744E-2</v>
      </c>
      <c r="BH19" s="325">
        <v>220.81</v>
      </c>
      <c r="BI19" s="325">
        <v>183.01</v>
      </c>
      <c r="BJ19" s="325">
        <v>285.89999999999998</v>
      </c>
      <c r="BK19" s="325">
        <v>689.72</v>
      </c>
      <c r="BL19" s="325">
        <v>-134.64999999999998</v>
      </c>
      <c r="BM19" s="559">
        <v>-0.16333685117119734</v>
      </c>
      <c r="BN19" s="886">
        <v>252.85098399999998</v>
      </c>
      <c r="BO19" s="325">
        <v>206.74734599999999</v>
      </c>
      <c r="BP19" s="325">
        <v>6.613918</v>
      </c>
      <c r="BQ19" s="325">
        <v>466.21224799999999</v>
      </c>
      <c r="BR19" s="884">
        <v>-356.19775200000009</v>
      </c>
      <c r="BS19" s="885">
        <v>-0.43311456815943394</v>
      </c>
      <c r="BT19" s="325">
        <v>82.090217999999993</v>
      </c>
      <c r="BU19" s="325">
        <v>85.881517000000002</v>
      </c>
      <c r="BV19" s="325">
        <v>112.854275</v>
      </c>
      <c r="BW19" s="325">
        <v>280.82601</v>
      </c>
      <c r="BX19" s="887">
        <v>-789.58399000000009</v>
      </c>
      <c r="BY19" s="888">
        <v>-0.7376463130949823</v>
      </c>
      <c r="BZ19" s="609">
        <v>331.08320300000003</v>
      </c>
      <c r="CA19" s="609">
        <v>183.35583399999999</v>
      </c>
      <c r="CB19" s="609">
        <v>115.249302</v>
      </c>
      <c r="CC19" s="609">
        <f>SUM(BZ19:CB19)</f>
        <v>629.68833900000004</v>
      </c>
      <c r="CD19" s="1005">
        <f t="shared" si="0"/>
        <v>-191.641661</v>
      </c>
      <c r="CE19" s="677">
        <f t="shared" si="1"/>
        <v>-0.2509506465235235</v>
      </c>
    </row>
    <row r="20" spans="1:83" x14ac:dyDescent="0.25">
      <c r="A20" s="323" t="s">
        <v>283</v>
      </c>
      <c r="B20" s="324"/>
      <c r="C20" s="324"/>
      <c r="D20" s="324"/>
      <c r="E20" s="324"/>
      <c r="F20" s="324"/>
      <c r="G20" s="324"/>
      <c r="H20" s="324"/>
      <c r="I20" s="324"/>
      <c r="J20" s="325"/>
      <c r="K20" s="325"/>
      <c r="L20" s="325"/>
      <c r="M20" s="325"/>
      <c r="N20" s="326"/>
      <c r="O20" s="325"/>
      <c r="P20" s="325"/>
      <c r="Q20" s="325"/>
      <c r="R20" s="325"/>
      <c r="S20" s="325"/>
      <c r="T20" s="325"/>
      <c r="U20" s="325"/>
      <c r="V20" s="325"/>
      <c r="W20" s="494"/>
      <c r="X20" s="325"/>
      <c r="Y20" s="325"/>
      <c r="Z20" s="495"/>
      <c r="AA20" s="325"/>
      <c r="AB20" s="325"/>
      <c r="AC20" s="325"/>
      <c r="AD20" s="325"/>
      <c r="AM20" s="614"/>
      <c r="AN20" s="625"/>
      <c r="AO20" s="614"/>
      <c r="AP20" s="585"/>
      <c r="AQ20" s="1"/>
      <c r="AR20" s="653"/>
      <c r="AS20" s="557"/>
      <c r="AT20" s="557"/>
      <c r="AU20" s="584"/>
      <c r="AV20" s="614"/>
      <c r="AW20" s="625"/>
      <c r="AX20" s="614"/>
      <c r="AY20" s="651"/>
      <c r="AZ20" s="632"/>
      <c r="BA20" s="559"/>
      <c r="BB20" s="325"/>
      <c r="BC20" s="325"/>
      <c r="BD20" s="325"/>
      <c r="BE20" s="325"/>
      <c r="BF20" s="557"/>
      <c r="BG20" s="617"/>
      <c r="BH20" s="325"/>
      <c r="BI20" s="325">
        <v>19.721328</v>
      </c>
      <c r="BJ20" s="325">
        <v>6.9648969999999997</v>
      </c>
      <c r="BK20" s="325">
        <v>26.686225</v>
      </c>
      <c r="BL20" s="325">
        <v>26.686225</v>
      </c>
      <c r="BM20" s="559"/>
      <c r="BN20" s="886">
        <v>8.2983329999999995</v>
      </c>
      <c r="BO20" s="325">
        <v>8.4463399999999993</v>
      </c>
      <c r="BP20" s="325">
        <v>101.214134</v>
      </c>
      <c r="BQ20" s="325">
        <v>117.95880700000001</v>
      </c>
      <c r="BR20" s="884">
        <v>117.95880700000001</v>
      </c>
      <c r="BS20" s="885"/>
      <c r="BT20" s="325">
        <v>79.876121999999995</v>
      </c>
      <c r="BU20" s="325">
        <v>96.087314000000006</v>
      </c>
      <c r="BV20" s="325">
        <v>33.803798</v>
      </c>
      <c r="BW20" s="329">
        <v>209.767234</v>
      </c>
      <c r="BX20" s="887">
        <v>209.767234</v>
      </c>
      <c r="BY20" s="888"/>
      <c r="BZ20" s="615">
        <v>0</v>
      </c>
      <c r="CA20" s="615">
        <v>52.878999999999998</v>
      </c>
      <c r="CB20" s="615">
        <v>40.031999999999996</v>
      </c>
      <c r="CC20" s="615">
        <v>92.911000000000001</v>
      </c>
      <c r="CD20" s="1004"/>
      <c r="CE20" s="677"/>
    </row>
    <row r="21" spans="1:83" ht="28.5" customHeight="1" x14ac:dyDescent="0.25">
      <c r="A21" s="928" t="s">
        <v>224</v>
      </c>
      <c r="B21" s="928"/>
      <c r="C21" s="928"/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928"/>
      <c r="O21" s="928"/>
      <c r="P21" s="928"/>
      <c r="Q21" s="928"/>
      <c r="R21" s="928"/>
      <c r="S21" s="947"/>
      <c r="T21" s="947" t="s">
        <v>224</v>
      </c>
      <c r="U21" s="947"/>
      <c r="V21" s="947"/>
      <c r="W21" s="947"/>
      <c r="X21" s="947"/>
      <c r="Y21" s="947"/>
      <c r="Z21" s="947"/>
      <c r="AA21" s="947"/>
      <c r="AB21" s="947"/>
      <c r="AC21" s="947"/>
      <c r="AD21" s="947"/>
      <c r="AE21" s="947"/>
      <c r="AF21" s="947"/>
      <c r="AG21" s="947"/>
      <c r="AH21" s="947"/>
      <c r="AI21" s="947"/>
      <c r="AJ21" s="947"/>
      <c r="AK21" s="947"/>
      <c r="AL21" s="947"/>
      <c r="AM21" s="947"/>
      <c r="AN21" s="947"/>
      <c r="AO21" s="947"/>
      <c r="AP21" s="947"/>
      <c r="AR21" s="876" t="s">
        <v>240</v>
      </c>
      <c r="AS21" s="947"/>
      <c r="AT21" s="947"/>
      <c r="AU21" s="947"/>
      <c r="AV21" s="947"/>
      <c r="AW21" s="947"/>
      <c r="AX21" s="947"/>
      <c r="AY21" s="947"/>
      <c r="AZ21" s="947"/>
      <c r="BA21" s="947"/>
      <c r="BM21" s="616"/>
      <c r="BN21" s="876" t="s">
        <v>240</v>
      </c>
      <c r="BO21" s="877"/>
      <c r="BP21" s="877"/>
      <c r="BQ21" s="877"/>
      <c r="BR21" s="884"/>
      <c r="BS21" s="885"/>
    </row>
    <row r="22" spans="1:83" x14ac:dyDescent="0.25">
      <c r="A22" s="4" t="s">
        <v>7</v>
      </c>
      <c r="B22" s="308"/>
      <c r="C22" s="308"/>
      <c r="D22" s="308"/>
      <c r="E22" s="602">
        <v>0.74518786806114967</v>
      </c>
      <c r="F22" s="309"/>
      <c r="G22" s="603"/>
      <c r="H22" s="603"/>
      <c r="I22" s="602">
        <v>0.66660372767179432</v>
      </c>
      <c r="J22" s="308"/>
      <c r="K22" s="308"/>
      <c r="L22" s="308"/>
      <c r="M22" s="602">
        <v>0.67100000000000004</v>
      </c>
      <c r="N22" s="603"/>
      <c r="O22" s="603"/>
      <c r="P22" s="603"/>
      <c r="Q22" s="603">
        <v>0.76100000000000001</v>
      </c>
      <c r="R22" s="603">
        <v>0.71199999999999997</v>
      </c>
      <c r="S22" s="487"/>
      <c r="T22" s="603"/>
      <c r="U22" s="603"/>
      <c r="V22" s="602">
        <v>0.84628988162027741</v>
      </c>
      <c r="W22" s="309"/>
      <c r="X22" s="603"/>
      <c r="Y22" s="603"/>
      <c r="Z22" s="602">
        <v>0.75780078879951285</v>
      </c>
      <c r="AA22" s="309"/>
      <c r="AB22" s="603"/>
      <c r="AC22" s="603"/>
      <c r="AD22" s="602">
        <v>0.67300000000000004</v>
      </c>
      <c r="AE22" s="559"/>
      <c r="AM22" s="597"/>
      <c r="AN22" s="597"/>
      <c r="AO22" s="597"/>
      <c r="AP22" s="602">
        <v>0.70499999999999996</v>
      </c>
      <c r="AQ22" s="603">
        <v>0.73399999999999999</v>
      </c>
      <c r="AR22" s="549"/>
      <c r="AS22" s="603"/>
      <c r="AT22" s="603"/>
      <c r="AU22" s="602">
        <v>0.76800000000000002</v>
      </c>
      <c r="AV22" s="597"/>
      <c r="AW22" s="597"/>
      <c r="AX22" s="597"/>
      <c r="AY22" s="602">
        <v>0.65100000000000002</v>
      </c>
      <c r="AZ22" s="603">
        <v>-0.10680078879951282</v>
      </c>
      <c r="BA22" s="623">
        <v>-0.14093517765889862</v>
      </c>
      <c r="BB22" s="603"/>
      <c r="BC22" s="603"/>
      <c r="BD22" s="603"/>
      <c r="BE22" s="603">
        <v>0.59199999999999997</v>
      </c>
      <c r="BF22" s="598">
        <v>-8.1000000000000072E-2</v>
      </c>
      <c r="BG22" s="620">
        <v>-0.12035661218424976</v>
      </c>
      <c r="BH22" s="603"/>
      <c r="BI22" s="603"/>
      <c r="BJ22" s="603"/>
      <c r="BK22" s="603">
        <v>0.76381015121423801</v>
      </c>
      <c r="BL22" s="603">
        <v>5.8810151214238049E-2</v>
      </c>
      <c r="BM22" s="620">
        <v>8.3418654204592935E-2</v>
      </c>
      <c r="BN22" s="549"/>
      <c r="BO22" s="603"/>
      <c r="BP22" s="603"/>
      <c r="BQ22" s="603">
        <v>0.787578201771447</v>
      </c>
      <c r="BR22" s="598">
        <v>1.9578201771446979E-2</v>
      </c>
      <c r="BS22" s="620">
        <v>2.5492450223238317E-2</v>
      </c>
      <c r="BT22" s="620"/>
      <c r="BU22" s="620"/>
      <c r="BV22" s="620"/>
      <c r="BW22" s="603">
        <v>0.86979186817057597</v>
      </c>
      <c r="BX22" s="598">
        <v>0.21879186817057594</v>
      </c>
      <c r="BY22" s="620">
        <v>0.33608581900242074</v>
      </c>
      <c r="BZ22" s="603"/>
      <c r="CA22" s="603"/>
      <c r="CB22" s="603"/>
      <c r="CC22" s="603">
        <f>SUM(CC23)</f>
        <v>0.64900000000000002</v>
      </c>
      <c r="CD22" s="598">
        <f>CC22/BE22-1</f>
        <v>9.6283783783783772E-2</v>
      </c>
      <c r="CE22" s="620">
        <v>0.33608581900242074</v>
      </c>
    </row>
    <row r="23" spans="1:83" x14ac:dyDescent="0.25">
      <c r="A23" s="303" t="s">
        <v>132</v>
      </c>
      <c r="B23" s="310">
        <v>0.72238406235356278</v>
      </c>
      <c r="C23" s="310">
        <v>0.71264112090034637</v>
      </c>
      <c r="D23" s="310">
        <v>0.78870654949355345</v>
      </c>
      <c r="E23" s="604">
        <v>0.74518786806114967</v>
      </c>
      <c r="F23" s="311">
        <v>0.6598034648884632</v>
      </c>
      <c r="G23" s="605">
        <v>0.69402828468275657</v>
      </c>
      <c r="H23" s="605">
        <v>0.64496886065256176</v>
      </c>
      <c r="I23" s="604">
        <v>0.66660372767179432</v>
      </c>
      <c r="J23" s="606">
        <v>0.65300000000000002</v>
      </c>
      <c r="K23" s="606">
        <v>0.66600000000000004</v>
      </c>
      <c r="L23" s="606">
        <v>0.69</v>
      </c>
      <c r="M23" s="607">
        <v>0.67100000000000004</v>
      </c>
      <c r="N23" s="606">
        <v>0.76800000000000002</v>
      </c>
      <c r="O23" s="606">
        <v>0.74399999999999999</v>
      </c>
      <c r="P23" s="606">
        <v>0.76800000000000002</v>
      </c>
      <c r="Q23" s="606">
        <v>0.76100000000000001</v>
      </c>
      <c r="R23" s="606">
        <v>0.71199999999999997</v>
      </c>
      <c r="S23" s="488">
        <v>0.86050183080576459</v>
      </c>
      <c r="T23" s="606">
        <v>0.85055356366789203</v>
      </c>
      <c r="U23" s="606">
        <v>0.82392878582083784</v>
      </c>
      <c r="V23" s="607">
        <v>0.84628988162027741</v>
      </c>
      <c r="W23" s="489">
        <v>0.82986291183697114</v>
      </c>
      <c r="X23" s="606">
        <v>0.75423319758876506</v>
      </c>
      <c r="Y23" s="606">
        <v>0.69167991983187249</v>
      </c>
      <c r="Z23" s="607">
        <v>0.75780078879951285</v>
      </c>
      <c r="AA23" s="489">
        <v>0.72099999999999997</v>
      </c>
      <c r="AB23" s="606">
        <v>0.70799999999999996</v>
      </c>
      <c r="AC23" s="606">
        <v>0.59099999999999997</v>
      </c>
      <c r="AD23" s="607">
        <v>0.67300000000000004</v>
      </c>
      <c r="AE23" s="496"/>
      <c r="AF23" s="496"/>
      <c r="AG23" s="496"/>
      <c r="AH23" s="496"/>
      <c r="AI23" s="496"/>
      <c r="AJ23" s="496"/>
      <c r="AK23" s="496"/>
      <c r="AL23" s="496"/>
      <c r="AM23" s="612">
        <v>0.58499999999999996</v>
      </c>
      <c r="AN23" s="627">
        <v>0.69399999999999995</v>
      </c>
      <c r="AO23" s="612">
        <v>0.79600000000000004</v>
      </c>
      <c r="AP23" s="612">
        <v>0.70499999999999996</v>
      </c>
      <c r="AQ23" s="497">
        <v>0.73399999999999999</v>
      </c>
      <c r="AR23" s="547">
        <v>0.75900000000000001</v>
      </c>
      <c r="AS23" s="606">
        <v>0.74299999999999999</v>
      </c>
      <c r="AT23" s="606">
        <v>0.8</v>
      </c>
      <c r="AU23" s="604">
        <v>0.76800000000000002</v>
      </c>
      <c r="AV23" s="612">
        <v>0.78300000000000003</v>
      </c>
      <c r="AW23" s="627">
        <v>0.63800000000000001</v>
      </c>
      <c r="AX23" s="612">
        <v>0.53800000000000003</v>
      </c>
      <c r="AY23" s="612">
        <v>0.65100000000000002</v>
      </c>
      <c r="AZ23" s="628">
        <v>-0.10680078879951282</v>
      </c>
      <c r="BA23" s="617">
        <v>-0.14093517765889862</v>
      </c>
      <c r="BB23" s="612">
        <v>0.63300000000000001</v>
      </c>
      <c r="BC23" s="612">
        <v>0.56799999999999995</v>
      </c>
      <c r="BD23" s="612">
        <v>0.57799999999999996</v>
      </c>
      <c r="BE23" s="612">
        <v>0.59199999999999997</v>
      </c>
      <c r="BF23" s="608">
        <v>-8.1000000000000072E-2</v>
      </c>
      <c r="BG23" s="617">
        <v>-0.12035661218424976</v>
      </c>
      <c r="BH23" s="612">
        <v>0.71558999999999995</v>
      </c>
      <c r="BI23" s="612">
        <v>0.72860999999999998</v>
      </c>
      <c r="BJ23" s="612">
        <v>0.76829999999999998</v>
      </c>
      <c r="BK23" s="612">
        <v>0.74028000000000005</v>
      </c>
      <c r="BL23" s="612">
        <v>3.5280000000000089E-2</v>
      </c>
      <c r="BM23" s="892">
        <v>5.0042553191489425E-2</v>
      </c>
      <c r="BN23" s="893">
        <v>0.68178000000000005</v>
      </c>
      <c r="BO23" s="612">
        <v>0.67890536298397597</v>
      </c>
      <c r="BP23" s="612">
        <v>0.70865431858014205</v>
      </c>
      <c r="BQ23" s="612">
        <v>0.68666520381246499</v>
      </c>
      <c r="BR23" s="894">
        <v>-8.133479618753503E-2</v>
      </c>
      <c r="BS23" s="885">
        <v>-0.10590468253585295</v>
      </c>
      <c r="BT23" s="893">
        <v>0.6513207144941604</v>
      </c>
      <c r="BU23" s="612">
        <v>0.66053827514234187</v>
      </c>
      <c r="BV23" s="612">
        <v>0.6402502284210928</v>
      </c>
      <c r="BW23" s="612">
        <v>0.65068324331588867</v>
      </c>
      <c r="BX23" s="315">
        <v>-3.1675668411135227E-4</v>
      </c>
      <c r="BY23" s="888">
        <v>-4.8656940723712516E-4</v>
      </c>
      <c r="BZ23" s="612">
        <v>0.65700000000000003</v>
      </c>
      <c r="CA23" s="612">
        <v>0.58899999999999997</v>
      </c>
      <c r="CB23" s="612">
        <v>0.70899999999999996</v>
      </c>
      <c r="CC23" s="612">
        <v>0.64900000000000002</v>
      </c>
      <c r="CD23" s="1006">
        <f>CC23/BE23-1</f>
        <v>9.6283783783783772E-2</v>
      </c>
      <c r="CE23" s="677">
        <v>1.3360858190024201</v>
      </c>
    </row>
    <row r="24" spans="1:83" x14ac:dyDescent="0.25">
      <c r="A24" s="320" t="s">
        <v>133</v>
      </c>
      <c r="B24" s="327">
        <v>0.69862640240634266</v>
      </c>
      <c r="C24" s="327">
        <v>0.6925447085231855</v>
      </c>
      <c r="D24" s="327">
        <v>0.70056895287445109</v>
      </c>
      <c r="E24" s="610">
        <v>0.6973260235438492</v>
      </c>
      <c r="F24" s="610">
        <v>0.65153795602481379</v>
      </c>
      <c r="G24" s="610">
        <v>0.62606601211505564</v>
      </c>
      <c r="H24" s="610">
        <v>0.58015769878508638</v>
      </c>
      <c r="I24" s="328">
        <v>0.621476396335506</v>
      </c>
      <c r="J24" s="611">
        <v>0.58399999999999996</v>
      </c>
      <c r="K24" s="611">
        <v>0.58299999999999996</v>
      </c>
      <c r="L24" s="611">
        <v>0.59799999999999998</v>
      </c>
      <c r="M24" s="611">
        <v>0.58899999999999997</v>
      </c>
      <c r="N24" s="611">
        <v>0.65700000000000003</v>
      </c>
      <c r="O24" s="611">
        <v>0.70699999999999996</v>
      </c>
      <c r="P24" s="611">
        <v>0.753</v>
      </c>
      <c r="Q24" s="611">
        <v>0.70799999999999996</v>
      </c>
      <c r="R24" s="611">
        <v>0.66</v>
      </c>
      <c r="S24" s="498">
        <v>0.77218068374489213</v>
      </c>
      <c r="T24" s="611">
        <v>0.75953743815120089</v>
      </c>
      <c r="U24" s="611">
        <v>0.70056895287445109</v>
      </c>
      <c r="V24" s="499">
        <v>0.76063781561622734</v>
      </c>
      <c r="W24" s="611">
        <v>0.6841307780997018</v>
      </c>
      <c r="X24" s="611">
        <v>0.64603585271629549</v>
      </c>
      <c r="Y24" s="611">
        <v>0.58552477112331147</v>
      </c>
      <c r="Z24" s="611">
        <v>0.64296874000178172</v>
      </c>
      <c r="AA24" s="611">
        <v>0.57899999999999996</v>
      </c>
      <c r="AB24" s="611">
        <v>0.56699999999999995</v>
      </c>
      <c r="AC24" s="611">
        <v>0.48899999999999999</v>
      </c>
      <c r="AD24" s="499">
        <v>0.54300000000000004</v>
      </c>
      <c r="AE24" s="496"/>
      <c r="AF24" s="496"/>
      <c r="AG24" s="496"/>
      <c r="AH24" s="496"/>
      <c r="AI24" s="496"/>
      <c r="AJ24" s="496"/>
      <c r="AK24" s="496"/>
      <c r="AL24" s="496"/>
      <c r="AM24" s="613">
        <v>0.50800000000000001</v>
      </c>
      <c r="AN24" s="613">
        <v>0.56999999999999995</v>
      </c>
      <c r="AO24" s="613">
        <v>0.63500000000000001</v>
      </c>
      <c r="AP24" s="613">
        <v>0.57399999999999995</v>
      </c>
      <c r="AQ24" s="609">
        <v>0.63700000000000001</v>
      </c>
      <c r="AR24" s="654">
        <v>0.627</v>
      </c>
      <c r="AS24" s="611">
        <v>0.61899999999999999</v>
      </c>
      <c r="AT24" s="611">
        <v>0.64500000000000002</v>
      </c>
      <c r="AU24" s="610">
        <v>0.63</v>
      </c>
      <c r="AV24" s="613">
        <v>0.63600000000000001</v>
      </c>
      <c r="AW24" s="613">
        <v>0.53100000000000003</v>
      </c>
      <c r="AX24" s="613">
        <v>0.46300000000000002</v>
      </c>
      <c r="AY24" s="613">
        <v>0.55000000000000004</v>
      </c>
      <c r="AZ24" s="613">
        <v>-9.296874000178168E-2</v>
      </c>
      <c r="BA24" s="637">
        <v>-0.14459293931074169</v>
      </c>
      <c r="BB24" s="613">
        <v>0.63600000000000001</v>
      </c>
      <c r="BC24" s="613">
        <v>0.53100000000000003</v>
      </c>
      <c r="BD24" s="613">
        <v>0.50366</v>
      </c>
      <c r="BE24" s="613">
        <v>0.50853000000000004</v>
      </c>
      <c r="BF24" s="608">
        <v>-3.4470000000000001E-2</v>
      </c>
      <c r="BG24" s="644">
        <v>-6.3480662983425362E-2</v>
      </c>
      <c r="BH24" s="611">
        <v>0.61524999999999996</v>
      </c>
      <c r="BI24" s="611">
        <v>0.62128000000000005</v>
      </c>
      <c r="BJ24" s="611">
        <v>0.63624999999999998</v>
      </c>
      <c r="BK24" s="611">
        <v>0.62461999999999995</v>
      </c>
      <c r="BL24" s="611">
        <v>5.0619999999999998E-2</v>
      </c>
      <c r="BM24" s="895">
        <v>8.8188153310104545E-2</v>
      </c>
      <c r="BN24" s="654">
        <v>0.59460442859294904</v>
      </c>
      <c r="BO24" s="611">
        <v>0.59025123546343505</v>
      </c>
      <c r="BP24" s="611">
        <v>0.69137182912043205</v>
      </c>
      <c r="BQ24" s="611">
        <v>0.62395015892211103</v>
      </c>
      <c r="BR24" s="896">
        <v>-6.0498410778889733E-3</v>
      </c>
      <c r="BS24" s="891">
        <v>-9.6029223458554691E-3</v>
      </c>
      <c r="BT24" s="654">
        <v>0.58943375331785952</v>
      </c>
      <c r="BU24" s="611">
        <v>0.61153659702779184</v>
      </c>
      <c r="BV24" s="611">
        <v>0.58752529128604114</v>
      </c>
      <c r="BW24" s="611">
        <v>0.59638288821475827</v>
      </c>
      <c r="BX24" s="315">
        <v>4.6382888214758222E-2</v>
      </c>
      <c r="BY24" s="888">
        <v>8.4332524026833111E-2</v>
      </c>
      <c r="BZ24" s="611">
        <v>0.57199999999999995</v>
      </c>
      <c r="CA24" s="611">
        <v>0.54</v>
      </c>
      <c r="CB24" s="611">
        <v>0.63</v>
      </c>
      <c r="CC24" s="611">
        <v>0.58299999999999996</v>
      </c>
      <c r="CD24" s="1007">
        <f t="shared" ref="CD23:CD26" si="2">CC24/BE24-1</f>
        <v>0.14644170452087368</v>
      </c>
      <c r="CE24" s="1008">
        <v>2.3360858190024198</v>
      </c>
    </row>
    <row r="25" spans="1:83" x14ac:dyDescent="0.25">
      <c r="A25" s="323" t="s">
        <v>134</v>
      </c>
      <c r="B25" s="39">
        <v>1.6057994199999999</v>
      </c>
      <c r="C25" s="39">
        <v>1.3972294599999999</v>
      </c>
      <c r="D25" s="39">
        <v>1.0269242849429774</v>
      </c>
      <c r="E25" s="39">
        <v>1.0568219881417429</v>
      </c>
      <c r="F25" s="39">
        <v>0.86851316796069189</v>
      </c>
      <c r="G25" s="39">
        <v>0.9155535898377879</v>
      </c>
      <c r="H25" s="39">
        <v>0.80714069812976086</v>
      </c>
      <c r="I25" s="39">
        <v>0.85449911772613119</v>
      </c>
      <c r="J25" s="612">
        <v>0.84299999999999997</v>
      </c>
      <c r="K25" s="612">
        <v>0.82199999999999995</v>
      </c>
      <c r="L25" s="612">
        <v>0.85799999999999998</v>
      </c>
      <c r="M25" s="612">
        <v>0.84099999999999997</v>
      </c>
      <c r="N25" s="612">
        <v>0.96399999999999997</v>
      </c>
      <c r="O25" s="612">
        <v>1.0740000000000001</v>
      </c>
      <c r="P25" s="612">
        <v>1.806</v>
      </c>
      <c r="Q25" s="612">
        <v>0.997</v>
      </c>
      <c r="R25" s="612">
        <v>0.90600000000000003</v>
      </c>
      <c r="S25" s="500">
        <v>1.0661690410221907</v>
      </c>
      <c r="T25" s="589">
        <v>1.0721699450712581</v>
      </c>
      <c r="U25" s="589">
        <v>1.0606485686915088</v>
      </c>
      <c r="V25" s="501">
        <v>1.0668054730071959</v>
      </c>
      <c r="W25" s="589">
        <v>0.96542845466203542</v>
      </c>
      <c r="X25" s="589">
        <v>0.86897577927427239</v>
      </c>
      <c r="Y25" s="589">
        <v>0.76113055628929926</v>
      </c>
      <c r="Z25" s="589">
        <v>0.85612469145128667</v>
      </c>
      <c r="AA25" s="612">
        <v>0.81599999999999995</v>
      </c>
      <c r="AB25" s="612">
        <v>0.79200000000000004</v>
      </c>
      <c r="AC25" s="612">
        <v>0.67300000000000004</v>
      </c>
      <c r="AD25" s="612">
        <v>0.76100000000000001</v>
      </c>
      <c r="AE25" s="496"/>
      <c r="AF25" s="496"/>
      <c r="AG25" s="496"/>
      <c r="AH25" s="496"/>
      <c r="AI25" s="496"/>
      <c r="AJ25" s="496"/>
      <c r="AK25" s="496"/>
      <c r="AL25" s="496"/>
      <c r="AM25" s="612">
        <v>0.70199999999999996</v>
      </c>
      <c r="AN25" s="627">
        <v>0.78200000000000003</v>
      </c>
      <c r="AO25" s="612">
        <v>0.91500000000000004</v>
      </c>
      <c r="AP25" s="612">
        <v>0.81699999999999995</v>
      </c>
      <c r="AQ25" s="497">
        <v>0.83399999999999996</v>
      </c>
      <c r="AR25" s="655">
        <v>0.89200000000000002</v>
      </c>
      <c r="AS25" s="589">
        <v>0.88100000000000001</v>
      </c>
      <c r="AT25" s="589">
        <v>0.93</v>
      </c>
      <c r="AU25" s="589">
        <v>0.90300000000000002</v>
      </c>
      <c r="AV25" s="612">
        <v>0.90500000000000003</v>
      </c>
      <c r="AW25" s="627">
        <v>0.71199999999999997</v>
      </c>
      <c r="AX25" s="612">
        <v>0.59499999999999997</v>
      </c>
      <c r="AY25" s="612">
        <v>0.72799999999999998</v>
      </c>
      <c r="AZ25" s="628">
        <v>-0.12812469145128669</v>
      </c>
      <c r="BA25" s="617">
        <v>-0.14965657775164987</v>
      </c>
      <c r="BB25" s="612">
        <v>0.90500000000000003</v>
      </c>
      <c r="BC25" s="612">
        <v>0.71199999999999997</v>
      </c>
      <c r="BD25" s="612">
        <v>0.65881999999999996</v>
      </c>
      <c r="BE25" s="612">
        <v>0.68100000000000005</v>
      </c>
      <c r="BF25" s="897">
        <v>-7.999999999999996E-2</v>
      </c>
      <c r="BG25" s="617">
        <v>-0.10512483574244413</v>
      </c>
      <c r="BH25" s="612">
        <v>0.84347000000000005</v>
      </c>
      <c r="BI25" s="612">
        <v>0.90173999999999999</v>
      </c>
      <c r="BJ25" s="612">
        <v>0.92578000000000005</v>
      </c>
      <c r="BK25" s="612">
        <v>0.89305000000000001</v>
      </c>
      <c r="BL25" s="612">
        <v>7.6050000000000062E-2</v>
      </c>
      <c r="BM25" s="892">
        <v>9.3084455324357496E-2</v>
      </c>
      <c r="BN25" s="893">
        <v>0.83041395456859302</v>
      </c>
      <c r="BO25" s="612">
        <v>0.83519357530229199</v>
      </c>
      <c r="BP25" s="612">
        <v>1.2044571750058</v>
      </c>
      <c r="BQ25" s="612">
        <v>0.83783989651854895</v>
      </c>
      <c r="BR25" s="898">
        <v>-6.516010348145107E-2</v>
      </c>
      <c r="BS25" s="885">
        <v>-7.2159583035936947E-2</v>
      </c>
      <c r="BT25" s="893">
        <v>0.87321416091257076</v>
      </c>
      <c r="BU25" s="612">
        <v>0.83890155969182523</v>
      </c>
      <c r="BV25" s="612">
        <v>0.78781705079404374</v>
      </c>
      <c r="BW25" s="612">
        <v>0.82840261658811454</v>
      </c>
      <c r="BX25" s="315">
        <v>0.10040261658811456</v>
      </c>
      <c r="BY25" s="888">
        <v>0.13791568212653105</v>
      </c>
      <c r="BZ25" s="611">
        <v>0.73799999999999999</v>
      </c>
      <c r="CA25" s="611">
        <v>0.69</v>
      </c>
      <c r="CB25" s="611">
        <v>0.89500000000000002</v>
      </c>
      <c r="CC25" s="606">
        <v>0.753</v>
      </c>
      <c r="CD25" s="1007">
        <f t="shared" si="2"/>
        <v>0.10572687224669597</v>
      </c>
      <c r="CE25" s="1008">
        <v>3.3360858190024198</v>
      </c>
    </row>
    <row r="26" spans="1:83" s="907" customFormat="1" ht="17.25" customHeight="1" x14ac:dyDescent="0.25">
      <c r="A26" s="323" t="s">
        <v>283</v>
      </c>
      <c r="B26" s="899"/>
      <c r="C26" s="899"/>
      <c r="D26" s="899"/>
      <c r="E26" s="899"/>
      <c r="F26" s="899"/>
      <c r="G26" s="899"/>
      <c r="H26" s="899"/>
      <c r="I26" s="899"/>
      <c r="J26" s="611"/>
      <c r="K26" s="611"/>
      <c r="L26" s="611"/>
      <c r="M26" s="611"/>
      <c r="N26" s="611"/>
      <c r="O26" s="611"/>
      <c r="P26" s="611"/>
      <c r="Q26" s="611"/>
      <c r="R26" s="611"/>
      <c r="S26" s="900"/>
      <c r="T26" s="900"/>
      <c r="U26" s="900"/>
      <c r="V26" s="901"/>
      <c r="W26" s="900"/>
      <c r="X26" s="900"/>
      <c r="Y26" s="900"/>
      <c r="Z26" s="900"/>
      <c r="AA26" s="611"/>
      <c r="AB26" s="611"/>
      <c r="AC26" s="611"/>
      <c r="AD26" s="611"/>
      <c r="AE26" s="902"/>
      <c r="AF26" s="902"/>
      <c r="AG26" s="902"/>
      <c r="AH26" s="902"/>
      <c r="AI26" s="902"/>
      <c r="AJ26" s="902"/>
      <c r="AK26" s="902"/>
      <c r="AL26" s="902"/>
      <c r="AM26" s="611"/>
      <c r="AN26" s="903"/>
      <c r="AO26" s="611"/>
      <c r="AP26" s="611"/>
      <c r="AQ26" s="611"/>
      <c r="AR26" s="904"/>
      <c r="AS26" s="900"/>
      <c r="AT26" s="900"/>
      <c r="AU26" s="900"/>
      <c r="AV26" s="611"/>
      <c r="AW26" s="903"/>
      <c r="AX26" s="611"/>
      <c r="AY26" s="611"/>
      <c r="AZ26" s="905"/>
      <c r="BA26" s="641"/>
      <c r="BB26" s="611"/>
      <c r="BC26" s="611"/>
      <c r="BD26" s="611"/>
      <c r="BE26" s="611"/>
      <c r="BF26" s="608"/>
      <c r="BG26" s="641"/>
      <c r="BH26" s="611"/>
      <c r="BI26" s="611">
        <v>2.1720000000000002</v>
      </c>
      <c r="BJ26" s="611">
        <v>2.1720000000000002</v>
      </c>
      <c r="BK26" s="611">
        <v>2.1720000000000002</v>
      </c>
      <c r="BL26" s="611">
        <v>2.1720000000000002</v>
      </c>
      <c r="BM26" s="895"/>
      <c r="BN26" s="654">
        <v>2.1059999999999999</v>
      </c>
      <c r="BO26" s="611">
        <v>2.1059999999999999</v>
      </c>
      <c r="BP26" s="611">
        <v>2.1059999999999999</v>
      </c>
      <c r="BQ26" s="611">
        <v>2.1059999999999999</v>
      </c>
      <c r="BR26" s="906">
        <v>2.1059999999999999</v>
      </c>
      <c r="BS26" s="891"/>
      <c r="BT26" s="611">
        <v>2.1059999999999999</v>
      </c>
      <c r="BU26" s="611">
        <v>2.1059999999999999</v>
      </c>
      <c r="BV26" s="611">
        <v>2.1059999999999999</v>
      </c>
      <c r="BW26" s="611">
        <v>2.1059999999999999</v>
      </c>
      <c r="BX26" s="315"/>
      <c r="BZ26" s="325">
        <v>2.1320000000000001</v>
      </c>
      <c r="CA26" s="325">
        <v>2.1320000000000001</v>
      </c>
      <c r="CB26" s="325">
        <v>2.1320000000000001</v>
      </c>
      <c r="CC26" s="325">
        <v>2.1320000000000001</v>
      </c>
      <c r="CD26" s="1006"/>
      <c r="CE26" s="677"/>
    </row>
    <row r="27" spans="1:83" ht="28.5" customHeight="1" x14ac:dyDescent="0.25">
      <c r="A27" s="928" t="s">
        <v>225</v>
      </c>
      <c r="B27" s="928"/>
      <c r="C27" s="928"/>
      <c r="D27" s="928"/>
      <c r="E27" s="928"/>
      <c r="F27" s="928"/>
      <c r="G27" s="928"/>
      <c r="H27" s="928"/>
      <c r="I27" s="928"/>
      <c r="J27" s="928"/>
      <c r="K27" s="928"/>
      <c r="L27" s="928"/>
      <c r="M27" s="928"/>
      <c r="N27" s="928"/>
      <c r="O27" s="928"/>
      <c r="P27" s="928"/>
      <c r="Q27" s="928"/>
      <c r="R27" s="928"/>
      <c r="S27" s="944" t="s">
        <v>225</v>
      </c>
      <c r="T27" s="944"/>
      <c r="U27" s="944"/>
      <c r="V27" s="944"/>
      <c r="W27" s="944"/>
      <c r="X27" s="944"/>
      <c r="Y27" s="944"/>
      <c r="Z27" s="944"/>
      <c r="AA27" s="944"/>
      <c r="AB27" s="944"/>
      <c r="AC27" s="944"/>
      <c r="AD27" s="944"/>
      <c r="AE27" s="944"/>
      <c r="AF27" s="944"/>
      <c r="AG27" s="944"/>
      <c r="AH27" s="944"/>
      <c r="AI27" s="944"/>
      <c r="AJ27" s="944"/>
      <c r="AK27" s="947"/>
      <c r="AL27" s="947"/>
      <c r="AM27" s="947"/>
      <c r="AN27" s="947"/>
      <c r="AO27" s="947"/>
      <c r="AP27" s="947"/>
      <c r="AR27" s="876" t="s">
        <v>241</v>
      </c>
      <c r="AS27" s="947"/>
      <c r="AT27" s="947"/>
      <c r="AU27" s="947"/>
      <c r="AV27" s="947"/>
      <c r="AW27" s="947"/>
      <c r="AX27" s="947"/>
      <c r="AY27" s="947"/>
      <c r="AZ27" s="947"/>
      <c r="BA27" s="947"/>
      <c r="BB27" s="947"/>
      <c r="BC27" s="947"/>
      <c r="BD27" s="947"/>
      <c r="BE27" s="947"/>
      <c r="BF27" s="947"/>
      <c r="BG27" s="947"/>
      <c r="BH27" s="947"/>
      <c r="BI27" s="947"/>
      <c r="BM27" s="616"/>
      <c r="BN27" s="876" t="s">
        <v>241</v>
      </c>
      <c r="BO27" s="877"/>
      <c r="BP27" s="877"/>
      <c r="BQ27" s="877"/>
      <c r="BR27" s="884"/>
      <c r="BS27" s="885"/>
    </row>
    <row r="28" spans="1:83" x14ac:dyDescent="0.25">
      <c r="A28" s="4" t="s">
        <v>7</v>
      </c>
      <c r="B28" s="301"/>
      <c r="C28" s="301"/>
      <c r="D28" s="301"/>
      <c r="E28" s="597">
        <v>861.49000000000012</v>
      </c>
      <c r="F28" s="302"/>
      <c r="G28" s="598"/>
      <c r="H28" s="598"/>
      <c r="I28" s="597">
        <v>868.35333333333335</v>
      </c>
      <c r="J28" s="301"/>
      <c r="K28" s="301"/>
      <c r="L28" s="301"/>
      <c r="M28" s="597">
        <v>872.78000000000009</v>
      </c>
      <c r="N28" s="600"/>
      <c r="O28" s="598"/>
      <c r="P28" s="598"/>
      <c r="Q28" s="598">
        <v>877.43</v>
      </c>
      <c r="R28" s="598">
        <v>870.01416666666671</v>
      </c>
      <c r="S28" s="482"/>
      <c r="T28" s="598"/>
      <c r="U28" s="598"/>
      <c r="V28" s="597">
        <v>873.03666666666675</v>
      </c>
      <c r="W28" s="302"/>
      <c r="X28" s="598"/>
      <c r="Y28" s="598"/>
      <c r="Z28" s="597">
        <v>1005.7233333333334</v>
      </c>
      <c r="AA28" s="302"/>
      <c r="AB28" s="598"/>
      <c r="AC28" s="598"/>
      <c r="AD28" s="597">
        <v>1180.7033333333331</v>
      </c>
      <c r="AM28" s="597"/>
      <c r="AN28" s="597"/>
      <c r="AO28" s="624"/>
      <c r="AP28" s="597">
        <v>1418.9</v>
      </c>
      <c r="AQ28" s="598">
        <v>1119.5899999999999</v>
      </c>
      <c r="AR28" s="543"/>
      <c r="AS28" s="598"/>
      <c r="AT28" s="598"/>
      <c r="AU28" s="630">
        <v>1285.47</v>
      </c>
      <c r="AV28" s="597"/>
      <c r="AW28" s="597"/>
      <c r="AX28" s="624"/>
      <c r="AY28" s="597">
        <v>1675.5933333333335</v>
      </c>
      <c r="AZ28" s="619">
        <v>669.87000000000012</v>
      </c>
      <c r="BA28" s="623">
        <v>0.66605792845613609</v>
      </c>
      <c r="BB28" s="598"/>
      <c r="BC28" s="598"/>
      <c r="BD28" s="598"/>
      <c r="BE28" s="598">
        <v>1761.6186666666665</v>
      </c>
      <c r="BF28" s="619">
        <v>580.91533333333336</v>
      </c>
      <c r="BG28" s="620">
        <v>0.4920078710147342</v>
      </c>
      <c r="BH28" s="598"/>
      <c r="BI28" s="598"/>
      <c r="BJ28" s="598"/>
      <c r="BK28" s="598">
        <v>1495.3066666666666</v>
      </c>
      <c r="BL28" s="598">
        <v>76.406666666666524</v>
      </c>
      <c r="BM28" s="620">
        <v>5.3849225926186906E-2</v>
      </c>
      <c r="BN28" s="543"/>
      <c r="BO28" s="598"/>
      <c r="BP28" s="598"/>
      <c r="BQ28" s="598">
        <v>1809.6403333333335</v>
      </c>
      <c r="BR28" s="619">
        <v>524.17033333333347</v>
      </c>
      <c r="BS28" s="620">
        <v>0.40776551248440907</v>
      </c>
      <c r="BT28" s="620"/>
      <c r="BU28" s="620"/>
      <c r="BV28" s="620"/>
      <c r="BW28" s="598">
        <v>2038.4</v>
      </c>
      <c r="BX28" s="619">
        <v>362.80666666666662</v>
      </c>
      <c r="BY28" s="620">
        <v>0.21652429587131317</v>
      </c>
      <c r="BZ28" s="598"/>
      <c r="CA28" s="598"/>
      <c r="CB28" s="598"/>
      <c r="CC28" s="598">
        <f>SUM(CC29)</f>
        <v>2480.8270000000007</v>
      </c>
      <c r="CD28" s="619">
        <f>CC28-BE28</f>
        <v>719.20833333333417</v>
      </c>
      <c r="CE28" s="620">
        <f>CC28/BE28-1</f>
        <v>0.40826561783329618</v>
      </c>
    </row>
    <row r="29" spans="1:83" x14ac:dyDescent="0.25">
      <c r="A29" s="303" t="s">
        <v>132</v>
      </c>
      <c r="B29" s="315">
        <v>865.18</v>
      </c>
      <c r="C29" s="315">
        <v>861.59</v>
      </c>
      <c r="D29" s="315">
        <v>857.7</v>
      </c>
      <c r="E29" s="312">
        <v>861.49000000000012</v>
      </c>
      <c r="F29" s="316">
        <v>879.58</v>
      </c>
      <c r="G29" s="317">
        <v>881.91</v>
      </c>
      <c r="H29" s="317">
        <v>843.57</v>
      </c>
      <c r="I29" s="312">
        <v>868.35333333333335</v>
      </c>
      <c r="J29" s="600">
        <v>872.17</v>
      </c>
      <c r="K29" s="600">
        <v>864.17</v>
      </c>
      <c r="L29" s="600">
        <v>882</v>
      </c>
      <c r="M29" s="601">
        <v>872.78000000000009</v>
      </c>
      <c r="N29" s="600">
        <v>870.56</v>
      </c>
      <c r="O29" s="600">
        <v>874.69</v>
      </c>
      <c r="P29" s="600">
        <v>887.05</v>
      </c>
      <c r="Q29" s="600">
        <v>877.43</v>
      </c>
      <c r="R29" s="600">
        <v>870.01</v>
      </c>
      <c r="S29" s="502">
        <v>915.83</v>
      </c>
      <c r="T29" s="600">
        <v>845.43</v>
      </c>
      <c r="U29" s="600">
        <v>857.85</v>
      </c>
      <c r="V29" s="601">
        <v>873.03666666666675</v>
      </c>
      <c r="W29" s="486">
        <v>1020.63</v>
      </c>
      <c r="X29" s="600">
        <v>946.76</v>
      </c>
      <c r="Y29" s="600">
        <v>1049.78</v>
      </c>
      <c r="Z29" s="312">
        <v>1005.7233333333334</v>
      </c>
      <c r="AA29" s="486">
        <v>1033.3499999999999</v>
      </c>
      <c r="AB29" s="600">
        <v>1243.23</v>
      </c>
      <c r="AC29" s="600">
        <v>1265.53</v>
      </c>
      <c r="AD29" s="601">
        <v>1180.7033333333331</v>
      </c>
      <c r="AM29" s="614">
        <v>1217</v>
      </c>
      <c r="AN29" s="625">
        <v>1603.94</v>
      </c>
      <c r="AO29" s="614">
        <v>1435.75</v>
      </c>
      <c r="AP29" s="614">
        <v>1418.9</v>
      </c>
      <c r="AQ29" s="329">
        <v>1119.5899999999999</v>
      </c>
      <c r="AR29" s="542">
        <v>1233.6500000000001</v>
      </c>
      <c r="AS29" s="633">
        <v>1176.6300000000001</v>
      </c>
      <c r="AT29" s="633">
        <v>1446.14</v>
      </c>
      <c r="AU29" s="631">
        <v>1285.47</v>
      </c>
      <c r="AV29" s="614">
        <v>1371.15</v>
      </c>
      <c r="AW29" s="625">
        <v>1615.92</v>
      </c>
      <c r="AX29" s="614">
        <v>2039.71</v>
      </c>
      <c r="AY29" s="614">
        <v>1675.5933333333335</v>
      </c>
      <c r="AZ29" s="632">
        <v>669.87000000000012</v>
      </c>
      <c r="BA29" s="629">
        <v>0.66605792845613609</v>
      </c>
      <c r="BB29" s="325">
        <v>1835.13</v>
      </c>
      <c r="BC29" s="325">
        <v>1893.12</v>
      </c>
      <c r="BD29" s="325">
        <v>1556.6059999999998</v>
      </c>
      <c r="BE29" s="325">
        <v>1761.6186666666665</v>
      </c>
      <c r="BF29" s="507">
        <v>580.91533333333336</v>
      </c>
      <c r="BG29" s="617">
        <v>0.4920078710147342</v>
      </c>
      <c r="BH29" s="325">
        <v>1554.34</v>
      </c>
      <c r="BI29" s="325">
        <v>1448.14</v>
      </c>
      <c r="BJ29" s="325">
        <v>1483.44</v>
      </c>
      <c r="BK29" s="325">
        <v>1495.3066666666666</v>
      </c>
      <c r="BL29" s="325">
        <v>76.406666666666524</v>
      </c>
      <c r="BM29" s="559">
        <v>5.3849225926186906E-2</v>
      </c>
      <c r="BN29" s="886">
        <v>1727.0800000000002</v>
      </c>
      <c r="BO29" s="325">
        <v>1681.876</v>
      </c>
      <c r="BP29" s="325">
        <v>2019.9650000000001</v>
      </c>
      <c r="BQ29" s="325">
        <v>1809.6403333333335</v>
      </c>
      <c r="BR29" s="884">
        <v>524.17033333333347</v>
      </c>
      <c r="BS29" s="885">
        <v>0.40776551248440907</v>
      </c>
      <c r="BT29" s="886">
        <v>2069.3510000000001</v>
      </c>
      <c r="BU29" s="325">
        <v>2276.002</v>
      </c>
      <c r="BV29" s="325">
        <v>1769.8469999999998</v>
      </c>
      <c r="BW29" s="325">
        <v>2038.4</v>
      </c>
      <c r="BX29" s="887">
        <v>362.80666666666662</v>
      </c>
      <c r="BY29" s="888">
        <v>0.21652429587131317</v>
      </c>
      <c r="BZ29" s="325">
        <v>2305.3270000000002</v>
      </c>
      <c r="CA29" s="325">
        <v>2933.2660000000001</v>
      </c>
      <c r="CB29" s="325">
        <v>2203.8880000000004</v>
      </c>
      <c r="CC29" s="325">
        <f>SUM(BZ29:CB29)/3</f>
        <v>2480.8270000000007</v>
      </c>
      <c r="CD29" s="1004">
        <f>CC29-BE29</f>
        <v>719.20833333333417</v>
      </c>
      <c r="CE29" s="677">
        <f t="shared" ref="CE29:CE31" si="3">CC29/BE29-1</f>
        <v>0.40826561783329618</v>
      </c>
    </row>
    <row r="30" spans="1:83" ht="13.5" customHeight="1" x14ac:dyDescent="0.25">
      <c r="A30" s="320" t="s">
        <v>133</v>
      </c>
      <c r="B30" s="321">
        <v>337.63400000000001</v>
      </c>
      <c r="C30" s="321">
        <v>367.94900000000001</v>
      </c>
      <c r="D30" s="321">
        <v>364.82299999999998</v>
      </c>
      <c r="E30" s="322">
        <v>356.80199999999996</v>
      </c>
      <c r="F30" s="608">
        <v>378.64</v>
      </c>
      <c r="G30" s="608">
        <v>394.34899999999999</v>
      </c>
      <c r="H30" s="608">
        <v>393.05099999999999</v>
      </c>
      <c r="I30" s="322">
        <v>388.68</v>
      </c>
      <c r="J30" s="609">
        <v>373.87</v>
      </c>
      <c r="K30" s="609">
        <v>393.72</v>
      </c>
      <c r="L30" s="609">
        <v>422.81</v>
      </c>
      <c r="M30" s="613">
        <v>396.8</v>
      </c>
      <c r="N30" s="600">
        <v>401.48</v>
      </c>
      <c r="O30" s="609">
        <v>397.04</v>
      </c>
      <c r="P30" s="609">
        <v>366.76</v>
      </c>
      <c r="Q30" s="609">
        <v>388.43</v>
      </c>
      <c r="R30" s="609">
        <v>382.67666666666668</v>
      </c>
      <c r="S30" s="503">
        <v>365.81099999999998</v>
      </c>
      <c r="T30" s="609">
        <v>358.88400000000001</v>
      </c>
      <c r="U30" s="609">
        <v>380.74099999999999</v>
      </c>
      <c r="V30" s="613">
        <v>368.47866666666664</v>
      </c>
      <c r="W30" s="609">
        <v>387.25400000000002</v>
      </c>
      <c r="X30" s="609">
        <v>396.66899999999998</v>
      </c>
      <c r="Y30" s="609">
        <v>354.34399999999999</v>
      </c>
      <c r="Z30" s="312">
        <v>379.42233333333337</v>
      </c>
      <c r="AA30" s="609">
        <v>358.5</v>
      </c>
      <c r="AB30" s="609">
        <v>285.58</v>
      </c>
      <c r="AC30" s="609">
        <v>374.32</v>
      </c>
      <c r="AD30" s="613">
        <v>339.46666666666664</v>
      </c>
      <c r="AM30" s="613">
        <v>352.29</v>
      </c>
      <c r="AN30" s="613">
        <v>342.64</v>
      </c>
      <c r="AO30" s="613">
        <v>325.20999999999998</v>
      </c>
      <c r="AP30" s="613">
        <v>340.05</v>
      </c>
      <c r="AQ30" s="609">
        <v>365.19</v>
      </c>
      <c r="AR30" s="545">
        <v>347.17</v>
      </c>
      <c r="AS30" s="636">
        <v>332.59</v>
      </c>
      <c r="AT30" s="636">
        <v>341.48</v>
      </c>
      <c r="AU30" s="635">
        <v>340.41</v>
      </c>
      <c r="AV30" s="613">
        <v>346.44</v>
      </c>
      <c r="AW30" s="613">
        <v>339.32</v>
      </c>
      <c r="AX30" s="613">
        <v>326.63</v>
      </c>
      <c r="AY30" s="613">
        <v>337.46333333333331</v>
      </c>
      <c r="AZ30" s="638">
        <v>-41.95900000000006</v>
      </c>
      <c r="BA30" s="639">
        <v>-0.11058653198239088</v>
      </c>
      <c r="BB30" s="613">
        <v>335.27</v>
      </c>
      <c r="BC30" s="613">
        <v>342.96</v>
      </c>
      <c r="BD30" s="613">
        <v>413.06</v>
      </c>
      <c r="BE30" s="613">
        <v>363.76333333333332</v>
      </c>
      <c r="BF30" s="608">
        <v>24.296666666666681</v>
      </c>
      <c r="BG30" s="644">
        <v>7.1573055773762828E-2</v>
      </c>
      <c r="BH30" s="609">
        <v>373.22</v>
      </c>
      <c r="BI30" s="609">
        <v>349.97</v>
      </c>
      <c r="BJ30" s="609">
        <v>327.31</v>
      </c>
      <c r="BK30" s="609">
        <v>350.16666666666669</v>
      </c>
      <c r="BL30" s="609">
        <v>10.116666666666674</v>
      </c>
      <c r="BM30" s="644">
        <v>2.9750526883301598E-2</v>
      </c>
      <c r="BN30" s="889">
        <v>313.10000000000002</v>
      </c>
      <c r="BO30" s="609">
        <v>321.322</v>
      </c>
      <c r="BP30" s="609">
        <v>312.06799999999998</v>
      </c>
      <c r="BQ30" s="609">
        <v>315.49666666666667</v>
      </c>
      <c r="BR30" s="890">
        <v>-24.913333333333355</v>
      </c>
      <c r="BS30" s="891">
        <v>-7.3186255789587151E-2</v>
      </c>
      <c r="BT30" s="889">
        <v>322.64499999999998</v>
      </c>
      <c r="BU30" s="609">
        <v>295.97800000000001</v>
      </c>
      <c r="BV30" s="609">
        <v>317.53199999999998</v>
      </c>
      <c r="BW30" s="609">
        <v>312.05166666666668</v>
      </c>
      <c r="BX30" s="887">
        <v>-25.411666666666633</v>
      </c>
      <c r="BY30" s="888">
        <v>-7.5302008119400576E-2</v>
      </c>
      <c r="BZ30" s="609">
        <v>297.33</v>
      </c>
      <c r="CA30" s="609">
        <v>280.971</v>
      </c>
      <c r="CB30" s="609">
        <v>334.09</v>
      </c>
      <c r="CC30" s="609">
        <f>SUM(BZ30:CB30)/3</f>
        <v>304.13033333333328</v>
      </c>
      <c r="CD30" s="1005">
        <f t="shared" ref="CD29:CD33" si="4">CC30-BE30</f>
        <v>-59.633000000000038</v>
      </c>
      <c r="CE30" s="1008">
        <f t="shared" si="3"/>
        <v>-0.16393350988279942</v>
      </c>
    </row>
    <row r="31" spans="1:83" x14ac:dyDescent="0.25">
      <c r="A31" s="323" t="s">
        <v>134</v>
      </c>
      <c r="B31" s="191">
        <v>175.07</v>
      </c>
      <c r="C31" s="191">
        <v>171.05500000000001</v>
      </c>
      <c r="D31" s="191">
        <v>162.292</v>
      </c>
      <c r="E31" s="191">
        <v>169.47233333333335</v>
      </c>
      <c r="F31" s="191">
        <v>152.69</v>
      </c>
      <c r="G31" s="191">
        <v>147.74799999999999</v>
      </c>
      <c r="H31" s="191">
        <v>146.14699999999999</v>
      </c>
      <c r="I31" s="191">
        <v>148.86166666666665</v>
      </c>
      <c r="J31" s="325">
        <v>154.26</v>
      </c>
      <c r="K31" s="325">
        <v>146.19</v>
      </c>
      <c r="L31" s="325">
        <v>149.87</v>
      </c>
      <c r="M31" s="325">
        <v>150.10666666666665</v>
      </c>
      <c r="N31" s="325">
        <v>149.31</v>
      </c>
      <c r="O31" s="325">
        <v>155.44</v>
      </c>
      <c r="P31" s="325">
        <v>166.7</v>
      </c>
      <c r="Q31" s="325">
        <v>157.15</v>
      </c>
      <c r="R31" s="325">
        <v>156.39750000000001</v>
      </c>
      <c r="S31" s="493">
        <v>213.083</v>
      </c>
      <c r="T31" s="325">
        <v>156.35499999999999</v>
      </c>
      <c r="U31" s="325">
        <v>156.458</v>
      </c>
      <c r="V31" s="908">
        <v>175.29866666666666</v>
      </c>
      <c r="W31" s="494">
        <v>309.01100000000002</v>
      </c>
      <c r="X31" s="325">
        <v>230.24600000000001</v>
      </c>
      <c r="Y31" s="325">
        <v>345.96</v>
      </c>
      <c r="Z31" s="909">
        <v>295.07233333333335</v>
      </c>
      <c r="AA31" s="325">
        <v>346.89</v>
      </c>
      <c r="AB31" s="325">
        <v>518.5</v>
      </c>
      <c r="AC31" s="325">
        <v>554.17999999999995</v>
      </c>
      <c r="AD31" s="325">
        <v>473.19</v>
      </c>
      <c r="AF31" s="615" t="s">
        <v>226</v>
      </c>
      <c r="AM31" s="614">
        <v>518.27</v>
      </c>
      <c r="AN31" s="625">
        <v>888.16</v>
      </c>
      <c r="AO31" s="614">
        <v>707.17</v>
      </c>
      <c r="AP31" s="614">
        <v>704.53</v>
      </c>
      <c r="AQ31" s="329">
        <v>412.02</v>
      </c>
      <c r="AR31" s="653">
        <v>387.25</v>
      </c>
      <c r="AS31" s="557">
        <v>366.21</v>
      </c>
      <c r="AT31" s="557">
        <v>604.53</v>
      </c>
      <c r="AU31" s="557">
        <v>452.66</v>
      </c>
      <c r="AV31" s="614">
        <v>529.84</v>
      </c>
      <c r="AW31" s="625">
        <v>717.01</v>
      </c>
      <c r="AX31" s="614">
        <v>1110.49</v>
      </c>
      <c r="AY31" s="614">
        <v>782.44666666666672</v>
      </c>
      <c r="AZ31" s="632">
        <v>487.37433333333337</v>
      </c>
      <c r="BA31" s="629">
        <v>1.6517113882810657</v>
      </c>
      <c r="BB31" s="325">
        <v>884.72</v>
      </c>
      <c r="BC31" s="325">
        <v>919.3</v>
      </c>
      <c r="BD31" s="325">
        <v>493.69</v>
      </c>
      <c r="BE31" s="325">
        <v>765.90333333333331</v>
      </c>
      <c r="BF31" s="557">
        <v>292.71333333333331</v>
      </c>
      <c r="BG31" s="617">
        <v>0.61859577195911442</v>
      </c>
      <c r="BH31" s="325">
        <v>617.65</v>
      </c>
      <c r="BI31" s="325">
        <v>601.64</v>
      </c>
      <c r="BJ31" s="325">
        <v>656.38499999999999</v>
      </c>
      <c r="BK31" s="325">
        <v>625.22500000000002</v>
      </c>
      <c r="BL31" s="325">
        <v>-79.30499999999995</v>
      </c>
      <c r="BM31" s="559">
        <v>-0.11256440463855333</v>
      </c>
      <c r="BN31" s="886">
        <v>721.46100000000001</v>
      </c>
      <c r="BO31" s="325">
        <v>670.40499999999997</v>
      </c>
      <c r="BP31" s="325">
        <v>1025.492</v>
      </c>
      <c r="BQ31" s="325">
        <v>805.78600000000006</v>
      </c>
      <c r="BR31" s="884">
        <v>353.12600000000003</v>
      </c>
      <c r="BS31" s="885">
        <v>0.7801131091768656</v>
      </c>
      <c r="BT31" s="886">
        <v>995.10900000000004</v>
      </c>
      <c r="BU31" s="325">
        <v>1174.568</v>
      </c>
      <c r="BV31" s="325">
        <v>542.70100000000002</v>
      </c>
      <c r="BW31" s="325">
        <v>904.12600000000009</v>
      </c>
      <c r="BX31" s="887">
        <v>121.67933333333337</v>
      </c>
      <c r="BY31" s="888">
        <v>0.15551134475619222</v>
      </c>
      <c r="BZ31" s="325">
        <v>1115.924</v>
      </c>
      <c r="CA31" s="325">
        <v>1784.6610000000001</v>
      </c>
      <c r="CB31" s="325">
        <v>1015.367</v>
      </c>
      <c r="CC31" s="325">
        <f>SUM(BZ31:CB31)/3</f>
        <v>1305.3173333333334</v>
      </c>
      <c r="CD31" s="1004">
        <f t="shared" si="4"/>
        <v>539.4140000000001</v>
      </c>
      <c r="CE31" s="677">
        <f t="shared" si="3"/>
        <v>0.70428470085432893</v>
      </c>
    </row>
    <row r="32" spans="1:83" ht="28.5" customHeight="1" x14ac:dyDescent="0.25">
      <c r="A32" s="928" t="s">
        <v>227</v>
      </c>
      <c r="B32" s="928"/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8" t="s">
        <v>227</v>
      </c>
      <c r="T32" s="928"/>
      <c r="U32" s="928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8"/>
      <c r="AJ32" s="928"/>
      <c r="AK32" s="947"/>
      <c r="AL32" s="947"/>
      <c r="AM32" s="947"/>
      <c r="AN32" s="947"/>
      <c r="AO32" s="947"/>
      <c r="AP32" s="947"/>
      <c r="AR32" s="947" t="s">
        <v>242</v>
      </c>
      <c r="AS32" s="947"/>
      <c r="AT32" s="947"/>
      <c r="AU32" s="947"/>
      <c r="AV32" s="947"/>
      <c r="AW32" s="947"/>
      <c r="AX32" s="947"/>
      <c r="AY32" s="947"/>
      <c r="AZ32" s="947"/>
      <c r="BA32" s="947"/>
      <c r="BB32" s="947"/>
      <c r="BC32" s="947"/>
      <c r="BD32" s="947"/>
      <c r="BE32" s="947"/>
      <c r="BF32" s="947"/>
      <c r="BG32" s="947"/>
      <c r="BH32" s="947"/>
      <c r="BI32" s="947"/>
      <c r="BM32" s="616"/>
      <c r="BN32" s="876" t="s">
        <v>242</v>
      </c>
      <c r="BO32" s="877"/>
      <c r="BP32" s="877"/>
      <c r="BQ32" s="877"/>
      <c r="BR32" s="884"/>
      <c r="BS32" s="885"/>
      <c r="BZ32" s="615"/>
      <c r="CA32" s="615" t="s">
        <v>226</v>
      </c>
      <c r="CB32" s="615" t="s">
        <v>226</v>
      </c>
      <c r="CC32" s="615" t="s">
        <v>226</v>
      </c>
    </row>
    <row r="33" spans="1:83" x14ac:dyDescent="0.25">
      <c r="A33" s="4" t="s">
        <v>7</v>
      </c>
      <c r="B33" s="301"/>
      <c r="C33" s="301"/>
      <c r="D33" s="301"/>
      <c r="E33" s="597">
        <v>209019.11413034648</v>
      </c>
      <c r="F33" s="302"/>
      <c r="G33" s="598"/>
      <c r="H33" s="598"/>
      <c r="I33" s="597">
        <v>152599.09960929852</v>
      </c>
      <c r="J33" s="301"/>
      <c r="K33" s="301"/>
      <c r="L33" s="301"/>
      <c r="M33" s="597">
        <v>143323.07999999999</v>
      </c>
      <c r="N33" s="598"/>
      <c r="O33" s="598"/>
      <c r="P33" s="598"/>
      <c r="Q33" s="598">
        <v>200557.23</v>
      </c>
      <c r="R33" s="598">
        <v>211598.56</v>
      </c>
      <c r="S33" s="482"/>
      <c r="T33" s="598"/>
      <c r="U33" s="598"/>
      <c r="V33" s="597">
        <v>195897.305318484</v>
      </c>
      <c r="W33" s="302"/>
      <c r="X33" s="598"/>
      <c r="Y33" s="598"/>
      <c r="Z33" s="597">
        <v>143800.02005189631</v>
      </c>
      <c r="AA33" s="302"/>
      <c r="AB33" s="598"/>
      <c r="AC33" s="598"/>
      <c r="AD33" s="597">
        <v>157111.35</v>
      </c>
      <c r="AE33" s="559"/>
      <c r="AM33" s="597"/>
      <c r="AN33" s="597"/>
      <c r="AO33" s="597"/>
      <c r="AP33" s="597">
        <v>219285.95</v>
      </c>
      <c r="AQ33" s="598">
        <v>181382.19</v>
      </c>
      <c r="AR33" s="543"/>
      <c r="AS33" s="598"/>
      <c r="AT33" s="598"/>
      <c r="AU33" s="597">
        <v>211723.53341136788</v>
      </c>
      <c r="AV33" s="597"/>
      <c r="AW33" s="597"/>
      <c r="AX33" s="597"/>
      <c r="AY33" s="597">
        <v>159739.48392619452</v>
      </c>
      <c r="AZ33" s="619">
        <v>15939.463874298206</v>
      </c>
      <c r="BA33" s="623">
        <v>0.11084465682651357</v>
      </c>
      <c r="BB33" s="598"/>
      <c r="BC33" s="598"/>
      <c r="BD33" s="598"/>
      <c r="BE33" s="598">
        <v>175724.64344054851</v>
      </c>
      <c r="BF33" s="619">
        <v>18613.293440548499</v>
      </c>
      <c r="BG33" s="620">
        <v>0.1184719846182245</v>
      </c>
      <c r="BH33" s="598"/>
      <c r="BI33" s="598"/>
      <c r="BJ33" s="598"/>
      <c r="BK33" s="598">
        <v>234852.41890234756</v>
      </c>
      <c r="BL33" s="598">
        <v>15566.468902347551</v>
      </c>
      <c r="BM33" s="620">
        <v>7.0987078298210937E-2</v>
      </c>
      <c r="BN33" s="543"/>
      <c r="BO33" s="598"/>
      <c r="BP33" s="598"/>
      <c r="BQ33" s="598">
        <v>216888.42710181259</v>
      </c>
      <c r="BR33" s="619">
        <v>5164.8936904447037</v>
      </c>
      <c r="BS33" s="620">
        <v>2.439451867832565E-2</v>
      </c>
      <c r="BT33" s="620"/>
      <c r="BU33" s="620"/>
      <c r="BV33" s="620"/>
      <c r="BW33" s="598">
        <v>166998.70900542912</v>
      </c>
      <c r="BX33" s="619">
        <v>7259.2250792346022</v>
      </c>
      <c r="BY33" s="620">
        <v>4.5444150067422528E-2</v>
      </c>
      <c r="BZ33" s="598"/>
      <c r="CA33" s="598"/>
      <c r="CB33" s="598"/>
      <c r="CC33" s="598">
        <f>SUM(CC34)</f>
        <v>169391.65629982797</v>
      </c>
      <c r="CD33" s="619">
        <f>CC33-BE33</f>
        <v>-6332.9871407205355</v>
      </c>
      <c r="CE33" s="620">
        <f>CC33/BE33-1</f>
        <v>-3.6039265846415702E-2</v>
      </c>
    </row>
    <row r="34" spans="1:83" x14ac:dyDescent="0.25">
      <c r="A34" s="303" t="s">
        <v>132</v>
      </c>
      <c r="B34" s="304">
        <v>226724.39077643253</v>
      </c>
      <c r="C34" s="304">
        <v>202954.57674960591</v>
      </c>
      <c r="D34" s="304">
        <v>197251.56253315564</v>
      </c>
      <c r="E34" s="599">
        <v>209019.11413034648</v>
      </c>
      <c r="F34" s="305">
        <v>168409.70580343844</v>
      </c>
      <c r="G34" s="306">
        <v>151459.46216734132</v>
      </c>
      <c r="H34" s="306">
        <v>137304.89979444409</v>
      </c>
      <c r="I34" s="599">
        <v>152599.09960929852</v>
      </c>
      <c r="J34" s="600">
        <v>141692.9</v>
      </c>
      <c r="K34" s="600">
        <v>142289.73000000001</v>
      </c>
      <c r="L34" s="600">
        <v>145947.53</v>
      </c>
      <c r="M34" s="601">
        <v>143323.07999999999</v>
      </c>
      <c r="N34" s="600">
        <v>171705.52</v>
      </c>
      <c r="O34" s="600">
        <v>201307.9</v>
      </c>
      <c r="P34" s="600">
        <v>228132.65</v>
      </c>
      <c r="Q34" s="600" t="s">
        <v>228</v>
      </c>
      <c r="R34" s="600">
        <v>211598.56</v>
      </c>
      <c r="S34" s="483">
        <v>208715.89545002897</v>
      </c>
      <c r="T34" s="621">
        <v>193769.7611283212</v>
      </c>
      <c r="U34" s="621">
        <v>184309.05969355878</v>
      </c>
      <c r="V34" s="484">
        <v>195897.305318484</v>
      </c>
      <c r="W34" s="485">
        <v>159729.5362369676</v>
      </c>
      <c r="X34" s="621">
        <v>144363.69633550991</v>
      </c>
      <c r="Y34" s="621">
        <v>127804.48435862752</v>
      </c>
      <c r="Z34" s="599">
        <v>143800.02005189631</v>
      </c>
      <c r="AA34" s="486">
        <v>156334.93</v>
      </c>
      <c r="AB34" s="600">
        <v>155173.79999999999</v>
      </c>
      <c r="AC34" s="600">
        <v>159648.72</v>
      </c>
      <c r="AD34" s="601">
        <v>157111.35</v>
      </c>
      <c r="AM34" s="614">
        <v>190266.88</v>
      </c>
      <c r="AN34" s="625">
        <v>215059.39</v>
      </c>
      <c r="AO34" s="614">
        <v>248605.35</v>
      </c>
      <c r="AP34" s="614">
        <v>219285.95</v>
      </c>
      <c r="AQ34" s="329">
        <v>181382.19</v>
      </c>
      <c r="AR34" s="542">
        <v>230510.6</v>
      </c>
      <c r="AS34" s="633">
        <v>204249.33</v>
      </c>
      <c r="AT34" s="633">
        <v>201777.02</v>
      </c>
      <c r="AU34" s="631">
        <v>211723.53341136788</v>
      </c>
      <c r="AV34" s="614">
        <v>175842.25647013518</v>
      </c>
      <c r="AW34" s="625">
        <v>162193.78366034993</v>
      </c>
      <c r="AX34" s="614">
        <v>146970.42813376195</v>
      </c>
      <c r="AY34" s="614">
        <v>159739.48392619452</v>
      </c>
      <c r="AZ34" s="632">
        <v>15939.463874298206</v>
      </c>
      <c r="BA34" s="617">
        <v>0.11084465682651357</v>
      </c>
      <c r="BB34" s="325">
        <v>171814.15</v>
      </c>
      <c r="BC34" s="325">
        <v>175464.59</v>
      </c>
      <c r="BD34" s="325">
        <v>180651.11902433887</v>
      </c>
      <c r="BE34" s="325">
        <v>175724.64344054851</v>
      </c>
      <c r="BF34" s="507">
        <v>18613.293440548499</v>
      </c>
      <c r="BG34" s="617">
        <v>0.1184719846182245</v>
      </c>
      <c r="BH34" s="325">
        <v>209803.71</v>
      </c>
      <c r="BI34" s="325">
        <v>232291.55</v>
      </c>
      <c r="BJ34" s="325">
        <v>263598.21000000002</v>
      </c>
      <c r="BK34" s="325">
        <v>234852.41890234756</v>
      </c>
      <c r="BL34" s="325">
        <v>15566.468902347551</v>
      </c>
      <c r="BM34" s="559">
        <v>7.0987078298210937E-2</v>
      </c>
      <c r="BN34" s="886">
        <v>235781.62049239175</v>
      </c>
      <c r="BO34" s="325">
        <v>211067.02577360041</v>
      </c>
      <c r="BP34" s="325">
        <v>205581.70581668493</v>
      </c>
      <c r="BQ34" s="325">
        <v>216888.42710181259</v>
      </c>
      <c r="BR34" s="884">
        <v>5164.8936904447037</v>
      </c>
      <c r="BS34" s="885">
        <v>2.439451867832565E-2</v>
      </c>
      <c r="BT34" s="886">
        <v>182781.93359657202</v>
      </c>
      <c r="BU34" s="325">
        <v>165367.32480463549</v>
      </c>
      <c r="BV34" s="325">
        <v>150642.4940969474</v>
      </c>
      <c r="BW34" s="325">
        <v>166998.70900542912</v>
      </c>
      <c r="BX34" s="887">
        <v>7259.2250792346022</v>
      </c>
      <c r="BY34" s="888">
        <v>4.5444150067422528E-2</v>
      </c>
      <c r="BZ34" s="325">
        <v>164523.96293020467</v>
      </c>
      <c r="CA34" s="325">
        <v>167785.00296256796</v>
      </c>
      <c r="CB34" s="325">
        <v>176621.77260368946</v>
      </c>
      <c r="CC34" s="325">
        <v>169391.65629982797</v>
      </c>
      <c r="CD34" s="1004">
        <f t="shared" ref="CD34:CD36" si="5">CC34-BE34</f>
        <v>-6332.9871407205355</v>
      </c>
      <c r="CE34" s="677">
        <f t="shared" ref="CE34:CE36" si="6">CC34/BE34-1</f>
        <v>-3.6039265846415702E-2</v>
      </c>
    </row>
    <row r="35" spans="1:83" x14ac:dyDescent="0.25">
      <c r="A35" s="320" t="s">
        <v>133</v>
      </c>
      <c r="B35" s="321">
        <v>232554.44016301676</v>
      </c>
      <c r="C35" s="321">
        <v>207613.80617966081</v>
      </c>
      <c r="D35" s="321">
        <v>202095.92010372155</v>
      </c>
      <c r="E35" s="608">
        <v>213600.09013402395</v>
      </c>
      <c r="F35" s="608">
        <v>171719.52287132895</v>
      </c>
      <c r="G35" s="608">
        <v>154768.75645684407</v>
      </c>
      <c r="H35" s="608">
        <v>140323.14195867712</v>
      </c>
      <c r="I35" s="322">
        <v>155403.70463277417</v>
      </c>
      <c r="J35" s="609">
        <v>144876.85999999999</v>
      </c>
      <c r="K35" s="609">
        <v>145876.6</v>
      </c>
      <c r="L35" s="609">
        <v>149430.07</v>
      </c>
      <c r="M35" s="609">
        <v>146824.74</v>
      </c>
      <c r="N35" s="609">
        <v>176289.97</v>
      </c>
      <c r="O35" s="609">
        <v>206153.27</v>
      </c>
      <c r="P35" s="609">
        <v>234081.33</v>
      </c>
      <c r="Q35" s="609">
        <v>204577.61</v>
      </c>
      <c r="R35" s="609">
        <v>179059.06</v>
      </c>
      <c r="S35" s="503">
        <v>203204.84572634505</v>
      </c>
      <c r="T35" s="609">
        <v>188502.27505266323</v>
      </c>
      <c r="U35" s="609">
        <v>180082.59089512294</v>
      </c>
      <c r="V35" s="613">
        <v>190467.69242181367</v>
      </c>
      <c r="W35" s="609">
        <v>155405.89114637935</v>
      </c>
      <c r="X35" s="609">
        <v>140411.19293415919</v>
      </c>
      <c r="Y35" s="609">
        <v>124251.21712234439</v>
      </c>
      <c r="Z35" s="608">
        <v>140481.97280602882</v>
      </c>
      <c r="AA35" s="609">
        <v>161930.63</v>
      </c>
      <c r="AB35" s="609">
        <v>160791.70000000001</v>
      </c>
      <c r="AC35" s="609">
        <v>165840.01999999999</v>
      </c>
      <c r="AD35" s="613">
        <v>162846.41</v>
      </c>
      <c r="AM35" s="613">
        <v>197671.46</v>
      </c>
      <c r="AN35" s="613">
        <v>222717.18</v>
      </c>
      <c r="AO35" s="613">
        <v>258059.13</v>
      </c>
      <c r="AP35" s="613">
        <v>225334.66</v>
      </c>
      <c r="AQ35" s="329">
        <v>178861.13</v>
      </c>
      <c r="AR35" s="545">
        <v>239851.3</v>
      </c>
      <c r="AS35" s="636">
        <v>212885.26</v>
      </c>
      <c r="AT35" s="636">
        <v>210331.67</v>
      </c>
      <c r="AU35" s="634">
        <v>221199.56220654401</v>
      </c>
      <c r="AV35" s="613">
        <v>183295.28993225438</v>
      </c>
      <c r="AW35" s="613">
        <v>169146.0841157852</v>
      </c>
      <c r="AX35" s="613">
        <v>153266.28952903466</v>
      </c>
      <c r="AY35" s="613">
        <v>168864.69362536893</v>
      </c>
      <c r="AZ35" s="640">
        <v>28382.720819340117</v>
      </c>
      <c r="BA35" s="641">
        <v>0.20203817082302589</v>
      </c>
      <c r="BB35" s="613">
        <v>163433.85999999999</v>
      </c>
      <c r="BC35" s="613">
        <v>167091.9</v>
      </c>
      <c r="BD35" s="613">
        <v>173407.87063443262</v>
      </c>
      <c r="BE35" s="613">
        <v>168358.69107923057</v>
      </c>
      <c r="BF35" s="608">
        <v>5512.2810792305681</v>
      </c>
      <c r="BG35" s="644">
        <v>3.3849570765671633E-2</v>
      </c>
      <c r="BH35" s="609">
        <v>200962.45</v>
      </c>
      <c r="BI35" s="609">
        <v>222257.46</v>
      </c>
      <c r="BJ35" s="609">
        <v>251605.71956249425</v>
      </c>
      <c r="BK35" s="609">
        <v>223835.99890909193</v>
      </c>
      <c r="BL35" s="609">
        <v>-1498.6610909080773</v>
      </c>
      <c r="BM35" s="644">
        <v>-6.6508236722574443E-3</v>
      </c>
      <c r="BN35" s="889">
        <v>231363.2446183328</v>
      </c>
      <c r="BO35" s="609">
        <v>207303.6196712332</v>
      </c>
      <c r="BP35" s="609">
        <v>201761.90144455698</v>
      </c>
      <c r="BQ35" s="609">
        <v>213435.40727318835</v>
      </c>
      <c r="BR35" s="890">
        <v>-7764.1549333556613</v>
      </c>
      <c r="BS35" s="891">
        <v>-3.5100227396046679E-2</v>
      </c>
      <c r="BT35" s="889">
        <v>179142.41299260801</v>
      </c>
      <c r="BU35" s="609">
        <v>162115.58163106715</v>
      </c>
      <c r="BV35" s="609">
        <v>147955.70581862616</v>
      </c>
      <c r="BW35" s="609">
        <v>163181.01237508745</v>
      </c>
      <c r="BX35" s="887">
        <v>-5683.6812502814864</v>
      </c>
      <c r="BY35" s="888">
        <v>-3.3658197745532803E-2</v>
      </c>
      <c r="BZ35" s="609">
        <v>161416.4596239868</v>
      </c>
      <c r="CA35" s="609">
        <v>164343.90257357521</v>
      </c>
      <c r="CB35" s="609">
        <v>173341.01574426054</v>
      </c>
      <c r="CC35" s="609">
        <v>166684.37823257796</v>
      </c>
      <c r="CD35" s="1005">
        <f t="shared" si="5"/>
        <v>-1674.3128466526105</v>
      </c>
      <c r="CE35" s="1008">
        <f t="shared" si="6"/>
        <v>-9.944914847696662E-3</v>
      </c>
    </row>
    <row r="36" spans="1:83" x14ac:dyDescent="0.25">
      <c r="A36" s="323" t="s">
        <v>134</v>
      </c>
      <c r="B36" s="329">
        <v>224599.17929970872</v>
      </c>
      <c r="C36" s="329">
        <v>201042.39519452807</v>
      </c>
      <c r="D36" s="329">
        <v>193917.05389051832</v>
      </c>
      <c r="E36" s="550">
        <v>206879.5334145003</v>
      </c>
      <c r="F36" s="329">
        <v>169024.48955399828</v>
      </c>
      <c r="G36" s="329">
        <v>148737.53959444459</v>
      </c>
      <c r="H36" s="329">
        <v>135075.16828946199</v>
      </c>
      <c r="I36" s="550">
        <v>151202.6913801404</v>
      </c>
      <c r="J36" s="614">
        <v>140717.44</v>
      </c>
      <c r="K36" s="614">
        <v>139820.07999999999</v>
      </c>
      <c r="L36" s="614">
        <v>143236.10999999999</v>
      </c>
      <c r="M36" s="325">
        <v>141264.35999999999</v>
      </c>
      <c r="N36" s="325">
        <v>169195.81</v>
      </c>
      <c r="O36" s="325">
        <v>197661.94</v>
      </c>
      <c r="P36" s="325">
        <v>224344.99</v>
      </c>
      <c r="Q36" s="325">
        <v>198011.81</v>
      </c>
      <c r="R36" s="325">
        <v>175498.78</v>
      </c>
      <c r="S36" s="504">
        <v>214792.40403974042</v>
      </c>
      <c r="T36" s="496">
        <v>200986.03012375685</v>
      </c>
      <c r="U36" s="496">
        <v>187661.32546753762</v>
      </c>
      <c r="V36" s="505">
        <v>202615.90928624672</v>
      </c>
      <c r="W36" s="494">
        <v>163154.38715773867</v>
      </c>
      <c r="X36" s="325">
        <v>148157.91644588832</v>
      </c>
      <c r="Y36" s="325">
        <v>129270.10183258181</v>
      </c>
      <c r="Z36" s="614">
        <v>152240.03882982733</v>
      </c>
      <c r="AA36" s="614">
        <v>154547.51</v>
      </c>
      <c r="AB36" s="614">
        <v>153526.76999999999</v>
      </c>
      <c r="AC36" s="614">
        <v>157896.75</v>
      </c>
      <c r="AD36" s="614">
        <v>155482.18</v>
      </c>
      <c r="AM36" s="614">
        <v>188340.56</v>
      </c>
      <c r="AN36" s="625">
        <v>213664.74</v>
      </c>
      <c r="AO36" s="614">
        <v>246877.65</v>
      </c>
      <c r="AP36" s="614">
        <v>218567.47</v>
      </c>
      <c r="AQ36" s="329">
        <v>186090.23999999999</v>
      </c>
      <c r="AR36" s="653">
        <v>228414.02</v>
      </c>
      <c r="AS36" s="557">
        <v>202479.83</v>
      </c>
      <c r="AT36" s="557">
        <v>200587.77</v>
      </c>
      <c r="AU36" s="585">
        <v>209032.7510618619</v>
      </c>
      <c r="AV36" s="614">
        <v>174632.30001943983</v>
      </c>
      <c r="AW36" s="625">
        <v>161561.46971245907</v>
      </c>
      <c r="AX36" s="614">
        <v>146724.66581358825</v>
      </c>
      <c r="AY36" s="614">
        <v>157510.01123300946</v>
      </c>
      <c r="AZ36" s="632">
        <v>5269.9724031821243</v>
      </c>
      <c r="BA36" s="617">
        <v>3.461620506464036E-2</v>
      </c>
      <c r="BB36" s="614">
        <v>174020.61</v>
      </c>
      <c r="BC36" s="614">
        <v>177531.2550812953</v>
      </c>
      <c r="BD36" s="614">
        <v>183541.47368676914</v>
      </c>
      <c r="BE36" s="614">
        <v>177470.86079220651</v>
      </c>
      <c r="BF36" s="557">
        <v>21988.68079220652</v>
      </c>
      <c r="BG36" s="617">
        <v>0.14142251409265372</v>
      </c>
      <c r="BH36" s="614">
        <v>212822.82</v>
      </c>
      <c r="BI36" s="614">
        <v>235818.61</v>
      </c>
      <c r="BJ36" s="614">
        <v>267161.66431286518</v>
      </c>
      <c r="BK36" s="614">
        <v>239214.61345136364</v>
      </c>
      <c r="BL36" s="614">
        <v>20647.143451363634</v>
      </c>
      <c r="BM36" s="559">
        <v>9.4465765886220909E-2</v>
      </c>
      <c r="BN36" s="910">
        <v>236994.37064512147</v>
      </c>
      <c r="BO36" s="614">
        <v>212234.73342233428</v>
      </c>
      <c r="BP36" s="614">
        <v>206536.48431192053</v>
      </c>
      <c r="BQ36" s="614">
        <v>217206.94016773682</v>
      </c>
      <c r="BR36" s="884">
        <v>8174.189105874917</v>
      </c>
      <c r="BS36" s="885">
        <v>3.9104824791096116E-2</v>
      </c>
      <c r="BT36" s="910">
        <v>183712.92330789889</v>
      </c>
      <c r="BU36" s="614">
        <v>166044.76037998655</v>
      </c>
      <c r="BV36" s="614">
        <v>151761.21199334439</v>
      </c>
      <c r="BW36" s="614">
        <v>169668.90566875268</v>
      </c>
      <c r="BX36" s="887">
        <v>12158.894435743219</v>
      </c>
      <c r="BY36" s="888">
        <v>7.7194423011983648E-2</v>
      </c>
      <c r="BZ36" s="614">
        <v>165214.16143034829</v>
      </c>
      <c r="CA36" s="614">
        <v>168290.75022091027</v>
      </c>
      <c r="CB36" s="614">
        <v>177520.26831677608</v>
      </c>
      <c r="CC36" s="614">
        <v>169807.13980661659</v>
      </c>
      <c r="CD36" s="1004">
        <f t="shared" si="5"/>
        <v>-7663.7209855899273</v>
      </c>
      <c r="CE36" s="677">
        <f t="shared" si="6"/>
        <v>-4.3182981991410241E-2</v>
      </c>
    </row>
    <row r="37" spans="1:83" s="615" customFormat="1" x14ac:dyDescent="0.25">
      <c r="S37" s="506"/>
      <c r="AR37" s="548"/>
    </row>
    <row r="38" spans="1:83" s="615" customFormat="1" x14ac:dyDescent="0.25">
      <c r="B38" s="330"/>
      <c r="S38" s="506"/>
      <c r="AR38" s="548"/>
    </row>
    <row r="39" spans="1:83" s="615" customFormat="1" x14ac:dyDescent="0.25">
      <c r="S39" s="506"/>
      <c r="AR39" s="548"/>
    </row>
    <row r="40" spans="1:83" s="615" customFormat="1" x14ac:dyDescent="0.25">
      <c r="S40" s="506"/>
      <c r="AR40" s="548"/>
    </row>
    <row r="41" spans="1:83" s="615" customFormat="1" x14ac:dyDescent="0.25">
      <c r="B41" s="614"/>
      <c r="C41" s="614"/>
      <c r="D41" s="614"/>
      <c r="E41" s="614"/>
      <c r="F41" s="614"/>
      <c r="G41" s="614"/>
      <c r="H41" s="614"/>
      <c r="I41" s="614"/>
      <c r="S41" s="506"/>
      <c r="AR41" s="548"/>
    </row>
    <row r="42" spans="1:83" s="615" customFormat="1" x14ac:dyDescent="0.25">
      <c r="B42" s="614"/>
      <c r="C42" s="614"/>
      <c r="D42" s="614"/>
      <c r="E42" s="614"/>
      <c r="F42" s="614"/>
      <c r="G42" s="614"/>
      <c r="H42" s="614"/>
      <c r="I42" s="614"/>
      <c r="S42" s="506"/>
      <c r="AR42" s="548"/>
    </row>
    <row r="43" spans="1:83" s="615" customFormat="1" x14ac:dyDescent="0.25">
      <c r="B43" s="614"/>
      <c r="C43" s="614"/>
      <c r="D43" s="614"/>
      <c r="E43" s="614"/>
      <c r="F43" s="614"/>
      <c r="G43" s="614"/>
      <c r="H43" s="614"/>
      <c r="I43" s="614"/>
      <c r="S43" s="506"/>
      <c r="AR43" s="548"/>
    </row>
    <row r="44" spans="1:83" s="615" customFormat="1" x14ac:dyDescent="0.25">
      <c r="S44" s="506"/>
      <c r="AR44" s="548"/>
    </row>
    <row r="45" spans="1:83" s="615" customFormat="1" x14ac:dyDescent="0.25">
      <c r="S45" s="506"/>
      <c r="AR45" s="548"/>
    </row>
    <row r="46" spans="1:83" s="615" customFormat="1" x14ac:dyDescent="0.25">
      <c r="S46" s="506"/>
      <c r="AR46" s="548"/>
    </row>
    <row r="47" spans="1:83" s="615" customFormat="1" x14ac:dyDescent="0.25">
      <c r="S47" s="506"/>
      <c r="AR47" s="548"/>
    </row>
    <row r="48" spans="1:83" s="615" customFormat="1" x14ac:dyDescent="0.25">
      <c r="S48" s="506"/>
      <c r="AR48" s="548"/>
    </row>
    <row r="49" spans="2:44" s="615" customFormat="1" x14ac:dyDescent="0.25">
      <c r="S49" s="506"/>
      <c r="AR49" s="548"/>
    </row>
    <row r="50" spans="2:44" s="615" customFormat="1" x14ac:dyDescent="0.25">
      <c r="S50" s="506"/>
      <c r="AR50" s="548"/>
    </row>
    <row r="51" spans="2:44" s="615" customFormat="1" x14ac:dyDescent="0.25">
      <c r="B51" s="614"/>
      <c r="C51" s="614"/>
      <c r="D51" s="614"/>
      <c r="E51" s="614"/>
      <c r="F51" s="614"/>
      <c r="G51" s="614"/>
      <c r="H51" s="614"/>
      <c r="I51" s="614"/>
      <c r="S51" s="506"/>
      <c r="AR51" s="548"/>
    </row>
    <row r="52" spans="2:44" s="615" customFormat="1" x14ac:dyDescent="0.25">
      <c r="B52" s="614"/>
      <c r="C52" s="614"/>
      <c r="D52" s="614"/>
      <c r="E52" s="614"/>
      <c r="F52" s="614"/>
      <c r="G52" s="614"/>
      <c r="H52" s="614"/>
      <c r="I52" s="614"/>
      <c r="S52" s="506"/>
      <c r="AR52" s="548"/>
    </row>
  </sheetData>
  <mergeCells count="1">
    <mergeCell ref="BZ1:CC1"/>
  </mergeCells>
  <pageMargins left="0.70866141732283472" right="0.70866141732283472" top="0.74803149606299213" bottom="0.74803149606299213" header="0.31496062992125984" footer="0.31496062992125984"/>
  <pageSetup paperSize="9" scale="33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CU40"/>
  <sheetViews>
    <sheetView showGridLines="0" zoomScaleNormal="100" zoomScaleSheetLayoutView="100" workbookViewId="0">
      <pane xSplit="1" ySplit="3" topLeftCell="CE4" activePane="bottomRight" state="frozen"/>
      <selection activeCell="CB10" sqref="CB10"/>
      <selection pane="topRight" activeCell="CB10" sqref="CB10"/>
      <selection pane="bottomLeft" activeCell="CB10" sqref="CB10"/>
      <selection pane="bottomRight" activeCell="CW13" sqref="CW13"/>
    </sheetView>
  </sheetViews>
  <sheetFormatPr defaultRowHeight="15" x14ac:dyDescent="0.25"/>
  <cols>
    <col min="1" max="1" width="25.28515625" style="331" customWidth="1"/>
    <col min="2" max="4" width="7.42578125" style="331" customWidth="1"/>
    <col min="5" max="5" width="7.28515625" style="331" customWidth="1"/>
    <col min="6" max="8" width="7.42578125" style="331" customWidth="1"/>
    <col min="9" max="9" width="7.28515625" style="331" customWidth="1"/>
    <col min="10" max="20" width="8.140625" style="331" customWidth="1"/>
    <col min="21" max="33" width="9.140625" style="331"/>
    <col min="34" max="34" width="8" style="331" customWidth="1"/>
    <col min="35" max="35" width="11.28515625" style="331" hidden="1" customWidth="1"/>
    <col min="36" max="36" width="9.140625" style="331" hidden="1" customWidth="1"/>
    <col min="37" max="41" width="9.140625" style="331"/>
    <col min="42" max="42" width="9.42578125" style="331" customWidth="1"/>
    <col min="43" max="46" width="9.140625" style="331"/>
    <col min="47" max="47" width="13" style="331" customWidth="1"/>
    <col min="48" max="53" width="9.140625" style="331" customWidth="1"/>
    <col min="54" max="54" width="9.28515625" style="331" customWidth="1"/>
    <col min="55" max="55" width="10.7109375" style="331" customWidth="1"/>
    <col min="56" max="56" width="9.28515625" style="331" customWidth="1"/>
    <col min="57" max="57" width="13.7109375" style="331" customWidth="1"/>
    <col min="58" max="59" width="14" style="331" customWidth="1"/>
    <col min="60" max="60" width="12.5703125" style="331" customWidth="1"/>
    <col min="61" max="61" width="8.28515625" style="331" customWidth="1"/>
    <col min="62" max="62" width="11.7109375" style="331" customWidth="1"/>
    <col min="63" max="63" width="11.140625" style="331" customWidth="1"/>
    <col min="64" max="64" width="12.5703125" style="331" customWidth="1"/>
    <col min="65" max="67" width="12.42578125" style="331" customWidth="1"/>
    <col min="68" max="68" width="14.28515625" style="331" customWidth="1"/>
    <col min="69" max="69" width="11.140625" style="331" hidden="1" customWidth="1"/>
    <col min="70" max="71" width="14" style="331" customWidth="1"/>
    <col min="72" max="76" width="9.140625" style="331"/>
    <col min="77" max="90" width="9.140625" style="331" customWidth="1"/>
    <col min="91" max="99" width="9.140625" style="331" hidden="1" customWidth="1"/>
    <col min="100" max="16384" width="9.140625" style="331"/>
  </cols>
  <sheetData>
    <row r="1" spans="1:99" ht="28.5" customHeight="1" x14ac:dyDescent="0.25">
      <c r="AR1" s="928" t="s">
        <v>263</v>
      </c>
      <c r="AS1" s="928"/>
      <c r="AT1" s="928"/>
      <c r="AU1" s="928"/>
      <c r="AV1" s="928"/>
      <c r="AW1" s="928"/>
      <c r="AX1" s="928"/>
      <c r="AY1" s="928"/>
      <c r="AZ1" s="928"/>
      <c r="BA1" s="928"/>
      <c r="BB1" s="928"/>
      <c r="BC1" s="928"/>
      <c r="BD1" s="928"/>
      <c r="BE1" s="928"/>
      <c r="BF1" s="928"/>
      <c r="BG1" s="928"/>
      <c r="BH1" s="928"/>
      <c r="BI1" s="928"/>
      <c r="BJ1" s="928"/>
      <c r="BK1" s="928"/>
      <c r="BL1" s="928"/>
      <c r="BM1" s="928"/>
      <c r="BN1" s="928"/>
      <c r="BO1" s="928"/>
      <c r="BP1" s="928"/>
      <c r="BQ1" s="928"/>
    </row>
    <row r="2" spans="1:99" ht="29.25" customHeight="1" x14ac:dyDescent="0.25">
      <c r="A2" s="3"/>
      <c r="B2" s="933">
        <v>2011</v>
      </c>
      <c r="C2" s="933"/>
      <c r="D2" s="933"/>
      <c r="E2" s="933"/>
      <c r="F2" s="933"/>
      <c r="G2" s="933"/>
      <c r="H2" s="933"/>
      <c r="I2" s="934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5">
        <v>2012</v>
      </c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51" t="s">
        <v>135</v>
      </c>
      <c r="AJ2" s="951"/>
      <c r="AK2" s="951"/>
      <c r="AL2" s="951"/>
      <c r="AM2" s="951"/>
      <c r="AN2" s="951"/>
      <c r="AO2" s="951"/>
      <c r="AP2" s="332" t="s">
        <v>135</v>
      </c>
      <c r="AQ2" s="332"/>
      <c r="AR2" s="513">
        <v>2013</v>
      </c>
      <c r="AS2" s="511"/>
      <c r="AT2" s="511"/>
      <c r="AU2" s="511"/>
      <c r="AV2" s="511"/>
      <c r="AW2" s="511"/>
      <c r="AX2" s="511"/>
      <c r="AY2" s="511"/>
      <c r="AZ2" s="511"/>
      <c r="BA2" s="951" t="s">
        <v>233</v>
      </c>
      <c r="BB2" s="951"/>
      <c r="BC2" s="511"/>
      <c r="BD2" s="511"/>
      <c r="BE2" s="511"/>
      <c r="BF2" s="511"/>
      <c r="BG2" s="511"/>
      <c r="BH2" s="951" t="s">
        <v>135</v>
      </c>
      <c r="BI2" s="951"/>
      <c r="BJ2" s="951"/>
      <c r="BK2" s="951"/>
      <c r="BL2" s="951"/>
      <c r="BM2" s="951"/>
      <c r="BN2" s="952" t="s">
        <v>268</v>
      </c>
      <c r="BO2" s="953"/>
      <c r="BP2" s="951"/>
      <c r="BQ2" s="952" t="s">
        <v>269</v>
      </c>
      <c r="BR2" s="953"/>
      <c r="BS2" s="513">
        <v>2014</v>
      </c>
      <c r="BT2" s="511"/>
      <c r="BU2" s="511"/>
      <c r="BV2" s="511"/>
      <c r="BW2" s="952" t="s">
        <v>284</v>
      </c>
      <c r="BX2" s="953"/>
      <c r="BY2" s="511"/>
      <c r="BZ2" s="511"/>
      <c r="CA2" s="511"/>
      <c r="CB2" s="511"/>
      <c r="CC2" s="911"/>
      <c r="CD2" s="751" t="s">
        <v>285</v>
      </c>
      <c r="CE2" s="951"/>
      <c r="CF2" s="511"/>
      <c r="CG2" s="511"/>
      <c r="CH2" s="511"/>
      <c r="CI2" s="511"/>
      <c r="CJ2" s="511"/>
      <c r="CK2" s="951" t="s">
        <v>135</v>
      </c>
      <c r="CL2" s="951"/>
      <c r="CM2" s="951"/>
      <c r="CN2" s="951"/>
      <c r="CO2" s="951"/>
      <c r="CP2" s="951"/>
      <c r="CQ2" s="952" t="s">
        <v>286</v>
      </c>
      <c r="CR2" s="953"/>
      <c r="CS2" s="951"/>
      <c r="CT2" s="952" t="s">
        <v>287</v>
      </c>
      <c r="CU2" s="953"/>
    </row>
    <row r="3" spans="1:99" x14ac:dyDescent="0.25">
      <c r="A3" s="215"/>
      <c r="B3" s="951" t="s">
        <v>0</v>
      </c>
      <c r="C3" s="951" t="s">
        <v>1</v>
      </c>
      <c r="D3" s="951" t="s">
        <v>2</v>
      </c>
      <c r="E3" s="551" t="s">
        <v>3</v>
      </c>
      <c r="F3" s="553" t="s">
        <v>4</v>
      </c>
      <c r="G3" s="951" t="s">
        <v>5</v>
      </c>
      <c r="H3" s="951" t="s">
        <v>8</v>
      </c>
      <c r="I3" s="551" t="s">
        <v>6</v>
      </c>
      <c r="J3" s="551" t="s">
        <v>137</v>
      </c>
      <c r="K3" s="553" t="s">
        <v>100</v>
      </c>
      <c r="L3" s="951" t="s">
        <v>101</v>
      </c>
      <c r="M3" s="951" t="s">
        <v>102</v>
      </c>
      <c r="N3" s="551" t="s">
        <v>103</v>
      </c>
      <c r="O3" s="551" t="s">
        <v>138</v>
      </c>
      <c r="P3" s="553" t="s">
        <v>104</v>
      </c>
      <c r="Q3" s="951" t="s">
        <v>105</v>
      </c>
      <c r="R3" s="951" t="s">
        <v>106</v>
      </c>
      <c r="S3" s="551" t="s">
        <v>107</v>
      </c>
      <c r="T3" s="551" t="s">
        <v>139</v>
      </c>
      <c r="U3" s="951" t="s">
        <v>0</v>
      </c>
      <c r="V3" s="951" t="s">
        <v>1</v>
      </c>
      <c r="W3" s="951" t="s">
        <v>2</v>
      </c>
      <c r="X3" s="551" t="s">
        <v>3</v>
      </c>
      <c r="Y3" s="553" t="s">
        <v>4</v>
      </c>
      <c r="Z3" s="951" t="s">
        <v>5</v>
      </c>
      <c r="AA3" s="951" t="s">
        <v>8</v>
      </c>
      <c r="AB3" s="551" t="s">
        <v>6</v>
      </c>
      <c r="AC3" s="551" t="s">
        <v>140</v>
      </c>
      <c r="AD3" s="553" t="s">
        <v>100</v>
      </c>
      <c r="AE3" s="951" t="s">
        <v>101</v>
      </c>
      <c r="AF3" s="951" t="s">
        <v>102</v>
      </c>
      <c r="AG3" s="551" t="s">
        <v>103</v>
      </c>
      <c r="AH3" s="551" t="s">
        <v>138</v>
      </c>
      <c r="AI3" s="951" t="s">
        <v>141</v>
      </c>
      <c r="AJ3" s="951" t="s">
        <v>121</v>
      </c>
      <c r="AK3" s="553" t="s">
        <v>104</v>
      </c>
      <c r="AL3" s="951" t="s">
        <v>105</v>
      </c>
      <c r="AM3" s="951" t="s">
        <v>106</v>
      </c>
      <c r="AN3" s="551" t="s">
        <v>107</v>
      </c>
      <c r="AO3" s="551" t="s">
        <v>139</v>
      </c>
      <c r="AP3" s="951" t="s">
        <v>141</v>
      </c>
      <c r="AQ3" s="951" t="s">
        <v>121</v>
      </c>
      <c r="AR3" s="951" t="s">
        <v>0</v>
      </c>
      <c r="AS3" s="951" t="s">
        <v>1</v>
      </c>
      <c r="AT3" s="951" t="s">
        <v>2</v>
      </c>
      <c r="AU3" s="551" t="s">
        <v>3</v>
      </c>
      <c r="AV3" s="553" t="s">
        <v>4</v>
      </c>
      <c r="AW3" s="951" t="s">
        <v>5</v>
      </c>
      <c r="AX3" s="951" t="s">
        <v>8</v>
      </c>
      <c r="AY3" s="551" t="s">
        <v>6</v>
      </c>
      <c r="AZ3" s="551" t="s">
        <v>234</v>
      </c>
      <c r="BA3" s="951" t="s">
        <v>141</v>
      </c>
      <c r="BB3" s="951" t="s">
        <v>121</v>
      </c>
      <c r="BC3" s="553" t="s">
        <v>100</v>
      </c>
      <c r="BD3" s="951" t="s">
        <v>101</v>
      </c>
      <c r="BE3" s="951" t="s">
        <v>102</v>
      </c>
      <c r="BF3" s="551" t="s">
        <v>103</v>
      </c>
      <c r="BG3" s="551" t="s">
        <v>138</v>
      </c>
      <c r="BH3" s="951" t="s">
        <v>141</v>
      </c>
      <c r="BI3" s="951" t="s">
        <v>121</v>
      </c>
      <c r="BJ3" s="553" t="s">
        <v>104</v>
      </c>
      <c r="BK3" s="951" t="s">
        <v>105</v>
      </c>
      <c r="BL3" s="951" t="s">
        <v>106</v>
      </c>
      <c r="BM3" s="551" t="s">
        <v>107</v>
      </c>
      <c r="BN3" s="137" t="s">
        <v>141</v>
      </c>
      <c r="BO3" s="332" t="s">
        <v>121</v>
      </c>
      <c r="BP3" s="951" t="s">
        <v>139</v>
      </c>
      <c r="BQ3" s="137" t="s">
        <v>141</v>
      </c>
      <c r="BR3" s="951" t="s">
        <v>121</v>
      </c>
      <c r="BS3" s="951" t="s">
        <v>0</v>
      </c>
      <c r="BT3" s="951" t="s">
        <v>1</v>
      </c>
      <c r="BU3" s="951" t="s">
        <v>2</v>
      </c>
      <c r="BV3" s="551" t="s">
        <v>3</v>
      </c>
      <c r="BW3" s="137" t="s">
        <v>141</v>
      </c>
      <c r="BX3" s="332" t="s">
        <v>121</v>
      </c>
      <c r="BY3" s="553" t="s">
        <v>4</v>
      </c>
      <c r="BZ3" s="951" t="s">
        <v>5</v>
      </c>
      <c r="CA3" s="951" t="s">
        <v>8</v>
      </c>
      <c r="CB3" s="951" t="s">
        <v>6</v>
      </c>
      <c r="CC3" s="912" t="s">
        <v>288</v>
      </c>
      <c r="CD3" s="951" t="s">
        <v>141</v>
      </c>
      <c r="CE3" s="951" t="s">
        <v>121</v>
      </c>
      <c r="CF3" s="553" t="s">
        <v>100</v>
      </c>
      <c r="CG3" s="951" t="s">
        <v>101</v>
      </c>
      <c r="CH3" s="951" t="s">
        <v>102</v>
      </c>
      <c r="CI3" s="551" t="s">
        <v>103</v>
      </c>
      <c r="CJ3" s="551" t="s">
        <v>138</v>
      </c>
      <c r="CK3" s="951" t="s">
        <v>141</v>
      </c>
      <c r="CL3" s="951" t="s">
        <v>121</v>
      </c>
      <c r="CM3" s="553" t="s">
        <v>104</v>
      </c>
      <c r="CN3" s="951" t="s">
        <v>105</v>
      </c>
      <c r="CO3" s="951" t="s">
        <v>106</v>
      </c>
      <c r="CP3" s="551" t="s">
        <v>107</v>
      </c>
      <c r="CQ3" s="137" t="s">
        <v>141</v>
      </c>
      <c r="CR3" s="332" t="s">
        <v>121</v>
      </c>
      <c r="CS3" s="951" t="s">
        <v>139</v>
      </c>
      <c r="CT3" s="137" t="s">
        <v>141</v>
      </c>
      <c r="CU3" s="951" t="s">
        <v>121</v>
      </c>
    </row>
    <row r="4" spans="1:99" x14ac:dyDescent="0.25">
      <c r="A4" s="333" t="s">
        <v>7</v>
      </c>
      <c r="B4" s="334">
        <v>2961.5291860000002</v>
      </c>
      <c r="C4" s="334">
        <v>2765.5657819999997</v>
      </c>
      <c r="D4" s="334">
        <v>2764.8530319999995</v>
      </c>
      <c r="E4" s="334">
        <v>8491.9480000000003</v>
      </c>
      <c r="F4" s="334">
        <v>2499.3694639999994</v>
      </c>
      <c r="G4" s="334">
        <v>2321.0709970000003</v>
      </c>
      <c r="H4" s="334">
        <v>2108.4625649999998</v>
      </c>
      <c r="I4" s="334">
        <v>6928.903026</v>
      </c>
      <c r="J4" s="335">
        <v>15420.851026000002</v>
      </c>
      <c r="K4" s="335">
        <v>2081.7931999999996</v>
      </c>
      <c r="L4" s="335">
        <v>2104.5757699999999</v>
      </c>
      <c r="M4" s="335">
        <v>2194.8891000000003</v>
      </c>
      <c r="N4" s="335">
        <v>6381.2580699999999</v>
      </c>
      <c r="O4" s="335">
        <v>21802.109096</v>
      </c>
      <c r="P4" s="335">
        <v>2503.3097639999996</v>
      </c>
      <c r="Q4" s="335">
        <v>2777.2602980000001</v>
      </c>
      <c r="R4" s="335">
        <v>3089.8642000000009</v>
      </c>
      <c r="S4" s="335">
        <v>8370.4342620000007</v>
      </c>
      <c r="T4" s="335">
        <v>30172.543358000003</v>
      </c>
      <c r="U4" s="334">
        <v>3193.4152979999994</v>
      </c>
      <c r="V4" s="334">
        <v>3010.7380720000001</v>
      </c>
      <c r="W4" s="334">
        <v>2926.3459239999997</v>
      </c>
      <c r="X4" s="334">
        <v>9130.4992940000011</v>
      </c>
      <c r="Y4" s="334">
        <v>2600.1508840000001</v>
      </c>
      <c r="Z4" s="334">
        <v>2359.1669680000005</v>
      </c>
      <c r="AA4" s="334">
        <v>2136.4736659999999</v>
      </c>
      <c r="AB4" s="334">
        <v>7095.7915179999991</v>
      </c>
      <c r="AC4" s="335">
        <v>16226.290811999999</v>
      </c>
      <c r="AD4" s="335">
        <v>2170.5970000000002</v>
      </c>
      <c r="AE4" s="335">
        <v>2210.2819999999997</v>
      </c>
      <c r="AF4" s="335">
        <v>2227.6720000000005</v>
      </c>
      <c r="AG4" s="335">
        <v>6608.5510000000004</v>
      </c>
      <c r="AH4" s="335">
        <v>22834.841811999999</v>
      </c>
      <c r="AI4" s="336">
        <v>1032.7327159999986</v>
      </c>
      <c r="AJ4" s="337">
        <v>4.736847758410101E-2</v>
      </c>
      <c r="AK4" s="335">
        <v>2577.914499</v>
      </c>
      <c r="AL4" s="334">
        <v>2852.3515779999993</v>
      </c>
      <c r="AM4" s="334">
        <v>3184.1493509999996</v>
      </c>
      <c r="AN4" s="334">
        <v>8614.4154280000002</v>
      </c>
      <c r="AO4" s="334">
        <v>31449.257239999999</v>
      </c>
      <c r="AP4" s="338">
        <v>1276.7138819999964</v>
      </c>
      <c r="AQ4" s="339">
        <v>4.2313764101742146E-2</v>
      </c>
      <c r="AR4" s="334">
        <v>3158.907059144</v>
      </c>
      <c r="AS4" s="334">
        <v>2861.118328</v>
      </c>
      <c r="AT4" s="334">
        <v>2808.5529496050003</v>
      </c>
      <c r="AU4" s="334">
        <v>8828.5783367490021</v>
      </c>
      <c r="AV4" s="334">
        <v>2558.0231399999998</v>
      </c>
      <c r="AW4" s="334">
        <v>2276.8255119999999</v>
      </c>
      <c r="AX4" s="334">
        <v>2023.5975190000001</v>
      </c>
      <c r="AY4" s="334">
        <v>6858.4461710000005</v>
      </c>
      <c r="AZ4" s="335">
        <v>15687.024507749</v>
      </c>
      <c r="BA4" s="335">
        <v>-539.26630425099938</v>
      </c>
      <c r="BB4" s="514">
        <v>-3.3234108182764066E-2</v>
      </c>
      <c r="BC4" s="334">
        <v>2030.3669999999997</v>
      </c>
      <c r="BD4" s="334">
        <v>2075.5830000000005</v>
      </c>
      <c r="BE4" s="334">
        <v>2149.0720000000001</v>
      </c>
      <c r="BF4" s="334">
        <v>6255.021999999999</v>
      </c>
      <c r="BG4" s="334">
        <v>21942.046507749001</v>
      </c>
      <c r="BH4" s="336">
        <v>-384.0550000000012</v>
      </c>
      <c r="BI4" s="337">
        <v>-5.8114857553494104E-2</v>
      </c>
      <c r="BJ4" s="335">
        <v>2491.9400000000005</v>
      </c>
      <c r="BK4" s="334">
        <v>2701.3509999999997</v>
      </c>
      <c r="BL4" s="334">
        <v>2967.4970000000003</v>
      </c>
      <c r="BM4" s="334">
        <v>8160.7879999999996</v>
      </c>
      <c r="BN4" s="334">
        <v>-453.62742800000069</v>
      </c>
      <c r="BO4" s="745">
        <v>-5.2659107491559554E-2</v>
      </c>
      <c r="BP4" s="334">
        <v>30102.834507748998</v>
      </c>
      <c r="BQ4" s="334">
        <v>-1346.4227322510014</v>
      </c>
      <c r="BR4" s="339">
        <v>-4.2812544728035751E-2</v>
      </c>
      <c r="BS4" s="334">
        <v>3127.6480000000006</v>
      </c>
      <c r="BT4" s="334">
        <v>2883.0749999999998</v>
      </c>
      <c r="BU4" s="334">
        <v>2722.9309999999996</v>
      </c>
      <c r="BV4" s="334">
        <v>8733.6540000000005</v>
      </c>
      <c r="BW4" s="334">
        <v>-94.924336749001668</v>
      </c>
      <c r="BX4" s="745">
        <v>-1.0751939115030362E-2</v>
      </c>
      <c r="BY4" s="334">
        <v>2407.2130000000002</v>
      </c>
      <c r="BZ4" s="334">
        <v>2231.297</v>
      </c>
      <c r="CA4" s="334">
        <v>2049.5529999999994</v>
      </c>
      <c r="CB4" s="334">
        <v>6688.063000000001</v>
      </c>
      <c r="CC4" s="913">
        <v>15421.717000000002</v>
      </c>
      <c r="CD4" s="335">
        <v>-265.30750774899752</v>
      </c>
      <c r="CE4" s="745">
        <v>-1.6912544990156819E-2</v>
      </c>
      <c r="CF4" s="334">
        <f t="shared" ref="CF4" si="0">SUM(CF5:CF13)</f>
        <v>2073.435061052</v>
      </c>
      <c r="CG4" s="334">
        <f t="shared" ref="CG4:CH4" si="1">SUM(CG5:CG13)</f>
        <v>2063.6229999999996</v>
      </c>
      <c r="CH4" s="334">
        <f t="shared" si="1"/>
        <v>2125.0590000000002</v>
      </c>
      <c r="CI4" s="984">
        <f>SUM(CI5:CI13)</f>
        <v>6262.1170610519985</v>
      </c>
      <c r="CJ4" s="985">
        <f>CI4+CC4</f>
        <v>21683.834061052003</v>
      </c>
      <c r="CK4" s="984">
        <f>CJ4-BG4</f>
        <v>-258.21244669699809</v>
      </c>
      <c r="CL4" s="986">
        <f>CJ4/BG4-1</f>
        <v>-1.1767929058294935E-2</v>
      </c>
      <c r="CM4" s="335">
        <v>0</v>
      </c>
      <c r="CN4" s="334">
        <v>0</v>
      </c>
      <c r="CO4" s="334">
        <v>0</v>
      </c>
      <c r="CP4" s="334">
        <v>0</v>
      </c>
      <c r="CQ4" s="334">
        <v>5.2659107491559554E-2</v>
      </c>
      <c r="CR4" s="745">
        <v>-1</v>
      </c>
      <c r="CS4" s="334">
        <v>15421.717000000002</v>
      </c>
      <c r="CT4" s="334">
        <v>-14681.117507748995</v>
      </c>
      <c r="CU4" s="339">
        <v>-0.48769884124931218</v>
      </c>
    </row>
    <row r="5" spans="1:99" x14ac:dyDescent="0.25">
      <c r="A5" s="340" t="s">
        <v>132</v>
      </c>
      <c r="B5" s="341">
        <v>2073.9580000000001</v>
      </c>
      <c r="C5" s="342">
        <v>1910.54</v>
      </c>
      <c r="D5" s="342">
        <v>1948.9780000000001</v>
      </c>
      <c r="E5" s="343">
        <v>5933.4760000000006</v>
      </c>
      <c r="F5" s="341">
        <v>1760.6379999999999</v>
      </c>
      <c r="G5" s="342">
        <v>1649.2180000000001</v>
      </c>
      <c r="H5" s="342">
        <v>1518.5340000000001</v>
      </c>
      <c r="I5" s="343">
        <v>4928.3899999999994</v>
      </c>
      <c r="J5" s="342">
        <v>10861.866</v>
      </c>
      <c r="K5" s="342">
        <v>1526.39</v>
      </c>
      <c r="L5" s="342">
        <v>1528.4079999999999</v>
      </c>
      <c r="M5" s="342">
        <v>1521.0250000000001</v>
      </c>
      <c r="N5" s="343">
        <v>4575.8230000000003</v>
      </c>
      <c r="O5" s="343">
        <v>15437.689</v>
      </c>
      <c r="P5" s="342">
        <v>1724.3879999999999</v>
      </c>
      <c r="Q5" s="342">
        <v>1921.999</v>
      </c>
      <c r="R5" s="342">
        <v>2158.9349999999999</v>
      </c>
      <c r="S5" s="343">
        <v>5805.3220000000001</v>
      </c>
      <c r="T5" s="343">
        <v>21243.010999999999</v>
      </c>
      <c r="U5" s="344">
        <v>2258.6729999999998</v>
      </c>
      <c r="V5" s="342">
        <v>2126.3780000000002</v>
      </c>
      <c r="W5" s="342">
        <v>2051.46</v>
      </c>
      <c r="X5" s="343">
        <v>6436.5109999999995</v>
      </c>
      <c r="Y5" s="341">
        <v>1819.9110000000001</v>
      </c>
      <c r="Z5" s="342">
        <v>1668.8130000000001</v>
      </c>
      <c r="AA5" s="342">
        <v>1552.703</v>
      </c>
      <c r="AB5" s="343">
        <v>5041.4269999999997</v>
      </c>
      <c r="AC5" s="342">
        <v>11477.937999999998</v>
      </c>
      <c r="AD5" s="342">
        <v>1597.528</v>
      </c>
      <c r="AE5" s="342">
        <v>1602.973</v>
      </c>
      <c r="AF5" s="342">
        <v>1555.924</v>
      </c>
      <c r="AG5" s="343">
        <v>4756.4250000000002</v>
      </c>
      <c r="AH5" s="345">
        <v>16234.362999999998</v>
      </c>
      <c r="AI5" s="336">
        <v>796.67399999999725</v>
      </c>
      <c r="AJ5" s="337">
        <v>5.1605781150274366E-2</v>
      </c>
      <c r="AK5" s="342">
        <v>1801.296</v>
      </c>
      <c r="AL5" s="342">
        <v>2002.4369999999999</v>
      </c>
      <c r="AM5" s="342">
        <v>2252.7109999999998</v>
      </c>
      <c r="AN5" s="343">
        <v>6056.4439999999995</v>
      </c>
      <c r="AO5" s="343">
        <v>22290.806999999997</v>
      </c>
      <c r="AP5" s="346">
        <v>1047.7959999999985</v>
      </c>
      <c r="AQ5" s="337">
        <v>4.9324269520926167E-2</v>
      </c>
      <c r="AR5" s="344">
        <v>2270.4333621440001</v>
      </c>
      <c r="AS5" s="342">
        <v>2050.1849999999999</v>
      </c>
      <c r="AT5" s="342">
        <v>2017.0360000000001</v>
      </c>
      <c r="AU5" s="343">
        <v>6337.6543621439996</v>
      </c>
      <c r="AV5" s="341">
        <v>1831.7570000000001</v>
      </c>
      <c r="AW5" s="342">
        <v>1651.306</v>
      </c>
      <c r="AX5" s="342">
        <v>1463.124</v>
      </c>
      <c r="AY5" s="343">
        <v>4946.1869999999999</v>
      </c>
      <c r="AZ5" s="343">
        <v>11283.841362144</v>
      </c>
      <c r="BA5" s="343">
        <v>-194.09663785599878</v>
      </c>
      <c r="BB5" s="515">
        <v>-1.6910410028003198E-2</v>
      </c>
      <c r="BC5" s="342">
        <v>1481.9359999999999</v>
      </c>
      <c r="BD5" s="342">
        <v>1522.3430000000001</v>
      </c>
      <c r="BE5" s="342">
        <v>1519.694</v>
      </c>
      <c r="BF5" s="343">
        <v>4523.973</v>
      </c>
      <c r="BG5" s="746">
        <v>15807.814362143999</v>
      </c>
      <c r="BH5" s="345">
        <v>-232.45200000000023</v>
      </c>
      <c r="BI5" s="345">
        <v>-4.8871158485627397E-2</v>
      </c>
      <c r="BJ5" s="342">
        <v>1747.298</v>
      </c>
      <c r="BK5" s="342">
        <v>1918</v>
      </c>
      <c r="BL5" s="342">
        <v>2137</v>
      </c>
      <c r="BM5" s="343">
        <v>5802.2979999999998</v>
      </c>
      <c r="BN5" s="343">
        <v>-254.14599999999973</v>
      </c>
      <c r="BO5" s="747">
        <v>-4.1962907607170141E-2</v>
      </c>
      <c r="BP5" s="746">
        <v>21610.112362143998</v>
      </c>
      <c r="BQ5" s="746">
        <v>-680.69463785599874</v>
      </c>
      <c r="BR5" s="339">
        <v>-3.0537011865743535E-2</v>
      </c>
      <c r="BS5" s="344">
        <v>2236.9520000000002</v>
      </c>
      <c r="BT5" s="342">
        <v>2061.538</v>
      </c>
      <c r="BU5" s="342">
        <v>1949.367</v>
      </c>
      <c r="BV5" s="343">
        <v>6247.857</v>
      </c>
      <c r="BW5" s="343">
        <v>-89.797362143999635</v>
      </c>
      <c r="BX5" s="745">
        <v>-1.4168863906554474E-2</v>
      </c>
      <c r="BY5" s="341">
        <v>1698.085</v>
      </c>
      <c r="BZ5" s="342">
        <v>1591.3810000000001</v>
      </c>
      <c r="CA5" s="342">
        <v>1483.4929999999999</v>
      </c>
      <c r="CB5" s="342">
        <v>4772.9590000000007</v>
      </c>
      <c r="CC5" s="914">
        <v>11020.816000000001</v>
      </c>
      <c r="CD5" s="343">
        <v>-263.02536214399879</v>
      </c>
      <c r="CE5" s="745">
        <v>-2.3309913149472172E-2</v>
      </c>
      <c r="CF5" s="342">
        <v>1491.5989999999999</v>
      </c>
      <c r="CG5" s="342">
        <v>1481.075</v>
      </c>
      <c r="CH5" s="342">
        <v>1468.4449999999999</v>
      </c>
      <c r="CI5" s="350">
        <f>SUM(CF5:CH5)</f>
        <v>4441.1189999999997</v>
      </c>
      <c r="CJ5" s="746">
        <f t="shared" ref="CJ5:CJ11" si="2">CI5+CC5</f>
        <v>15461.935000000001</v>
      </c>
      <c r="CK5" s="987">
        <f t="shared" ref="CK5:CK13" si="3">CJ5-BG5</f>
        <v>-345.87936214399815</v>
      </c>
      <c r="CL5" s="986">
        <f t="shared" ref="CL5:CL13" si="4">CJ5/BG5-1</f>
        <v>-2.1880277324884179E-2</v>
      </c>
      <c r="CM5" s="342"/>
      <c r="CN5" s="342"/>
      <c r="CO5" s="342"/>
      <c r="CP5" s="343">
        <v>0</v>
      </c>
      <c r="CQ5" s="343">
        <v>4.1962907607170141E-2</v>
      </c>
      <c r="CR5" s="747">
        <v>-1</v>
      </c>
      <c r="CS5" s="746">
        <v>11020.816000000001</v>
      </c>
      <c r="CT5" s="746">
        <v>-10589.296362143998</v>
      </c>
      <c r="CU5" s="339">
        <v>-0.49001579374913551</v>
      </c>
    </row>
    <row r="6" spans="1:99" x14ac:dyDescent="0.25">
      <c r="A6" s="340" t="s">
        <v>142</v>
      </c>
      <c r="B6" s="341">
        <v>436.072</v>
      </c>
      <c r="C6" s="342">
        <v>418.214</v>
      </c>
      <c r="D6" s="342">
        <v>385.80099999999999</v>
      </c>
      <c r="E6" s="343">
        <v>1240.087</v>
      </c>
      <c r="F6" s="341">
        <v>339.06299999999999</v>
      </c>
      <c r="G6" s="342">
        <v>304.18700000000001</v>
      </c>
      <c r="H6" s="342">
        <v>242.51499999999999</v>
      </c>
      <c r="I6" s="343">
        <v>885.76499999999999</v>
      </c>
      <c r="J6" s="342">
        <v>2125.8519999999999</v>
      </c>
      <c r="K6" s="342">
        <v>230.12899999999999</v>
      </c>
      <c r="L6" s="342">
        <v>234.16900000000001</v>
      </c>
      <c r="M6" s="342">
        <v>291.53399999999999</v>
      </c>
      <c r="N6" s="343">
        <v>755.83199999999999</v>
      </c>
      <c r="O6" s="343">
        <v>2881.6839999999997</v>
      </c>
      <c r="P6" s="342">
        <v>359.57</v>
      </c>
      <c r="Q6" s="342">
        <v>403.71699999999998</v>
      </c>
      <c r="R6" s="342">
        <v>445.64800000000002</v>
      </c>
      <c r="S6" s="343">
        <v>1208.9349999999999</v>
      </c>
      <c r="T6" s="343">
        <v>4090.6189999999997</v>
      </c>
      <c r="U6" s="344">
        <v>450.51799999999997</v>
      </c>
      <c r="V6" s="342">
        <v>417.899</v>
      </c>
      <c r="W6" s="342">
        <v>412.27600000000001</v>
      </c>
      <c r="X6" s="343">
        <v>1280.693</v>
      </c>
      <c r="Y6" s="341">
        <v>363.089</v>
      </c>
      <c r="Z6" s="342">
        <v>318.58300000000003</v>
      </c>
      <c r="AA6" s="342">
        <v>243.43</v>
      </c>
      <c r="AB6" s="343">
        <v>925.10200000000009</v>
      </c>
      <c r="AC6" s="342">
        <v>2205.7950000000001</v>
      </c>
      <c r="AD6" s="342">
        <v>239.28200000000001</v>
      </c>
      <c r="AE6" s="342">
        <v>253.37</v>
      </c>
      <c r="AF6" s="342">
        <v>290.16000000000003</v>
      </c>
      <c r="AG6" s="343">
        <v>782.81200000000013</v>
      </c>
      <c r="AH6" s="345">
        <v>2988.607</v>
      </c>
      <c r="AI6" s="336">
        <v>106.92300000000023</v>
      </c>
      <c r="AJ6" s="337">
        <v>3.7104345931059823E-2</v>
      </c>
      <c r="AK6" s="342">
        <v>356.50400000000002</v>
      </c>
      <c r="AL6" s="342">
        <v>408.21</v>
      </c>
      <c r="AM6" s="342">
        <v>443.53199999999998</v>
      </c>
      <c r="AN6" s="343">
        <v>1208.2459999999999</v>
      </c>
      <c r="AO6" s="343">
        <v>4196.8530000000001</v>
      </c>
      <c r="AP6" s="346">
        <v>106.23400000000038</v>
      </c>
      <c r="AQ6" s="337">
        <v>2.5970152683493675E-2</v>
      </c>
      <c r="AR6" s="344">
        <v>460.77895000000001</v>
      </c>
      <c r="AS6" s="342">
        <v>409.46600000000001</v>
      </c>
      <c r="AT6" s="342">
        <v>393.5557</v>
      </c>
      <c r="AU6" s="343">
        <v>1263.8006500000001</v>
      </c>
      <c r="AV6" s="341">
        <v>347.21100000000001</v>
      </c>
      <c r="AW6" s="342">
        <v>282.464</v>
      </c>
      <c r="AX6" s="342">
        <v>246.43700000000001</v>
      </c>
      <c r="AY6" s="343">
        <v>876.11199999999997</v>
      </c>
      <c r="AZ6" s="343">
        <v>2139.9126500000002</v>
      </c>
      <c r="BA6" s="343">
        <v>-65.88234999999986</v>
      </c>
      <c r="BB6" s="515">
        <v>-2.9867848100118E-2</v>
      </c>
      <c r="BC6" s="342">
        <v>236.62899999999999</v>
      </c>
      <c r="BD6" s="342">
        <v>231.65299999999999</v>
      </c>
      <c r="BE6" s="342">
        <v>285.85000000000002</v>
      </c>
      <c r="BF6" s="343">
        <v>754.13200000000006</v>
      </c>
      <c r="BG6" s="746">
        <v>2894.0446500000003</v>
      </c>
      <c r="BH6" s="345">
        <v>-56.375000000000227</v>
      </c>
      <c r="BI6" s="345">
        <v>-7.2016014062124989E-2</v>
      </c>
      <c r="BJ6" s="342">
        <v>355.56599999999997</v>
      </c>
      <c r="BK6" s="342">
        <v>384.61099999999999</v>
      </c>
      <c r="BL6" s="342">
        <v>412.34</v>
      </c>
      <c r="BM6" s="343">
        <v>1152.5169999999998</v>
      </c>
      <c r="BN6" s="343">
        <v>-55.729000000000042</v>
      </c>
      <c r="BO6" s="747">
        <v>-4.6123885367714945E-2</v>
      </c>
      <c r="BP6" s="746">
        <v>4046.5616500000001</v>
      </c>
      <c r="BQ6" s="746">
        <v>-150.29134999999997</v>
      </c>
      <c r="BR6" s="339">
        <v>-3.5810487048271611E-2</v>
      </c>
      <c r="BS6" s="344">
        <v>457.47300000000001</v>
      </c>
      <c r="BT6" s="342">
        <v>417.76900000000001</v>
      </c>
      <c r="BU6" s="342">
        <v>382.12</v>
      </c>
      <c r="BV6" s="343">
        <v>1257.3620000000001</v>
      </c>
      <c r="BW6" s="343">
        <v>-6.4386500000000524</v>
      </c>
      <c r="BX6" s="745">
        <v>-5.0946721700135811E-3</v>
      </c>
      <c r="BY6" s="341">
        <v>335.01900000000001</v>
      </c>
      <c r="BZ6" s="342">
        <v>297.92899999999997</v>
      </c>
      <c r="CA6" s="342">
        <v>239.12899999999999</v>
      </c>
      <c r="CB6" s="342">
        <v>872.077</v>
      </c>
      <c r="CC6" s="914">
        <v>2129.4390000000003</v>
      </c>
      <c r="CD6" s="343">
        <v>-10.473649999999907</v>
      </c>
      <c r="CE6" s="745">
        <v>-4.8944287515660934E-3</v>
      </c>
      <c r="CF6" s="342">
        <v>264.89499999999998</v>
      </c>
      <c r="CG6" s="342">
        <v>262.84199999999998</v>
      </c>
      <c r="CH6" s="342">
        <v>330.55099999999999</v>
      </c>
      <c r="CI6" s="350">
        <f>SUM(CF6:CH6)</f>
        <v>858.28800000000001</v>
      </c>
      <c r="CJ6" s="746">
        <f t="shared" si="2"/>
        <v>2987.7270000000003</v>
      </c>
      <c r="CK6" s="987">
        <f t="shared" si="3"/>
        <v>93.682350000000042</v>
      </c>
      <c r="CL6" s="986">
        <f t="shared" si="4"/>
        <v>3.2370734155742875E-2</v>
      </c>
      <c r="CM6" s="342"/>
      <c r="CN6" s="342"/>
      <c r="CO6" s="342"/>
      <c r="CP6" s="343">
        <v>0</v>
      </c>
      <c r="CQ6" s="343">
        <v>4.6123885367714945E-2</v>
      </c>
      <c r="CR6" s="747">
        <v>-1</v>
      </c>
      <c r="CS6" s="746">
        <v>2129.4390000000003</v>
      </c>
      <c r="CT6" s="746">
        <v>-1917.1226499999998</v>
      </c>
      <c r="CU6" s="339">
        <v>-0.47376583277805728</v>
      </c>
    </row>
    <row r="7" spans="1:99" x14ac:dyDescent="0.25">
      <c r="A7" s="340" t="s">
        <v>143</v>
      </c>
      <c r="B7" s="341">
        <v>1.5940000000000001</v>
      </c>
      <c r="C7" s="342">
        <v>1.6830000000000001</v>
      </c>
      <c r="D7" s="342">
        <v>1.3740000000000001</v>
      </c>
      <c r="E7" s="343">
        <v>4.6509999999999998</v>
      </c>
      <c r="F7" s="341">
        <v>1.1919999999999999</v>
      </c>
      <c r="G7" s="342">
        <v>1.149</v>
      </c>
      <c r="H7" s="342">
        <v>0.78900000000000003</v>
      </c>
      <c r="I7" s="343">
        <v>3.1300000000000003</v>
      </c>
      <c r="J7" s="342">
        <v>7.7810000000000006</v>
      </c>
      <c r="K7" s="342">
        <v>0.76100000000000001</v>
      </c>
      <c r="L7" s="342">
        <v>0.91800000000000004</v>
      </c>
      <c r="M7" s="342">
        <v>1.075</v>
      </c>
      <c r="N7" s="343">
        <v>2.754</v>
      </c>
      <c r="O7" s="343">
        <v>10.535</v>
      </c>
      <c r="P7" s="347">
        <v>1.258</v>
      </c>
      <c r="Q7" s="347">
        <v>1.321</v>
      </c>
      <c r="R7" s="347">
        <v>1.601</v>
      </c>
      <c r="S7" s="343">
        <v>4.18</v>
      </c>
      <c r="T7" s="343">
        <v>14.715</v>
      </c>
      <c r="U7" s="344">
        <v>1.589</v>
      </c>
      <c r="V7" s="342">
        <v>1.762</v>
      </c>
      <c r="W7" s="342">
        <v>1.4990000000000001</v>
      </c>
      <c r="X7" s="342">
        <v>4.8499999999999996</v>
      </c>
      <c r="Y7" s="341">
        <v>1.3</v>
      </c>
      <c r="Z7" s="342">
        <v>1.0660000000000001</v>
      </c>
      <c r="AA7" s="342">
        <v>0.88600000000000001</v>
      </c>
      <c r="AB7" s="343">
        <v>3.2520000000000002</v>
      </c>
      <c r="AC7" s="342">
        <v>8.1020000000000003</v>
      </c>
      <c r="AD7" s="342">
        <v>0.79400000000000004</v>
      </c>
      <c r="AE7" s="342">
        <v>1.0449999999999999</v>
      </c>
      <c r="AF7" s="342">
        <v>1.121</v>
      </c>
      <c r="AG7" s="343">
        <v>2.96</v>
      </c>
      <c r="AH7" s="345">
        <v>11.061999999999999</v>
      </c>
      <c r="AI7" s="336">
        <v>0.52699999999999925</v>
      </c>
      <c r="AJ7" s="337">
        <v>5.002373042240138E-2</v>
      </c>
      <c r="AK7" s="342">
        <v>1.3939999999999999</v>
      </c>
      <c r="AL7" s="342">
        <v>1.3779999999999999</v>
      </c>
      <c r="AM7" s="342">
        <v>1.7629999999999999</v>
      </c>
      <c r="AN7" s="343">
        <v>4.5350000000000001</v>
      </c>
      <c r="AO7" s="343">
        <v>15.597</v>
      </c>
      <c r="AP7" s="348">
        <v>0.88199999999999967</v>
      </c>
      <c r="AQ7" s="337">
        <v>5.9938837920489263E-2</v>
      </c>
      <c r="AR7" s="344">
        <v>1.601</v>
      </c>
      <c r="AS7" s="342">
        <v>1.587</v>
      </c>
      <c r="AT7" s="342">
        <v>1.4</v>
      </c>
      <c r="AU7" s="343">
        <v>4.5879999999999992</v>
      </c>
      <c r="AV7" s="341">
        <v>1</v>
      </c>
      <c r="AW7" s="342">
        <v>1</v>
      </c>
      <c r="AX7" s="342">
        <v>1</v>
      </c>
      <c r="AY7" s="343">
        <v>3</v>
      </c>
      <c r="AZ7" s="343">
        <v>7.5879999999999992</v>
      </c>
      <c r="BA7" s="343">
        <v>-0.51400000000000112</v>
      </c>
      <c r="BB7" s="515">
        <v>-6.3441125647988317E-2</v>
      </c>
      <c r="BC7" s="342">
        <v>0.75600000000000001</v>
      </c>
      <c r="BD7" s="342">
        <v>0.85399999999999998</v>
      </c>
      <c r="BE7" s="342">
        <v>1.0049999999999999</v>
      </c>
      <c r="BF7" s="343">
        <v>2.6149999999999998</v>
      </c>
      <c r="BG7" s="746">
        <v>10.202999999999999</v>
      </c>
      <c r="BH7" s="345">
        <v>-0.3450000000000002</v>
      </c>
      <c r="BI7" s="345">
        <v>-5.0472040668119167E-2</v>
      </c>
      <c r="BJ7" s="342">
        <v>1.0900000000000001</v>
      </c>
      <c r="BK7" s="342">
        <v>1.218</v>
      </c>
      <c r="BL7" s="342">
        <v>1.2889999999999999</v>
      </c>
      <c r="BM7" s="343">
        <v>3.5969999999999995</v>
      </c>
      <c r="BN7" s="343">
        <v>-0.93800000000000061</v>
      </c>
      <c r="BO7" s="747">
        <v>-0.20683572216097035</v>
      </c>
      <c r="BP7" s="746">
        <v>13.799999999999999</v>
      </c>
      <c r="BQ7" s="746">
        <v>-1.7970000000000006</v>
      </c>
      <c r="BR7" s="339">
        <v>-0.11521446432006155</v>
      </c>
      <c r="BS7" s="344">
        <v>1.371</v>
      </c>
      <c r="BT7" s="342">
        <v>1.353</v>
      </c>
      <c r="BU7" s="342">
        <v>1.198</v>
      </c>
      <c r="BV7" s="343">
        <v>3.9220000000000002</v>
      </c>
      <c r="BW7" s="343">
        <v>-0.66599999999999904</v>
      </c>
      <c r="BX7" s="745">
        <v>-0.14516129032258052</v>
      </c>
      <c r="BY7" s="341">
        <v>1.07</v>
      </c>
      <c r="BZ7" s="342">
        <v>1.1060000000000001</v>
      </c>
      <c r="CA7" s="342">
        <v>0.78200000000000003</v>
      </c>
      <c r="CB7" s="342">
        <v>2.9580000000000002</v>
      </c>
      <c r="CC7" s="914">
        <v>6.8800000000000008</v>
      </c>
      <c r="CD7" s="343">
        <v>-0.70799999999999841</v>
      </c>
      <c r="CE7" s="745">
        <v>-9.330521876647313E-2</v>
      </c>
      <c r="CF7" s="342">
        <v>0.72</v>
      </c>
      <c r="CG7" s="342">
        <v>0.68</v>
      </c>
      <c r="CH7" s="342">
        <v>0.89800000000000002</v>
      </c>
      <c r="CI7" s="350">
        <f t="shared" ref="CI7:CI13" si="5">SUM(CF7:CH7)</f>
        <v>2.298</v>
      </c>
      <c r="CJ7" s="746">
        <f t="shared" si="2"/>
        <v>9.1780000000000008</v>
      </c>
      <c r="CK7" s="987">
        <f t="shared" si="3"/>
        <v>-1.0249999999999986</v>
      </c>
      <c r="CL7" s="986">
        <f t="shared" si="4"/>
        <v>-0.1004606488287757</v>
      </c>
      <c r="CM7" s="342"/>
      <c r="CN7" s="342"/>
      <c r="CO7" s="342"/>
      <c r="CP7" s="343">
        <v>0</v>
      </c>
      <c r="CQ7" s="343">
        <v>0.20683572216097035</v>
      </c>
      <c r="CR7" s="747">
        <v>-1</v>
      </c>
      <c r="CS7" s="746">
        <v>6.8800000000000008</v>
      </c>
      <c r="CT7" s="746">
        <v>-6.9199999999999982</v>
      </c>
      <c r="CU7" s="339">
        <v>-0.50144927536231876</v>
      </c>
    </row>
    <row r="8" spans="1:99" x14ac:dyDescent="0.25">
      <c r="A8" s="340" t="s">
        <v>144</v>
      </c>
      <c r="B8" s="341">
        <v>96.125</v>
      </c>
      <c r="C8" s="342">
        <v>83.111999999999995</v>
      </c>
      <c r="D8" s="342">
        <v>86.204999999999998</v>
      </c>
      <c r="E8" s="343">
        <v>265.44200000000001</v>
      </c>
      <c r="F8" s="341">
        <v>80.641000000000005</v>
      </c>
      <c r="G8" s="342">
        <v>75.566999999999993</v>
      </c>
      <c r="H8" s="342">
        <v>73.239000000000004</v>
      </c>
      <c r="I8" s="343">
        <v>229.447</v>
      </c>
      <c r="J8" s="342">
        <v>494.88900000000001</v>
      </c>
      <c r="K8" s="342">
        <v>72.13</v>
      </c>
      <c r="L8" s="342">
        <v>69.058999999999997</v>
      </c>
      <c r="M8" s="342">
        <v>74.06</v>
      </c>
      <c r="N8" s="343">
        <v>215.249</v>
      </c>
      <c r="O8" s="343">
        <v>710.13800000000003</v>
      </c>
      <c r="P8" s="342">
        <v>79.194000000000003</v>
      </c>
      <c r="Q8" s="342">
        <v>84.025999999999996</v>
      </c>
      <c r="R8" s="342">
        <v>94.012</v>
      </c>
      <c r="S8" s="343">
        <v>257.23199999999997</v>
      </c>
      <c r="T8" s="343">
        <v>967.37</v>
      </c>
      <c r="U8" s="344">
        <v>92.748999999999995</v>
      </c>
      <c r="V8" s="342">
        <v>87.418000000000006</v>
      </c>
      <c r="W8" s="342">
        <v>89.459000000000003</v>
      </c>
      <c r="X8" s="343">
        <v>269.62599999999998</v>
      </c>
      <c r="Y8" s="341">
        <v>81.180999999999997</v>
      </c>
      <c r="Z8" s="342">
        <v>75.153000000000006</v>
      </c>
      <c r="AA8" s="342">
        <v>70.481999999999999</v>
      </c>
      <c r="AB8" s="343">
        <v>226.816</v>
      </c>
      <c r="AC8" s="342">
        <v>496.44200000000001</v>
      </c>
      <c r="AD8" s="342">
        <v>71.436000000000007</v>
      </c>
      <c r="AE8" s="342">
        <v>74.540000000000006</v>
      </c>
      <c r="AF8" s="342">
        <v>76.194999999999993</v>
      </c>
      <c r="AG8" s="343">
        <v>222.17099999999999</v>
      </c>
      <c r="AH8" s="345">
        <v>718.61299999999994</v>
      </c>
      <c r="AI8" s="336">
        <v>8.4749999999999091</v>
      </c>
      <c r="AJ8" s="337">
        <v>1.1934300093784378E-2</v>
      </c>
      <c r="AK8" s="342">
        <v>78.147999999999996</v>
      </c>
      <c r="AL8" s="342">
        <v>87.052999999999997</v>
      </c>
      <c r="AM8" s="342">
        <v>94.47</v>
      </c>
      <c r="AN8" s="343">
        <v>259.67099999999999</v>
      </c>
      <c r="AO8" s="343">
        <v>978.28399999999988</v>
      </c>
      <c r="AP8" s="346">
        <v>10.913999999999874</v>
      </c>
      <c r="AQ8" s="337">
        <v>1.1282136100974727E-2</v>
      </c>
      <c r="AR8" s="344">
        <v>95.391999999999996</v>
      </c>
      <c r="AS8" s="342">
        <v>86.741</v>
      </c>
      <c r="AT8" s="342">
        <v>89.575255999999996</v>
      </c>
      <c r="AU8" s="343">
        <v>271.70825600000001</v>
      </c>
      <c r="AV8" s="341">
        <v>84.444999999999993</v>
      </c>
      <c r="AW8" s="342">
        <v>78.546000000000006</v>
      </c>
      <c r="AX8" s="342">
        <v>72.200999999999993</v>
      </c>
      <c r="AY8" s="343">
        <v>235.19199999999998</v>
      </c>
      <c r="AZ8" s="343">
        <v>506.90025600000001</v>
      </c>
      <c r="BA8" s="343">
        <v>10.458256000000006</v>
      </c>
      <c r="BB8" s="515">
        <v>2.1066420649340722E-2</v>
      </c>
      <c r="BC8" s="342">
        <v>73.254000000000005</v>
      </c>
      <c r="BD8" s="342">
        <v>74.055999999999997</v>
      </c>
      <c r="BE8" s="342">
        <v>78.218000000000004</v>
      </c>
      <c r="BF8" s="343">
        <v>225.52800000000002</v>
      </c>
      <c r="BG8" s="746">
        <v>732.42825600000003</v>
      </c>
      <c r="BH8" s="345">
        <v>3.3570000000000277</v>
      </c>
      <c r="BI8" s="345">
        <v>1.5109982851047254E-2</v>
      </c>
      <c r="BJ8" s="342">
        <v>85.65</v>
      </c>
      <c r="BK8" s="342">
        <v>88.542000000000002</v>
      </c>
      <c r="BL8" s="748">
        <v>94.108999999999995</v>
      </c>
      <c r="BM8" s="343">
        <v>268.30099999999999</v>
      </c>
      <c r="BN8" s="343">
        <v>8.6299999999999955</v>
      </c>
      <c r="BO8" s="747">
        <v>3.323436194261209E-2</v>
      </c>
      <c r="BP8" s="746">
        <v>1000.7292560000001</v>
      </c>
      <c r="BQ8" s="746">
        <v>22.445256000000199</v>
      </c>
      <c r="BR8" s="339">
        <v>2.2943496980427192E-2</v>
      </c>
      <c r="BS8" s="344">
        <v>98.361999999999995</v>
      </c>
      <c r="BT8" s="342">
        <v>91.197000000000003</v>
      </c>
      <c r="BU8" s="342">
        <v>87.819000000000003</v>
      </c>
      <c r="BV8" s="343">
        <v>277.37799999999999</v>
      </c>
      <c r="BW8" s="343">
        <v>5.6697439999999801</v>
      </c>
      <c r="BX8" s="745">
        <v>2.0867028788407405E-2</v>
      </c>
      <c r="BY8" s="341">
        <v>83.34</v>
      </c>
      <c r="BZ8" s="342">
        <v>78.533000000000001</v>
      </c>
      <c r="CA8" s="342">
        <v>75.555999999999997</v>
      </c>
      <c r="CB8" s="342">
        <v>237.42899999999997</v>
      </c>
      <c r="CC8" s="914">
        <v>514.80700000000002</v>
      </c>
      <c r="CD8" s="343">
        <v>7.9067440000000033</v>
      </c>
      <c r="CE8" s="745">
        <v>1.5598224515396497E-2</v>
      </c>
      <c r="CF8" s="342">
        <v>74.528999999999996</v>
      </c>
      <c r="CG8" s="342">
        <v>76.897999999999996</v>
      </c>
      <c r="CH8" s="342">
        <v>78.384</v>
      </c>
      <c r="CI8" s="350">
        <f t="shared" si="5"/>
        <v>229.81099999999998</v>
      </c>
      <c r="CJ8" s="746">
        <f t="shared" si="2"/>
        <v>744.61799999999994</v>
      </c>
      <c r="CK8" s="987">
        <f t="shared" si="3"/>
        <v>12.189743999999905</v>
      </c>
      <c r="CL8" s="986">
        <f t="shared" si="4"/>
        <v>1.6642918811695662E-2</v>
      </c>
      <c r="CM8" s="342"/>
      <c r="CN8" s="342"/>
      <c r="CO8" s="748"/>
      <c r="CP8" s="343">
        <v>0</v>
      </c>
      <c r="CQ8" s="343">
        <v>-3.323436194261209E-2</v>
      </c>
      <c r="CR8" s="747">
        <v>-1</v>
      </c>
      <c r="CS8" s="746">
        <v>514.80700000000002</v>
      </c>
      <c r="CT8" s="746">
        <v>-485.92225600000006</v>
      </c>
      <c r="CU8" s="339">
        <v>-0.4855681525113722</v>
      </c>
    </row>
    <row r="9" spans="1:99" x14ac:dyDescent="0.25">
      <c r="A9" s="340" t="s">
        <v>145</v>
      </c>
      <c r="B9" s="341">
        <v>9.2140000000000004</v>
      </c>
      <c r="C9" s="342">
        <v>8.64</v>
      </c>
      <c r="D9" s="342">
        <v>8.2240000000000002</v>
      </c>
      <c r="E9" s="343">
        <v>26.077999999999999</v>
      </c>
      <c r="F9" s="341">
        <v>7.609</v>
      </c>
      <c r="G9" s="342">
        <v>7.3540000000000001</v>
      </c>
      <c r="H9" s="342">
        <v>7.3620000000000001</v>
      </c>
      <c r="I9" s="343">
        <v>22.325000000000003</v>
      </c>
      <c r="J9" s="342">
        <v>48.403000000000006</v>
      </c>
      <c r="K9" s="342">
        <v>7.2949999999999999</v>
      </c>
      <c r="L9" s="342">
        <v>6.9080000000000004</v>
      </c>
      <c r="M9" s="342">
        <v>7.5350000000000001</v>
      </c>
      <c r="N9" s="343">
        <v>21.738</v>
      </c>
      <c r="O9" s="343">
        <v>70.141000000000005</v>
      </c>
      <c r="P9" s="342">
        <v>7.7270000000000003</v>
      </c>
      <c r="Q9" s="342">
        <v>8.6199999999999992</v>
      </c>
      <c r="R9" s="342">
        <v>9.4920000000000009</v>
      </c>
      <c r="S9" s="343">
        <v>25.839000000000002</v>
      </c>
      <c r="T9" s="343">
        <v>95.98</v>
      </c>
      <c r="U9" s="349">
        <v>9.798</v>
      </c>
      <c r="V9" s="342">
        <v>9.1959999999999997</v>
      </c>
      <c r="W9" s="342">
        <v>8.907</v>
      </c>
      <c r="X9" s="343">
        <v>27.901</v>
      </c>
      <c r="Y9" s="341">
        <v>7.6509999999999998</v>
      </c>
      <c r="Z9" s="342">
        <v>7.1630000000000003</v>
      </c>
      <c r="AA9" s="342">
        <v>7.5389999999999997</v>
      </c>
      <c r="AB9" s="343">
        <v>22.353000000000002</v>
      </c>
      <c r="AC9" s="342">
        <v>50.254000000000005</v>
      </c>
      <c r="AD9" s="342">
        <v>7.2089999999999996</v>
      </c>
      <c r="AE9" s="342">
        <v>7.3760000000000003</v>
      </c>
      <c r="AF9" s="342">
        <v>7.6920000000000002</v>
      </c>
      <c r="AG9" s="343">
        <v>22.277000000000001</v>
      </c>
      <c r="AH9" s="345">
        <v>72.531000000000006</v>
      </c>
      <c r="AI9" s="336">
        <v>2.3900000000000006</v>
      </c>
      <c r="AJ9" s="337">
        <v>3.4074221924409454E-2</v>
      </c>
      <c r="AK9" s="342">
        <v>7.8369999999999997</v>
      </c>
      <c r="AL9" s="342">
        <v>7.9770000000000003</v>
      </c>
      <c r="AM9" s="342">
        <v>9.0440000000000005</v>
      </c>
      <c r="AN9" s="343">
        <v>24.858000000000001</v>
      </c>
      <c r="AO9" s="343">
        <v>97.38900000000001</v>
      </c>
      <c r="AP9" s="346">
        <v>1.409000000000006</v>
      </c>
      <c r="AQ9" s="337">
        <v>1.468014169618681E-2</v>
      </c>
      <c r="AR9" s="349">
        <v>9.5429999999999993</v>
      </c>
      <c r="AS9" s="342">
        <v>8.6170000000000009</v>
      </c>
      <c r="AT9" s="342">
        <v>8.8149999999999995</v>
      </c>
      <c r="AU9" s="343">
        <v>26.975000000000001</v>
      </c>
      <c r="AV9" s="341">
        <v>7.9169999999999998</v>
      </c>
      <c r="AW9" s="342">
        <v>7.274</v>
      </c>
      <c r="AX9" s="342">
        <v>7.7610000000000001</v>
      </c>
      <c r="AY9" s="343">
        <v>22.951999999999998</v>
      </c>
      <c r="AZ9" s="343">
        <v>49.927</v>
      </c>
      <c r="BA9" s="343">
        <v>-0.32700000000000529</v>
      </c>
      <c r="BB9" s="515">
        <v>-6.5069447208183639E-3</v>
      </c>
      <c r="BC9" s="342">
        <v>7.8979999999999997</v>
      </c>
      <c r="BD9" s="342">
        <v>7.3760000000000003</v>
      </c>
      <c r="BE9" s="342">
        <v>7.3230000000000004</v>
      </c>
      <c r="BF9" s="343">
        <v>22.597000000000001</v>
      </c>
      <c r="BG9" s="746">
        <v>72.524000000000001</v>
      </c>
      <c r="BH9" s="345">
        <v>0.32000000000000028</v>
      </c>
      <c r="BI9" s="345">
        <v>1.436459128248857E-2</v>
      </c>
      <c r="BJ9" s="342">
        <v>8.2189999999999994</v>
      </c>
      <c r="BK9" s="342">
        <v>8.58</v>
      </c>
      <c r="BL9" s="342">
        <v>9.1750000000000007</v>
      </c>
      <c r="BM9" s="343">
        <v>25.974</v>
      </c>
      <c r="BN9" s="343">
        <v>1.1159999999999997</v>
      </c>
      <c r="BO9" s="747">
        <v>4.4895003620564866E-2</v>
      </c>
      <c r="BP9" s="746">
        <v>98.498000000000005</v>
      </c>
      <c r="BQ9" s="746">
        <v>1.1089999999999947</v>
      </c>
      <c r="BR9" s="339">
        <v>1.138732300362455E-2</v>
      </c>
      <c r="BS9" s="349">
        <v>9.4329999999999998</v>
      </c>
      <c r="BT9" s="342">
        <v>8.1560000000000006</v>
      </c>
      <c r="BU9" s="342">
        <v>8.2919999999999998</v>
      </c>
      <c r="BV9" s="343">
        <v>25.881</v>
      </c>
      <c r="BW9" s="343">
        <v>-1.0940000000000012</v>
      </c>
      <c r="BX9" s="745">
        <v>-4.0556070435588509E-2</v>
      </c>
      <c r="BY9" s="341">
        <v>7.6660000000000004</v>
      </c>
      <c r="BZ9" s="342">
        <v>7.2869999999999999</v>
      </c>
      <c r="CA9" s="342">
        <v>8.0619999999999994</v>
      </c>
      <c r="CB9" s="342">
        <v>23.015000000000001</v>
      </c>
      <c r="CC9" s="914">
        <v>48.896000000000001</v>
      </c>
      <c r="CD9" s="343">
        <v>-1.0309999999999988</v>
      </c>
      <c r="CE9" s="745">
        <v>-2.0650149217858016E-2</v>
      </c>
      <c r="CF9" s="342">
        <v>7.6970000000000001</v>
      </c>
      <c r="CG9" s="342">
        <v>8.0169999999999995</v>
      </c>
      <c r="CH9" s="342">
        <v>7.7279999999999998</v>
      </c>
      <c r="CI9" s="350">
        <f t="shared" si="5"/>
        <v>23.442</v>
      </c>
      <c r="CJ9" s="746">
        <f>CI9+CC9</f>
        <v>72.337999999999994</v>
      </c>
      <c r="CK9" s="987">
        <f t="shared" si="3"/>
        <v>-0.18600000000000705</v>
      </c>
      <c r="CL9" s="986">
        <f t="shared" si="4"/>
        <v>-2.5646682477525884E-3</v>
      </c>
      <c r="CM9" s="342"/>
      <c r="CN9" s="342"/>
      <c r="CO9" s="342"/>
      <c r="CP9" s="343">
        <v>0</v>
      </c>
      <c r="CQ9" s="343">
        <v>-4.4895003620564866E-2</v>
      </c>
      <c r="CR9" s="747">
        <v>-1</v>
      </c>
      <c r="CS9" s="746">
        <v>48.896000000000001</v>
      </c>
      <c r="CT9" s="746">
        <v>-49.602000000000004</v>
      </c>
      <c r="CU9" s="339">
        <v>-0.50358382911328148</v>
      </c>
    </row>
    <row r="10" spans="1:99" x14ac:dyDescent="0.25">
      <c r="A10" s="340" t="s">
        <v>146</v>
      </c>
      <c r="B10" s="341">
        <v>102.387</v>
      </c>
      <c r="C10" s="342">
        <v>112.723</v>
      </c>
      <c r="D10" s="342">
        <v>106.91500000000001</v>
      </c>
      <c r="E10" s="343">
        <v>322.02500000000003</v>
      </c>
      <c r="F10" s="341">
        <v>99.778000000000006</v>
      </c>
      <c r="G10" s="342">
        <v>92.503</v>
      </c>
      <c r="H10" s="342">
        <v>90.081000000000003</v>
      </c>
      <c r="I10" s="343">
        <v>282.36200000000002</v>
      </c>
      <c r="J10" s="342">
        <v>604.38700000000006</v>
      </c>
      <c r="K10" s="342">
        <v>85.27</v>
      </c>
      <c r="L10" s="342">
        <v>88</v>
      </c>
      <c r="M10" s="342">
        <v>102.41800000000001</v>
      </c>
      <c r="N10" s="343">
        <v>275.68799999999999</v>
      </c>
      <c r="O10" s="343">
        <v>880.07500000000005</v>
      </c>
      <c r="P10" s="342">
        <v>114.71899999999999</v>
      </c>
      <c r="Q10" s="342">
        <v>126.93600000000001</v>
      </c>
      <c r="R10" s="342">
        <v>138.33699999999999</v>
      </c>
      <c r="S10" s="343">
        <v>379.99199999999996</v>
      </c>
      <c r="T10" s="343">
        <v>1260.067</v>
      </c>
      <c r="U10" s="344">
        <v>120.86199999999999</v>
      </c>
      <c r="V10" s="342">
        <v>120.938</v>
      </c>
      <c r="W10" s="342">
        <v>121.795</v>
      </c>
      <c r="X10" s="343">
        <v>363.59500000000003</v>
      </c>
      <c r="Y10" s="341">
        <v>107.875</v>
      </c>
      <c r="Z10" s="342">
        <v>93.667000000000002</v>
      </c>
      <c r="AA10" s="342">
        <v>88.837000000000003</v>
      </c>
      <c r="AB10" s="343">
        <v>290.37900000000002</v>
      </c>
      <c r="AC10" s="342">
        <v>653.97400000000005</v>
      </c>
      <c r="AD10" s="342">
        <v>85.795000000000002</v>
      </c>
      <c r="AE10" s="342">
        <v>87.688999999999993</v>
      </c>
      <c r="AF10" s="342">
        <v>107.29300000000001</v>
      </c>
      <c r="AG10" s="343">
        <v>280.77699999999999</v>
      </c>
      <c r="AH10" s="345">
        <v>934.75099999999998</v>
      </c>
      <c r="AI10" s="336">
        <v>54.675999999999931</v>
      </c>
      <c r="AJ10" s="337">
        <v>6.2126523307672654E-2</v>
      </c>
      <c r="AK10" s="342">
        <v>108.223</v>
      </c>
      <c r="AL10" s="342">
        <v>114.702</v>
      </c>
      <c r="AM10" s="342">
        <v>136.65799999999999</v>
      </c>
      <c r="AN10" s="343">
        <v>359.58299999999997</v>
      </c>
      <c r="AO10" s="343">
        <v>1294.3339999999998</v>
      </c>
      <c r="AP10" s="346">
        <v>34.266999999999825</v>
      </c>
      <c r="AQ10" s="337">
        <v>2.7194585684729322E-2</v>
      </c>
      <c r="AR10" s="344">
        <v>115.246</v>
      </c>
      <c r="AS10" s="342">
        <v>119.087</v>
      </c>
      <c r="AT10" s="342">
        <v>121.979268605</v>
      </c>
      <c r="AU10" s="343">
        <v>356.31226860499999</v>
      </c>
      <c r="AV10" s="341">
        <v>111.566</v>
      </c>
      <c r="AW10" s="342">
        <v>96.319000000000003</v>
      </c>
      <c r="AX10" s="342">
        <v>93.091999999999999</v>
      </c>
      <c r="AY10" s="343">
        <v>300.97699999999998</v>
      </c>
      <c r="AZ10" s="343">
        <v>657.28926860499996</v>
      </c>
      <c r="BA10" s="343">
        <v>3.3152686049999147</v>
      </c>
      <c r="BB10" s="515">
        <v>5.069419587017121E-3</v>
      </c>
      <c r="BC10" s="342">
        <v>91.975999999999999</v>
      </c>
      <c r="BD10" s="342">
        <v>94.132000000000005</v>
      </c>
      <c r="BE10" s="342">
        <v>106.39100000000001</v>
      </c>
      <c r="BF10" s="343">
        <v>292.49900000000002</v>
      </c>
      <c r="BG10" s="746">
        <v>949.78826860499998</v>
      </c>
      <c r="BH10" s="345">
        <v>11.722000000000037</v>
      </c>
      <c r="BI10" s="345">
        <v>4.1748433810461894E-2</v>
      </c>
      <c r="BJ10" s="342">
        <v>126.67</v>
      </c>
      <c r="BK10" s="342">
        <v>124.616</v>
      </c>
      <c r="BL10" s="748">
        <v>134.41399999999999</v>
      </c>
      <c r="BM10" s="343">
        <v>385.7</v>
      </c>
      <c r="BN10" s="343">
        <v>26.117000000000019</v>
      </c>
      <c r="BO10" s="747">
        <v>7.2631353540072885E-2</v>
      </c>
      <c r="BP10" s="746">
        <v>1335.488268605</v>
      </c>
      <c r="BQ10" s="746">
        <v>41.154268605000198</v>
      </c>
      <c r="BR10" s="339">
        <v>3.1795710075606554E-2</v>
      </c>
      <c r="BS10" s="344">
        <v>112.759</v>
      </c>
      <c r="BT10" s="342">
        <v>113.601</v>
      </c>
      <c r="BU10" s="342">
        <v>113.328</v>
      </c>
      <c r="BV10" s="343">
        <v>339.68799999999999</v>
      </c>
      <c r="BW10" s="343">
        <v>-16.624268604999997</v>
      </c>
      <c r="BX10" s="745">
        <v>-4.6656458589219407E-2</v>
      </c>
      <c r="BY10" s="341">
        <v>111.41200000000001</v>
      </c>
      <c r="BZ10" s="342">
        <v>99.855000000000004</v>
      </c>
      <c r="CA10" s="342">
        <v>96.715999999999994</v>
      </c>
      <c r="CB10" s="342">
        <v>307.983</v>
      </c>
      <c r="CC10" s="914">
        <v>647.67100000000005</v>
      </c>
      <c r="CD10" s="343">
        <v>-9.618268604999912</v>
      </c>
      <c r="CE10" s="745">
        <v>-1.4633235417662149E-2</v>
      </c>
      <c r="CF10" s="342">
        <v>94.040061051999999</v>
      </c>
      <c r="CG10" s="342">
        <v>92.617000000000004</v>
      </c>
      <c r="CH10" s="342">
        <v>92.66</v>
      </c>
      <c r="CI10" s="350">
        <f t="shared" si="5"/>
        <v>279.31706105199999</v>
      </c>
      <c r="CJ10" s="746">
        <f t="shared" si="2"/>
        <v>926.98806105200003</v>
      </c>
      <c r="CK10" s="987">
        <f t="shared" si="3"/>
        <v>-22.80020755299995</v>
      </c>
      <c r="CL10" s="986">
        <f t="shared" si="4"/>
        <v>-2.400556872163484E-2</v>
      </c>
      <c r="CM10" s="342"/>
      <c r="CN10" s="342"/>
      <c r="CO10" s="748"/>
      <c r="CP10" s="343">
        <v>0</v>
      </c>
      <c r="CQ10" s="343">
        <v>-7.2631353540072885E-2</v>
      </c>
      <c r="CR10" s="747">
        <v>-1</v>
      </c>
      <c r="CS10" s="746">
        <v>647.67100000000005</v>
      </c>
      <c r="CT10" s="746">
        <v>-687.81726860499998</v>
      </c>
      <c r="CU10" s="339">
        <v>-0.51503055831667288</v>
      </c>
    </row>
    <row r="11" spans="1:99" x14ac:dyDescent="0.25">
      <c r="A11" s="340" t="s">
        <v>147</v>
      </c>
      <c r="B11" s="341">
        <v>26.297000000000001</v>
      </c>
      <c r="C11" s="342">
        <v>25.577000000000002</v>
      </c>
      <c r="D11" s="342">
        <v>23.352</v>
      </c>
      <c r="E11" s="343">
        <v>75.225999999999999</v>
      </c>
      <c r="F11" s="341">
        <v>22.934999999999999</v>
      </c>
      <c r="G11" s="342">
        <v>18.53</v>
      </c>
      <c r="H11" s="342">
        <v>16.385999999999999</v>
      </c>
      <c r="I11" s="343">
        <v>57.850999999999999</v>
      </c>
      <c r="J11" s="342">
        <v>133.077</v>
      </c>
      <c r="K11" s="342">
        <v>13.664999999999999</v>
      </c>
      <c r="L11" s="342">
        <v>16.132999999999999</v>
      </c>
      <c r="M11" s="342">
        <v>18.056999999999999</v>
      </c>
      <c r="N11" s="343">
        <v>47.854999999999997</v>
      </c>
      <c r="O11" s="343">
        <v>180.93199999999999</v>
      </c>
      <c r="P11" s="342">
        <v>20.780999999999999</v>
      </c>
      <c r="Q11" s="342">
        <v>22.963000000000001</v>
      </c>
      <c r="R11" s="342">
        <v>25.454999999999998</v>
      </c>
      <c r="S11" s="343">
        <v>69.198999999999998</v>
      </c>
      <c r="T11" s="343">
        <v>250.13099999999997</v>
      </c>
      <c r="U11" s="349">
        <v>25.977</v>
      </c>
      <c r="V11" s="342">
        <v>25.46</v>
      </c>
      <c r="W11" s="342">
        <v>24.19</v>
      </c>
      <c r="X11" s="343">
        <v>75.626999999999995</v>
      </c>
      <c r="Y11" s="341">
        <v>22.367999999999999</v>
      </c>
      <c r="Z11" s="342">
        <v>18.731000000000002</v>
      </c>
      <c r="AA11" s="342">
        <v>15.257999999999999</v>
      </c>
      <c r="AB11" s="343">
        <v>56.356999999999999</v>
      </c>
      <c r="AC11" s="342">
        <v>131.98399999999998</v>
      </c>
      <c r="AD11" s="342">
        <v>13.707000000000001</v>
      </c>
      <c r="AE11" s="342">
        <v>17.023</v>
      </c>
      <c r="AF11" s="342">
        <v>19.928999999999998</v>
      </c>
      <c r="AG11" s="343">
        <v>50.658999999999999</v>
      </c>
      <c r="AH11" s="345">
        <v>182.64299999999997</v>
      </c>
      <c r="AI11" s="336">
        <v>1.7109999999999843</v>
      </c>
      <c r="AJ11" s="337">
        <v>9.4565914266131479E-3</v>
      </c>
      <c r="AK11" s="342">
        <v>21.331</v>
      </c>
      <c r="AL11" s="342">
        <v>23.786999999999999</v>
      </c>
      <c r="AM11" s="342">
        <v>27.6</v>
      </c>
      <c r="AN11" s="343">
        <v>72.717999999999989</v>
      </c>
      <c r="AO11" s="343">
        <v>255.36099999999996</v>
      </c>
      <c r="AP11" s="346">
        <v>5.2299999999999898</v>
      </c>
      <c r="AQ11" s="337">
        <v>2.0909043661121451E-2</v>
      </c>
      <c r="AR11" s="349">
        <v>29.146999999999998</v>
      </c>
      <c r="AS11" s="342">
        <v>28.42</v>
      </c>
      <c r="AT11" s="342">
        <v>27.75</v>
      </c>
      <c r="AU11" s="343">
        <v>85.317000000000007</v>
      </c>
      <c r="AV11" s="341">
        <v>26.904</v>
      </c>
      <c r="AW11" s="342">
        <v>24.573</v>
      </c>
      <c r="AX11" s="342">
        <v>22.34</v>
      </c>
      <c r="AY11" s="343">
        <v>73.817000000000007</v>
      </c>
      <c r="AZ11" s="343">
        <v>159.13400000000001</v>
      </c>
      <c r="BA11" s="343">
        <v>27.150000000000034</v>
      </c>
      <c r="BB11" s="515">
        <v>0.20570675233361646</v>
      </c>
      <c r="BC11" s="342">
        <v>21.297999999999998</v>
      </c>
      <c r="BD11" s="342">
        <v>23.574999999999999</v>
      </c>
      <c r="BE11" s="342">
        <v>25.398</v>
      </c>
      <c r="BF11" s="343">
        <v>70.271000000000001</v>
      </c>
      <c r="BG11" s="746">
        <v>229.40500000000003</v>
      </c>
      <c r="BH11" s="345">
        <v>19.612000000000002</v>
      </c>
      <c r="BI11" s="345">
        <v>0.38713752738901275</v>
      </c>
      <c r="BJ11" s="342">
        <v>26.626000000000001</v>
      </c>
      <c r="BK11" s="342">
        <v>30.369</v>
      </c>
      <c r="BL11" s="342">
        <v>30.654</v>
      </c>
      <c r="BM11" s="343">
        <v>87.649000000000001</v>
      </c>
      <c r="BN11" s="343">
        <v>14.931000000000012</v>
      </c>
      <c r="BO11" s="747">
        <v>0.20532742924722913</v>
      </c>
      <c r="BP11" s="746">
        <v>317.05400000000003</v>
      </c>
      <c r="BQ11" s="746">
        <v>61.693000000000069</v>
      </c>
      <c r="BR11" s="339">
        <v>0.24159131582348148</v>
      </c>
      <c r="BS11" s="344">
        <v>33.331000000000003</v>
      </c>
      <c r="BT11" s="342">
        <v>28.254000000000001</v>
      </c>
      <c r="BU11" s="342">
        <v>30.978000000000002</v>
      </c>
      <c r="BV11" s="343">
        <v>92.563000000000017</v>
      </c>
      <c r="BW11" s="343">
        <v>7.2460000000000093</v>
      </c>
      <c r="BX11" s="745">
        <v>8.4930318693812623E-2</v>
      </c>
      <c r="BY11" s="341">
        <v>28.001000000000001</v>
      </c>
      <c r="BZ11" s="342">
        <v>24.904</v>
      </c>
      <c r="CA11" s="342">
        <v>21.116</v>
      </c>
      <c r="CB11" s="342">
        <v>74.021000000000001</v>
      </c>
      <c r="CC11" s="914">
        <v>166.584</v>
      </c>
      <c r="CD11" s="343">
        <v>7.4499999999999886</v>
      </c>
      <c r="CE11" s="745">
        <v>4.6815891010091981E-2</v>
      </c>
      <c r="CF11" s="342">
        <v>19.93</v>
      </c>
      <c r="CG11" s="342">
        <v>21.173999999999999</v>
      </c>
      <c r="CH11" s="342">
        <v>23.814</v>
      </c>
      <c r="CI11" s="350">
        <f t="shared" si="5"/>
        <v>64.918000000000006</v>
      </c>
      <c r="CJ11" s="746">
        <f t="shared" si="2"/>
        <v>231.50200000000001</v>
      </c>
      <c r="CK11" s="987">
        <f t="shared" si="3"/>
        <v>2.09699999999998</v>
      </c>
      <c r="CL11" s="986">
        <f t="shared" si="4"/>
        <v>9.1410387742201227E-3</v>
      </c>
      <c r="CM11" s="342"/>
      <c r="CN11" s="342"/>
      <c r="CO11" s="342"/>
      <c r="CP11" s="343">
        <v>0</v>
      </c>
      <c r="CQ11" s="343">
        <v>-0.20532742924722913</v>
      </c>
      <c r="CR11" s="747">
        <v>-1</v>
      </c>
      <c r="CS11" s="746">
        <v>166.584</v>
      </c>
      <c r="CT11" s="746">
        <v>-150.47000000000003</v>
      </c>
      <c r="CU11" s="339">
        <v>-0.47458792508531678</v>
      </c>
    </row>
    <row r="12" spans="1:99" x14ac:dyDescent="0.25">
      <c r="A12" s="340" t="s">
        <v>148</v>
      </c>
      <c r="B12" s="341">
        <v>142.774</v>
      </c>
      <c r="C12" s="342">
        <v>136.85400000000001</v>
      </c>
      <c r="D12" s="342">
        <v>132.33500000000001</v>
      </c>
      <c r="E12" s="343">
        <v>411.96300000000008</v>
      </c>
      <c r="F12" s="341">
        <v>123.765</v>
      </c>
      <c r="G12" s="342">
        <v>117.16</v>
      </c>
      <c r="H12" s="342">
        <v>112.151</v>
      </c>
      <c r="I12" s="343">
        <v>353.07600000000002</v>
      </c>
      <c r="J12" s="342">
        <v>765.0390000000001</v>
      </c>
      <c r="K12" s="342">
        <v>104.896</v>
      </c>
      <c r="L12" s="342">
        <v>111.824</v>
      </c>
      <c r="M12" s="342">
        <v>112.556</v>
      </c>
      <c r="N12" s="343">
        <v>329.27600000000001</v>
      </c>
      <c r="O12" s="350">
        <v>1094.3150000000001</v>
      </c>
      <c r="P12" s="342">
        <v>123.348</v>
      </c>
      <c r="Q12" s="342">
        <v>131.84899999999999</v>
      </c>
      <c r="R12" s="342">
        <v>136.577</v>
      </c>
      <c r="S12" s="343">
        <v>391.774</v>
      </c>
      <c r="T12" s="343">
        <v>1486.0889999999999</v>
      </c>
      <c r="U12" s="344">
        <v>154.346</v>
      </c>
      <c r="V12" s="342">
        <v>150.93</v>
      </c>
      <c r="W12" s="342">
        <v>140.887</v>
      </c>
      <c r="X12" s="343">
        <v>446.16300000000001</v>
      </c>
      <c r="Y12" s="341">
        <v>126.646</v>
      </c>
      <c r="Z12" s="342">
        <v>119.646</v>
      </c>
      <c r="AA12" s="342">
        <v>112.697</v>
      </c>
      <c r="AB12" s="343">
        <v>358.98900000000003</v>
      </c>
      <c r="AC12" s="342">
        <v>805.15200000000004</v>
      </c>
      <c r="AD12" s="342">
        <v>108.636</v>
      </c>
      <c r="AE12" s="342">
        <v>114.036</v>
      </c>
      <c r="AF12" s="342">
        <v>108.998</v>
      </c>
      <c r="AG12" s="343">
        <v>331.67</v>
      </c>
      <c r="AH12" s="345">
        <v>1136.8220000000001</v>
      </c>
      <c r="AI12" s="336">
        <v>42.507000000000062</v>
      </c>
      <c r="AJ12" s="337">
        <v>3.8843477426518058E-2</v>
      </c>
      <c r="AK12" s="342">
        <v>128.84800000000001</v>
      </c>
      <c r="AL12" s="342">
        <v>135.43100000000001</v>
      </c>
      <c r="AM12" s="342">
        <v>141.155</v>
      </c>
      <c r="AN12" s="343">
        <v>405.43399999999997</v>
      </c>
      <c r="AO12" s="343">
        <v>1542.2560000000001</v>
      </c>
      <c r="AP12" s="346">
        <v>56.167000000000144</v>
      </c>
      <c r="AQ12" s="337">
        <v>3.7795179158179648E-2</v>
      </c>
      <c r="AR12" s="344">
        <v>162.988</v>
      </c>
      <c r="AS12" s="342">
        <v>144.10400000000001</v>
      </c>
      <c r="AT12" s="342">
        <v>136.40199999999999</v>
      </c>
      <c r="AU12" s="343">
        <v>443.49399999999997</v>
      </c>
      <c r="AV12" s="341">
        <v>135.72300000000001</v>
      </c>
      <c r="AW12" s="342">
        <v>125.729</v>
      </c>
      <c r="AX12" s="342">
        <v>110.584</v>
      </c>
      <c r="AY12" s="343">
        <v>372.036</v>
      </c>
      <c r="AZ12" s="343">
        <v>815.53</v>
      </c>
      <c r="BA12" s="343">
        <v>10.377999999999929</v>
      </c>
      <c r="BB12" s="515">
        <v>1.2889491673621745E-2</v>
      </c>
      <c r="BC12" s="342">
        <v>110.899</v>
      </c>
      <c r="BD12" s="342">
        <v>115.40600000000001</v>
      </c>
      <c r="BE12" s="342">
        <v>116.06</v>
      </c>
      <c r="BF12" s="343">
        <v>342.36500000000001</v>
      </c>
      <c r="BG12" s="746">
        <v>1157.895</v>
      </c>
      <c r="BH12" s="345">
        <v>7.8639999999999759</v>
      </c>
      <c r="BI12" s="345">
        <v>2.3710314469201244E-2</v>
      </c>
      <c r="BJ12" s="342">
        <v>129.93700000000001</v>
      </c>
      <c r="BK12" s="342">
        <v>134.38999999999999</v>
      </c>
      <c r="BL12" s="342">
        <v>136.583</v>
      </c>
      <c r="BM12" s="343">
        <v>400.90999999999997</v>
      </c>
      <c r="BN12" s="343">
        <v>-4.5240000000000009</v>
      </c>
      <c r="BO12" s="747">
        <v>-1.1158412959939246E-2</v>
      </c>
      <c r="BP12" s="746">
        <v>1558.8049999999998</v>
      </c>
      <c r="BQ12" s="746">
        <v>16.548999999999751</v>
      </c>
      <c r="BR12" s="339">
        <v>1.0730384579473062E-2</v>
      </c>
      <c r="BS12" s="344">
        <v>163.89400000000001</v>
      </c>
      <c r="BT12" s="342">
        <v>147.65899999999999</v>
      </c>
      <c r="BU12" s="342">
        <v>138.77600000000001</v>
      </c>
      <c r="BV12" s="343">
        <v>450.32900000000001</v>
      </c>
      <c r="BW12" s="343">
        <v>6.8350000000000364</v>
      </c>
      <c r="BX12" s="745">
        <v>1.5411707937424302E-2</v>
      </c>
      <c r="BY12" s="341">
        <v>131.874</v>
      </c>
      <c r="BZ12" s="342">
        <v>120.989</v>
      </c>
      <c r="CA12" s="342">
        <v>117.03</v>
      </c>
      <c r="CB12" s="342">
        <v>369.89300000000003</v>
      </c>
      <c r="CC12" s="914">
        <v>820.22199999999998</v>
      </c>
      <c r="CD12" s="343">
        <v>4.6920000000000073</v>
      </c>
      <c r="CE12" s="745">
        <v>5.7533137959364655E-3</v>
      </c>
      <c r="CF12" s="342">
        <v>113.59399999999999</v>
      </c>
      <c r="CG12" s="342">
        <v>113.63800000000001</v>
      </c>
      <c r="CH12" s="342">
        <v>113.21299999999999</v>
      </c>
      <c r="CI12" s="350">
        <f t="shared" si="5"/>
        <v>340.44499999999999</v>
      </c>
      <c r="CJ12" s="746">
        <f>CI12+CC12</f>
        <v>1160.6669999999999</v>
      </c>
      <c r="CK12" s="987">
        <f t="shared" si="3"/>
        <v>2.7719999999999345</v>
      </c>
      <c r="CL12" s="986">
        <f t="shared" si="4"/>
        <v>2.3939994559092348E-3</v>
      </c>
      <c r="CM12" s="342"/>
      <c r="CN12" s="342"/>
      <c r="CO12" s="342"/>
      <c r="CP12" s="343">
        <v>0</v>
      </c>
      <c r="CQ12" s="343">
        <v>1.1158412959939246E-2</v>
      </c>
      <c r="CR12" s="747">
        <v>-1</v>
      </c>
      <c r="CS12" s="746">
        <v>820.22199999999998</v>
      </c>
      <c r="CT12" s="746">
        <v>-738.58299999999986</v>
      </c>
      <c r="CU12" s="339">
        <v>-0.47381359438800874</v>
      </c>
    </row>
    <row r="13" spans="1:99" x14ac:dyDescent="0.25">
      <c r="A13" s="351" t="s">
        <v>149</v>
      </c>
      <c r="B13" s="352">
        <v>73.108186000000003</v>
      </c>
      <c r="C13" s="353">
        <v>68.222781999999995</v>
      </c>
      <c r="D13" s="353">
        <v>71.669032000000001</v>
      </c>
      <c r="E13" s="354">
        <v>213</v>
      </c>
      <c r="F13" s="352">
        <v>63.748463999999998</v>
      </c>
      <c r="G13" s="353">
        <v>55.402996999999999</v>
      </c>
      <c r="H13" s="353">
        <v>47.405565000000003</v>
      </c>
      <c r="I13" s="354">
        <v>166.55702600000001</v>
      </c>
      <c r="J13" s="353">
        <v>379.55702600000001</v>
      </c>
      <c r="K13" s="353">
        <v>41.257199999999997</v>
      </c>
      <c r="L13" s="353">
        <v>49.156770000000002</v>
      </c>
      <c r="M13" s="353">
        <v>66.629099999999994</v>
      </c>
      <c r="N13" s="354">
        <v>157.04307</v>
      </c>
      <c r="O13" s="355">
        <v>536.60009600000001</v>
      </c>
      <c r="P13" s="353">
        <v>72.324764000000002</v>
      </c>
      <c r="Q13" s="353">
        <v>75.829297999999994</v>
      </c>
      <c r="R13" s="353">
        <v>79.807199999999995</v>
      </c>
      <c r="S13" s="354">
        <v>227.961262</v>
      </c>
      <c r="T13" s="354">
        <v>764.56135800000004</v>
      </c>
      <c r="U13" s="356">
        <v>78.903298000000007</v>
      </c>
      <c r="V13" s="353">
        <v>70.757071999999994</v>
      </c>
      <c r="W13" s="353">
        <v>75.872923999999998</v>
      </c>
      <c r="X13" s="354">
        <v>225.53329400000001</v>
      </c>
      <c r="Y13" s="352">
        <v>70.129884000000004</v>
      </c>
      <c r="Z13" s="353">
        <v>56.344968000000001</v>
      </c>
      <c r="AA13" s="353">
        <v>44.641666000000001</v>
      </c>
      <c r="AB13" s="354">
        <v>171.11651799999999</v>
      </c>
      <c r="AC13" s="353">
        <v>396.649812</v>
      </c>
      <c r="AD13" s="352">
        <v>46.21</v>
      </c>
      <c r="AE13" s="353">
        <v>52.23</v>
      </c>
      <c r="AF13" s="353">
        <v>60.36</v>
      </c>
      <c r="AG13" s="354">
        <v>158.80000000000001</v>
      </c>
      <c r="AH13" s="357">
        <v>555.44981200000007</v>
      </c>
      <c r="AI13" s="336">
        <v>18.849716000000058</v>
      </c>
      <c r="AJ13" s="337">
        <v>3.5128051859312448E-2</v>
      </c>
      <c r="AK13" s="353">
        <v>74.333499000000003</v>
      </c>
      <c r="AL13" s="353">
        <v>71.376577999999995</v>
      </c>
      <c r="AM13" s="353">
        <v>77.216351000000003</v>
      </c>
      <c r="AN13" s="354">
        <v>222.92642800000002</v>
      </c>
      <c r="AO13" s="354">
        <v>778.37624000000005</v>
      </c>
      <c r="AP13" s="358">
        <v>13.814882000000011</v>
      </c>
      <c r="AQ13" s="339">
        <v>1.8069029850185103E-2</v>
      </c>
      <c r="AR13" s="356">
        <v>13.777747</v>
      </c>
      <c r="AS13" s="353">
        <v>12.911327999999999</v>
      </c>
      <c r="AT13" s="353">
        <v>12.039725000000001</v>
      </c>
      <c r="AU13" s="516">
        <v>38.7288</v>
      </c>
      <c r="AV13" s="517">
        <v>11.50014</v>
      </c>
      <c r="AW13" s="517">
        <v>9.6145119999999995</v>
      </c>
      <c r="AX13" s="517">
        <v>7.0585190000000004</v>
      </c>
      <c r="AY13" s="354">
        <v>28.173171</v>
      </c>
      <c r="AZ13" s="354">
        <v>66.901971000000003</v>
      </c>
      <c r="BA13" s="354">
        <v>-329.74784099999999</v>
      </c>
      <c r="BB13" s="518">
        <v>-0.83133240209376424</v>
      </c>
      <c r="BC13" s="352">
        <v>5.7210000000000001</v>
      </c>
      <c r="BD13" s="353">
        <v>6.1879999999999997</v>
      </c>
      <c r="BE13" s="353">
        <v>9.1329999999999991</v>
      </c>
      <c r="BF13" s="354">
        <v>21.041999999999998</v>
      </c>
      <c r="BG13" s="749">
        <v>87.943971000000005</v>
      </c>
      <c r="BH13" s="357">
        <v>-137.75800000000001</v>
      </c>
      <c r="BI13" s="357">
        <v>-0.86749370277078086</v>
      </c>
      <c r="BJ13" s="353">
        <v>10.884</v>
      </c>
      <c r="BK13" s="353">
        <v>11.025</v>
      </c>
      <c r="BL13" s="353">
        <v>11.933</v>
      </c>
      <c r="BM13" s="354">
        <v>33.841999999999999</v>
      </c>
      <c r="BN13" s="354">
        <v>-189.084428</v>
      </c>
      <c r="BO13" s="750">
        <v>-0.84819206810239656</v>
      </c>
      <c r="BP13" s="749">
        <v>121.785971</v>
      </c>
      <c r="BQ13" s="749">
        <v>-656.59026900000003</v>
      </c>
      <c r="BR13" s="339">
        <v>-0.84353842686667824</v>
      </c>
      <c r="BS13" s="356">
        <v>14.073</v>
      </c>
      <c r="BT13" s="353">
        <v>13.548</v>
      </c>
      <c r="BU13" s="353">
        <v>11.053000000000001</v>
      </c>
      <c r="BV13" s="516">
        <v>38.674000000000007</v>
      </c>
      <c r="BW13" s="516">
        <v>-5.4799999999993076E-2</v>
      </c>
      <c r="BX13" s="745">
        <v>-1.4149676726361582E-3</v>
      </c>
      <c r="BY13" s="517">
        <v>10.746</v>
      </c>
      <c r="BZ13" s="517">
        <v>9.3130000000000006</v>
      </c>
      <c r="CA13" s="517">
        <v>7.6689999999999996</v>
      </c>
      <c r="CB13" s="353">
        <v>27.728000000000002</v>
      </c>
      <c r="CC13" s="915">
        <v>66.402000000000015</v>
      </c>
      <c r="CD13" s="354">
        <v>-0.49997099999998795</v>
      </c>
      <c r="CE13" s="745">
        <v>-7.4731878975581312E-3</v>
      </c>
      <c r="CF13" s="352">
        <v>6.431</v>
      </c>
      <c r="CG13" s="353">
        <v>6.6820000000000004</v>
      </c>
      <c r="CH13" s="353">
        <v>9.3659999999999997</v>
      </c>
      <c r="CI13" s="355">
        <f t="shared" si="5"/>
        <v>22.478999999999999</v>
      </c>
      <c r="CJ13" s="749">
        <f t="shared" ref="CJ13" si="6">CI13+CC13</f>
        <v>88.881000000000014</v>
      </c>
      <c r="CK13" s="988">
        <f t="shared" si="3"/>
        <v>0.93702900000000966</v>
      </c>
      <c r="CL13" s="989">
        <f t="shared" si="4"/>
        <v>1.0654840682597921E-2</v>
      </c>
      <c r="CM13" s="353"/>
      <c r="CN13" s="353"/>
      <c r="CO13" s="353"/>
      <c r="CP13" s="354">
        <v>0</v>
      </c>
      <c r="CQ13" s="354">
        <v>0.84819206810239656</v>
      </c>
      <c r="CR13" s="750">
        <v>-1</v>
      </c>
      <c r="CS13" s="749">
        <v>66.402000000000015</v>
      </c>
      <c r="CT13" s="749">
        <v>-55.383970999999988</v>
      </c>
      <c r="CU13" s="339">
        <v>-0.45476478567469802</v>
      </c>
    </row>
    <row r="14" spans="1:99" x14ac:dyDescent="0.25"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Z14" s="345"/>
      <c r="AO14" s="345">
        <v>30655.283999999996</v>
      </c>
      <c r="AX14" s="345">
        <v>2015.539</v>
      </c>
      <c r="AY14" s="345">
        <v>6827.2729999999992</v>
      </c>
      <c r="AZ14" s="345">
        <v>15612.534536748999</v>
      </c>
    </row>
    <row r="15" spans="1:99" ht="28.5" customHeight="1" x14ac:dyDescent="0.25">
      <c r="A15" s="928" t="s">
        <v>150</v>
      </c>
      <c r="B15" s="928"/>
      <c r="C15" s="928"/>
      <c r="D15" s="928"/>
      <c r="E15" s="928"/>
      <c r="F15" s="928"/>
      <c r="G15" s="928"/>
      <c r="H15" s="928"/>
      <c r="I15" s="928"/>
      <c r="J15" s="928"/>
      <c r="K15" s="928"/>
      <c r="L15" s="928"/>
      <c r="M15" s="928"/>
      <c r="N15" s="928"/>
      <c r="O15" s="928"/>
      <c r="P15" s="928"/>
      <c r="Q15" s="928"/>
      <c r="R15" s="928"/>
      <c r="S15" s="928"/>
      <c r="T15" s="928"/>
      <c r="U15" s="928"/>
      <c r="V15" s="928"/>
      <c r="W15" s="928"/>
      <c r="X15" s="928"/>
    </row>
    <row r="16" spans="1:99" ht="43.5" customHeight="1" x14ac:dyDescent="0.25">
      <c r="A16" s="3"/>
      <c r="B16" s="933">
        <v>2011</v>
      </c>
      <c r="C16" s="933"/>
      <c r="D16" s="933"/>
      <c r="E16" s="933"/>
      <c r="F16" s="933"/>
      <c r="G16" s="933"/>
      <c r="H16" s="933"/>
      <c r="I16" s="934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5">
        <v>2012</v>
      </c>
      <c r="V16" s="933"/>
      <c r="W16" s="933"/>
      <c r="X16" s="933"/>
      <c r="Y16" s="933"/>
      <c r="Z16" s="933"/>
      <c r="AA16" s="933"/>
      <c r="AB16" s="934"/>
      <c r="AC16" s="935"/>
      <c r="AD16" s="933"/>
      <c r="AE16" s="933"/>
      <c r="AF16" s="933"/>
      <c r="AG16" s="933"/>
      <c r="AH16" s="934"/>
      <c r="AI16" s="137" t="s">
        <v>135</v>
      </c>
      <c r="AJ16" s="951"/>
      <c r="AK16" s="951"/>
      <c r="AL16" s="951"/>
      <c r="AM16" s="951"/>
      <c r="AN16" s="951"/>
      <c r="AO16" s="951"/>
      <c r="AP16" s="951" t="s">
        <v>135</v>
      </c>
      <c r="AQ16" s="951"/>
      <c r="AR16" s="935">
        <v>2013</v>
      </c>
      <c r="AS16" s="933"/>
      <c r="AT16" s="933"/>
      <c r="AU16" s="933"/>
      <c r="AV16" s="933"/>
      <c r="AW16" s="933"/>
      <c r="AX16" s="933"/>
      <c r="AY16" s="954"/>
      <c r="AZ16" s="933"/>
      <c r="BA16" s="951" t="s">
        <v>233</v>
      </c>
      <c r="BB16" s="951"/>
      <c r="BC16" s="933"/>
      <c r="BD16" s="933"/>
      <c r="BE16" s="933"/>
      <c r="BF16" s="933"/>
      <c r="BG16" s="137"/>
      <c r="BH16" s="951"/>
      <c r="BI16" s="951"/>
      <c r="BJ16" s="951"/>
      <c r="BK16" s="951"/>
      <c r="BL16" s="951"/>
      <c r="BM16" s="751"/>
      <c r="BN16" s="952" t="s">
        <v>268</v>
      </c>
      <c r="BO16" s="953"/>
      <c r="BP16" s="951"/>
      <c r="BQ16" s="952" t="s">
        <v>270</v>
      </c>
      <c r="BR16" s="955"/>
      <c r="BS16" s="935">
        <v>2014</v>
      </c>
      <c r="BT16" s="933"/>
      <c r="BU16" s="933"/>
      <c r="BV16" s="933"/>
      <c r="BW16" s="952" t="s">
        <v>284</v>
      </c>
      <c r="BX16" s="953"/>
      <c r="BY16" s="933"/>
      <c r="BZ16" s="933"/>
      <c r="CA16" s="933"/>
      <c r="CB16" s="954"/>
      <c r="CC16" s="916"/>
      <c r="CD16" s="972" t="s">
        <v>289</v>
      </c>
      <c r="CE16" s="951"/>
      <c r="CF16" s="933"/>
      <c r="CG16" s="933"/>
      <c r="CH16" s="933"/>
      <c r="CI16" s="990"/>
      <c r="CJ16" s="551"/>
      <c r="CK16" s="991" t="s">
        <v>338</v>
      </c>
      <c r="CL16" s="951"/>
      <c r="CM16" s="951"/>
      <c r="CN16" s="951"/>
      <c r="CO16" s="951"/>
      <c r="CP16" s="751"/>
      <c r="CQ16" s="952" t="s">
        <v>268</v>
      </c>
      <c r="CR16" s="953"/>
      <c r="CS16" s="951"/>
      <c r="CT16" s="952" t="s">
        <v>270</v>
      </c>
      <c r="CU16" s="955"/>
    </row>
    <row r="17" spans="1:99" ht="22.5" customHeight="1" x14ac:dyDescent="0.25">
      <c r="A17" s="215"/>
      <c r="B17" s="951" t="s">
        <v>0</v>
      </c>
      <c r="C17" s="951" t="s">
        <v>1</v>
      </c>
      <c r="D17" s="951" t="s">
        <v>2</v>
      </c>
      <c r="E17" s="551" t="s">
        <v>3</v>
      </c>
      <c r="F17" s="553" t="s">
        <v>4</v>
      </c>
      <c r="G17" s="951" t="s">
        <v>5</v>
      </c>
      <c r="H17" s="951" t="s">
        <v>8</v>
      </c>
      <c r="I17" s="951" t="s">
        <v>6</v>
      </c>
      <c r="J17" s="137" t="s">
        <v>137</v>
      </c>
      <c r="K17" s="951" t="s">
        <v>100</v>
      </c>
      <c r="L17" s="951" t="s">
        <v>101</v>
      </c>
      <c r="M17" s="951" t="s">
        <v>102</v>
      </c>
      <c r="N17" s="551" t="s">
        <v>103</v>
      </c>
      <c r="O17" s="360" t="s">
        <v>138</v>
      </c>
      <c r="P17" s="951" t="s">
        <v>104</v>
      </c>
      <c r="Q17" s="951" t="s">
        <v>105</v>
      </c>
      <c r="R17" s="951" t="s">
        <v>106</v>
      </c>
      <c r="S17" s="951" t="s">
        <v>107</v>
      </c>
      <c r="T17" s="361" t="s">
        <v>139</v>
      </c>
      <c r="U17" s="553" t="s">
        <v>0</v>
      </c>
      <c r="V17" s="951" t="s">
        <v>1</v>
      </c>
      <c r="W17" s="951" t="s">
        <v>2</v>
      </c>
      <c r="X17" s="551" t="s">
        <v>3</v>
      </c>
      <c r="Y17" s="951" t="s">
        <v>4</v>
      </c>
      <c r="Z17" s="951" t="s">
        <v>5</v>
      </c>
      <c r="AA17" s="951" t="s">
        <v>8</v>
      </c>
      <c r="AB17" s="551" t="s">
        <v>6</v>
      </c>
      <c r="AC17" s="137" t="s">
        <v>140</v>
      </c>
      <c r="AD17" s="553" t="s">
        <v>100</v>
      </c>
      <c r="AE17" s="951" t="s">
        <v>101</v>
      </c>
      <c r="AF17" s="951" t="s">
        <v>102</v>
      </c>
      <c r="AG17" s="551" t="s">
        <v>103</v>
      </c>
      <c r="AH17" s="551" t="s">
        <v>138</v>
      </c>
      <c r="AI17" s="137" t="s">
        <v>151</v>
      </c>
      <c r="AJ17" s="951" t="s">
        <v>121</v>
      </c>
      <c r="AK17" s="553" t="s">
        <v>104</v>
      </c>
      <c r="AL17" s="951" t="s">
        <v>105</v>
      </c>
      <c r="AM17" s="951" t="s">
        <v>106</v>
      </c>
      <c r="AN17" s="951" t="s">
        <v>107</v>
      </c>
      <c r="AO17" s="137" t="s">
        <v>139</v>
      </c>
      <c r="AP17" s="951" t="s">
        <v>151</v>
      </c>
      <c r="AQ17" s="951" t="s">
        <v>121</v>
      </c>
      <c r="AR17" s="553" t="s">
        <v>0</v>
      </c>
      <c r="AS17" s="951" t="s">
        <v>1</v>
      </c>
      <c r="AT17" s="951" t="s">
        <v>2</v>
      </c>
      <c r="AU17" s="551" t="s">
        <v>3</v>
      </c>
      <c r="AV17" s="951" t="s">
        <v>4</v>
      </c>
      <c r="AW17" s="951" t="s">
        <v>5</v>
      </c>
      <c r="AX17" s="951" t="s">
        <v>8</v>
      </c>
      <c r="AY17" s="332" t="s">
        <v>6</v>
      </c>
      <c r="AZ17" s="551" t="s">
        <v>234</v>
      </c>
      <c r="BA17" s="951" t="s">
        <v>249</v>
      </c>
      <c r="BB17" s="951" t="s">
        <v>121</v>
      </c>
      <c r="BC17" s="553" t="s">
        <v>100</v>
      </c>
      <c r="BD17" s="951" t="s">
        <v>101</v>
      </c>
      <c r="BE17" s="951" t="s">
        <v>102</v>
      </c>
      <c r="BF17" s="551" t="s">
        <v>103</v>
      </c>
      <c r="BG17" s="551" t="s">
        <v>138</v>
      </c>
      <c r="BH17" s="951" t="s">
        <v>249</v>
      </c>
      <c r="BI17" s="951" t="s">
        <v>121</v>
      </c>
      <c r="BJ17" s="553" t="s">
        <v>104</v>
      </c>
      <c r="BK17" s="951" t="s">
        <v>105</v>
      </c>
      <c r="BL17" s="951" t="s">
        <v>106</v>
      </c>
      <c r="BM17" s="752" t="s">
        <v>107</v>
      </c>
      <c r="BN17" s="332" t="s">
        <v>271</v>
      </c>
      <c r="BO17" s="332" t="s">
        <v>121</v>
      </c>
      <c r="BP17" s="951" t="s">
        <v>139</v>
      </c>
      <c r="BQ17" s="137" t="s">
        <v>151</v>
      </c>
      <c r="BR17" s="551" t="s">
        <v>121</v>
      </c>
      <c r="BS17" s="553" t="s">
        <v>0</v>
      </c>
      <c r="BT17" s="951" t="s">
        <v>1</v>
      </c>
      <c r="BU17" s="951" t="s">
        <v>2</v>
      </c>
      <c r="BV17" s="551" t="s">
        <v>3</v>
      </c>
      <c r="BW17" s="332" t="s">
        <v>271</v>
      </c>
      <c r="BX17" s="332" t="s">
        <v>121</v>
      </c>
      <c r="BY17" s="951" t="s">
        <v>4</v>
      </c>
      <c r="BZ17" s="951" t="s">
        <v>5</v>
      </c>
      <c r="CA17" s="951" t="s">
        <v>8</v>
      </c>
      <c r="CB17" s="332" t="s">
        <v>6</v>
      </c>
      <c r="CC17" s="917" t="s">
        <v>288</v>
      </c>
      <c r="CD17" s="951" t="s">
        <v>249</v>
      </c>
      <c r="CE17" s="951" t="s">
        <v>121</v>
      </c>
      <c r="CF17" s="951" t="s">
        <v>100</v>
      </c>
      <c r="CG17" s="951" t="s">
        <v>101</v>
      </c>
      <c r="CH17" s="951" t="s">
        <v>102</v>
      </c>
      <c r="CI17" s="137" t="s">
        <v>103</v>
      </c>
      <c r="CJ17" s="551" t="s">
        <v>138</v>
      </c>
      <c r="CK17" s="951" t="s">
        <v>249</v>
      </c>
      <c r="CL17" s="951" t="s">
        <v>121</v>
      </c>
      <c r="CM17" s="553" t="s">
        <v>104</v>
      </c>
      <c r="CN17" s="951" t="s">
        <v>105</v>
      </c>
      <c r="CO17" s="951" t="s">
        <v>106</v>
      </c>
      <c r="CP17" s="752" t="s">
        <v>107</v>
      </c>
      <c r="CQ17" s="332" t="s">
        <v>271</v>
      </c>
      <c r="CR17" s="332" t="s">
        <v>121</v>
      </c>
      <c r="CS17" s="951" t="s">
        <v>139</v>
      </c>
      <c r="CT17" s="137" t="s">
        <v>151</v>
      </c>
      <c r="CU17" s="551" t="s">
        <v>121</v>
      </c>
    </row>
    <row r="18" spans="1:99" x14ac:dyDescent="0.25">
      <c r="A18" s="362" t="s">
        <v>7</v>
      </c>
      <c r="B18" s="363">
        <v>3.3856937010352057</v>
      </c>
      <c r="C18" s="363">
        <v>3.0394660151596433</v>
      </c>
      <c r="D18" s="363">
        <v>3.1797492306566855</v>
      </c>
      <c r="E18" s="365">
        <v>3.2007628118700691</v>
      </c>
      <c r="F18" s="363">
        <v>3.078628059545502</v>
      </c>
      <c r="G18" s="363">
        <v>3.0257620623952413</v>
      </c>
      <c r="H18" s="363">
        <v>2.85930187599662</v>
      </c>
      <c r="I18" s="365">
        <v>2.9885827865694705</v>
      </c>
      <c r="J18" s="364">
        <v>3.0946727992197696</v>
      </c>
      <c r="K18" s="363">
        <v>3.1580420499980506</v>
      </c>
      <c r="L18" s="363">
        <v>3.1732981792335275</v>
      </c>
      <c r="M18" s="363">
        <v>2.5030034834106192</v>
      </c>
      <c r="N18" s="365">
        <v>2.9361691756687489</v>
      </c>
      <c r="O18" s="366">
        <v>3.0154209874442595</v>
      </c>
      <c r="P18" s="363">
        <v>3.066944416312356</v>
      </c>
      <c r="Q18" s="363">
        <v>3.1509105182909289</v>
      </c>
      <c r="R18" s="363">
        <v>3.1845279844337484</v>
      </c>
      <c r="S18" s="363">
        <v>3.1337126901406696</v>
      </c>
      <c r="T18" s="367">
        <v>3.0648068660622396</v>
      </c>
      <c r="U18" s="363">
        <v>3.1088919841883738</v>
      </c>
      <c r="V18" s="363">
        <v>3.0951243991365955</v>
      </c>
      <c r="W18" s="363">
        <v>3.0337777867965308</v>
      </c>
      <c r="X18" s="363">
        <v>3.0800352450147885</v>
      </c>
      <c r="Y18" s="363">
        <v>2.9747958828010628</v>
      </c>
      <c r="Z18" s="363">
        <v>2.9152375713665317</v>
      </c>
      <c r="AA18" s="363">
        <v>2.7891566557231715</v>
      </c>
      <c r="AB18" s="365">
        <v>2.8950443969773718</v>
      </c>
      <c r="AC18" s="519">
        <v>2.98753982099608</v>
      </c>
      <c r="AD18" s="363">
        <v>2.9908260953092629</v>
      </c>
      <c r="AE18" s="363">
        <v>2.9750600375879639</v>
      </c>
      <c r="AF18" s="363">
        <v>2.9489165927479442</v>
      </c>
      <c r="AG18" s="363">
        <v>2.9709453885219728</v>
      </c>
      <c r="AH18" s="365">
        <v>2.9792426047590261</v>
      </c>
      <c r="AI18" s="372">
        <v>-3.6178382685233323E-2</v>
      </c>
      <c r="AJ18" s="337">
        <v>-1.199778831409426E-2</v>
      </c>
      <c r="AK18" s="363">
        <v>3.0207347625069545</v>
      </c>
      <c r="AL18" s="363">
        <v>3.065113194121122</v>
      </c>
      <c r="AM18" s="363">
        <v>3.1287600197557452</v>
      </c>
      <c r="AN18" s="363">
        <v>3.0716341199370567</v>
      </c>
      <c r="AO18" s="364">
        <v>3.0063506119981924</v>
      </c>
      <c r="AP18" s="363">
        <v>-5.8456254064047197E-2</v>
      </c>
      <c r="AQ18" s="337">
        <v>-1.9073389162415189E-2</v>
      </c>
      <c r="AR18" s="363">
        <v>3.171380657924038</v>
      </c>
      <c r="AS18" s="363">
        <v>3.1017643932803471</v>
      </c>
      <c r="AT18" s="363">
        <v>3.1197654929796164</v>
      </c>
      <c r="AU18" s="363">
        <v>3.1310685458947658</v>
      </c>
      <c r="AV18" s="363">
        <v>3.0982589121535473</v>
      </c>
      <c r="AW18" s="363">
        <v>2.9535212951355936</v>
      </c>
      <c r="AX18" s="363">
        <v>2.887584834996034</v>
      </c>
      <c r="AY18" s="363">
        <v>2.9801846083423982</v>
      </c>
      <c r="AZ18" s="363">
        <v>3.0560073950907212</v>
      </c>
      <c r="BA18" s="363">
        <v>6.8467574094641215E-2</v>
      </c>
      <c r="BB18" s="520">
        <v>2.2917710958514803E-2</v>
      </c>
      <c r="BC18" s="363">
        <v>3.3160906230252958</v>
      </c>
      <c r="BD18" s="363">
        <v>3.2656334678015759</v>
      </c>
      <c r="BE18" s="363">
        <v>3.3848285445997153</v>
      </c>
      <c r="BF18" s="363">
        <v>3.3222849218862325</v>
      </c>
      <c r="BG18" s="363">
        <v>3.1390107076698555</v>
      </c>
      <c r="BH18" s="683">
        <v>0.15976810291082932</v>
      </c>
      <c r="BI18" s="520">
        <v>5.3627087185050604E-2</v>
      </c>
      <c r="BJ18" s="363">
        <v>3.5459555527019102</v>
      </c>
      <c r="BK18" s="363">
        <v>3.4338784704394221</v>
      </c>
      <c r="BL18" s="363">
        <v>3.4389594462943007</v>
      </c>
      <c r="BM18" s="753">
        <v>3.4704976876416018</v>
      </c>
      <c r="BN18" s="753">
        <v>0.39886356770454512</v>
      </c>
      <c r="BO18" s="745">
        <v>0.12985386674657673</v>
      </c>
      <c r="BP18" s="365">
        <v>3.2261688741227945</v>
      </c>
      <c r="BQ18" s="754">
        <v>0.21981826212460209</v>
      </c>
      <c r="BR18" s="339">
        <v>7.3117972749857874E-2</v>
      </c>
      <c r="BS18" s="363">
        <v>3.3649214681447526</v>
      </c>
      <c r="BT18" s="363">
        <v>3.34</v>
      </c>
      <c r="BU18" s="363">
        <v>3.3503441805906951</v>
      </c>
      <c r="BV18" s="363">
        <v>3.351698097573669</v>
      </c>
      <c r="BW18" s="754">
        <v>0.22062955167890319</v>
      </c>
      <c r="BX18" s="745">
        <v>7.0464618849745975E-2</v>
      </c>
      <c r="BY18" s="363">
        <v>3.2908459874230993</v>
      </c>
      <c r="BZ18" s="363">
        <v>3.2096000775473263</v>
      </c>
      <c r="CA18" s="363">
        <v>3.2045450463635197</v>
      </c>
      <c r="CB18" s="363">
        <v>3.2360483120961212</v>
      </c>
      <c r="CC18" s="918">
        <v>3.2939643222920192</v>
      </c>
      <c r="CD18" s="919">
        <v>0.23795692720129802</v>
      </c>
      <c r="CE18" s="745">
        <v>7.7865298226555524E-2</v>
      </c>
      <c r="CF18" s="363">
        <f>SUMPRODUCT(CF5:CF13,CF19:CF27)/CF4</f>
        <v>3.4046712873325693</v>
      </c>
      <c r="CG18" s="363">
        <f t="shared" ref="CG18" si="7">SUMPRODUCT(CG5:CG13,CG19:CG27)/CG4</f>
        <v>3.315826558056719</v>
      </c>
      <c r="CH18" s="363">
        <f>SUMPRODUCT(CH5:CH13,CH19:CH27)/CH4</f>
        <v>3.5614982718666064</v>
      </c>
      <c r="CI18" s="364">
        <f>SUMPRODUCT(CI5:CI13,CI19:CI27)/CI4</f>
        <v>3.4275840241799402</v>
      </c>
      <c r="CJ18" s="365">
        <f>SUMPRODUCT(CJ5:CJ13,CJ19:CJ27)/CJ4</f>
        <v>3.3378158427084101</v>
      </c>
      <c r="CK18" s="683">
        <f>CJ18-BG18</f>
        <v>0.19880513503855468</v>
      </c>
      <c r="CL18" s="992">
        <f>CJ18/BG18-1</f>
        <v>6.3333691265466063E-2</v>
      </c>
      <c r="CM18" s="363" t="e">
        <v>#DIV/0!</v>
      </c>
      <c r="CN18" s="363" t="e">
        <v>#DIV/0!</v>
      </c>
      <c r="CO18" s="363" t="e">
        <v>#DIV/0!</v>
      </c>
      <c r="CP18" s="753" t="e">
        <v>#DIV/0!</v>
      </c>
      <c r="CQ18" s="753" t="e">
        <v>#DIV/0!</v>
      </c>
      <c r="CR18" s="745" t="e">
        <v>#DIV/0!</v>
      </c>
      <c r="CS18" s="365" t="e">
        <v>#DIV/0!</v>
      </c>
      <c r="CT18" s="754" t="e">
        <v>#DIV/0!</v>
      </c>
      <c r="CU18" s="339" t="e">
        <v>#DIV/0!</v>
      </c>
    </row>
    <row r="19" spans="1:99" x14ac:dyDescent="0.25">
      <c r="A19" s="369" t="s">
        <v>132</v>
      </c>
      <c r="B19" s="375">
        <v>3.107552322660343</v>
      </c>
      <c r="C19" s="371">
        <v>2.5825588577051515</v>
      </c>
      <c r="D19" s="371">
        <v>2.8298261960884115</v>
      </c>
      <c r="E19" s="370">
        <v>2.8399791254846356</v>
      </c>
      <c r="F19" s="376">
        <v>2.6961379908873941</v>
      </c>
      <c r="G19" s="371">
        <v>2.6539068819282834</v>
      </c>
      <c r="H19" s="371">
        <v>2.4700125252381571</v>
      </c>
      <c r="I19" s="370">
        <v>2.6066857993512782</v>
      </c>
      <c r="J19" s="373">
        <v>2.7233324624179569</v>
      </c>
      <c r="K19" s="371">
        <v>2.9</v>
      </c>
      <c r="L19" s="371">
        <v>2.9</v>
      </c>
      <c r="M19" s="371">
        <v>1.89</v>
      </c>
      <c r="N19" s="370">
        <v>2.563333333333333</v>
      </c>
      <c r="O19" s="377">
        <v>2.6699994193897489</v>
      </c>
      <c r="P19" s="371">
        <v>2.67</v>
      </c>
      <c r="Q19" s="371">
        <v>2.79</v>
      </c>
      <c r="R19" s="371">
        <v>2.85</v>
      </c>
      <c r="S19" s="371">
        <v>2.7699999999999996</v>
      </c>
      <c r="T19" s="378">
        <v>2.6949995645423117</v>
      </c>
      <c r="U19" s="376">
        <v>2.75</v>
      </c>
      <c r="V19" s="371">
        <v>2.72</v>
      </c>
      <c r="W19" s="371">
        <v>2.72</v>
      </c>
      <c r="X19" s="370">
        <v>2.7300000000000004</v>
      </c>
      <c r="Y19" s="371">
        <v>2.59</v>
      </c>
      <c r="Z19" s="371">
        <v>2.5099999999999998</v>
      </c>
      <c r="AA19" s="371">
        <v>2.38</v>
      </c>
      <c r="AB19" s="370">
        <v>2.4933333333333332</v>
      </c>
      <c r="AC19" s="373">
        <v>2.6116666666666668</v>
      </c>
      <c r="AD19" s="371">
        <v>2.58</v>
      </c>
      <c r="AE19" s="371">
        <v>2.5299999999999998</v>
      </c>
      <c r="AF19" s="371">
        <v>2.4300000000000002</v>
      </c>
      <c r="AG19" s="371">
        <v>2.5133333333333332</v>
      </c>
      <c r="AH19" s="370">
        <v>2.5788888888888888</v>
      </c>
      <c r="AI19" s="372">
        <v>-9.1110530500860154E-2</v>
      </c>
      <c r="AJ19" s="337">
        <v>-3.4123801615538962E-2</v>
      </c>
      <c r="AK19" s="371">
        <v>2.52</v>
      </c>
      <c r="AL19" s="371">
        <v>2.57</v>
      </c>
      <c r="AM19" s="371">
        <v>2.68</v>
      </c>
      <c r="AN19" s="371">
        <v>2.59</v>
      </c>
      <c r="AO19" s="373">
        <v>2.5816666666666666</v>
      </c>
      <c r="AP19" s="374">
        <v>-0.11333289787564516</v>
      </c>
      <c r="AQ19" s="337">
        <v>-4.2053030125402735E-2</v>
      </c>
      <c r="AR19" s="376">
        <v>2.6859999999999999</v>
      </c>
      <c r="AS19" s="371">
        <v>2.6</v>
      </c>
      <c r="AT19" s="371">
        <v>2.62</v>
      </c>
      <c r="AU19" s="370">
        <v>2.6353333333333335</v>
      </c>
      <c r="AV19" s="371">
        <v>2.581</v>
      </c>
      <c r="AW19" s="371">
        <v>2.4180000000000001</v>
      </c>
      <c r="AX19" s="371">
        <v>2.3290000000000002</v>
      </c>
      <c r="AY19" s="370">
        <v>2.4426666666666668</v>
      </c>
      <c r="AZ19" s="370">
        <v>2.5390000000000001</v>
      </c>
      <c r="BA19" s="370">
        <v>-7.2666666666666657E-2</v>
      </c>
      <c r="BB19" s="515">
        <v>-2.7823867262284585E-2</v>
      </c>
      <c r="BC19" s="371">
        <v>2.73</v>
      </c>
      <c r="BD19" s="371">
        <v>2.68</v>
      </c>
      <c r="BE19" s="371">
        <v>2.76</v>
      </c>
      <c r="BF19" s="370">
        <v>2.7233333333333332</v>
      </c>
      <c r="BG19" s="370">
        <v>2.6</v>
      </c>
      <c r="BH19" s="371">
        <v>2.1111111111111303E-2</v>
      </c>
      <c r="BI19" s="672">
        <v>8.1861266695391066E-3</v>
      </c>
      <c r="BJ19" s="371">
        <v>2.85</v>
      </c>
      <c r="BK19" s="371">
        <v>2.9</v>
      </c>
      <c r="BL19" s="371">
        <v>2.87</v>
      </c>
      <c r="BM19" s="755">
        <v>2.8733333333333335</v>
      </c>
      <c r="BN19" s="755">
        <v>0.28333333333333366</v>
      </c>
      <c r="BO19" s="747">
        <v>0.10939510939510955</v>
      </c>
      <c r="BP19" s="370">
        <v>2.6686666666666667</v>
      </c>
      <c r="BQ19" s="756">
        <v>8.7000000000000188E-2</v>
      </c>
      <c r="BR19" s="339">
        <v>3.369916074887036E-2</v>
      </c>
      <c r="BS19" s="376">
        <v>2.73</v>
      </c>
      <c r="BT19" s="371">
        <v>2.74</v>
      </c>
      <c r="BU19" s="371">
        <v>2.76</v>
      </c>
      <c r="BV19" s="370">
        <v>2.7433333333333336</v>
      </c>
      <c r="BW19" s="370">
        <v>0.1080000000000001</v>
      </c>
      <c r="BX19" s="745">
        <v>4.0981533012901528E-2</v>
      </c>
      <c r="BY19" s="371">
        <v>2.6447444162904001</v>
      </c>
      <c r="BZ19" s="371">
        <v>2.5722258154499333</v>
      </c>
      <c r="CA19" s="371">
        <v>2.6238245940942839</v>
      </c>
      <c r="CB19" s="370">
        <v>2.6135982752782057</v>
      </c>
      <c r="CC19" s="920">
        <v>2.6784658043057696</v>
      </c>
      <c r="CD19" s="921">
        <v>0.13946580430576949</v>
      </c>
      <c r="CE19" s="745">
        <v>5.4929422727754806E-2</v>
      </c>
      <c r="CF19" s="371">
        <v>2.7500400149361943</v>
      </c>
      <c r="CG19" s="371">
        <v>2.64</v>
      </c>
      <c r="CH19" s="371">
        <v>2.8319922264934534</v>
      </c>
      <c r="CI19" s="373">
        <f>AVERAGE(CF19,CH19,CG19)</f>
        <v>2.7406774138098826</v>
      </c>
      <c r="CJ19" s="370">
        <f>AVERAGE(BV19,CB19,CI19)</f>
        <v>2.6992030074738071</v>
      </c>
      <c r="CK19" s="683">
        <f t="shared" ref="CK19:CK27" si="8">CJ19-BG19</f>
        <v>9.9203007473807059E-2</v>
      </c>
      <c r="CL19" s="992">
        <f t="shared" ref="CL19:CL27" si="9">CJ19/BG19-1</f>
        <v>3.8155002874541211E-2</v>
      </c>
      <c r="CM19" s="371"/>
      <c r="CN19" s="371"/>
      <c r="CO19" s="371"/>
      <c r="CP19" s="755" t="e">
        <v>#DIV/0!</v>
      </c>
      <c r="CQ19" s="755" t="e">
        <v>#DIV/0!</v>
      </c>
      <c r="CR19" s="747" t="e">
        <v>#DIV/0!</v>
      </c>
      <c r="CS19" s="370" t="e">
        <v>#DIV/0!</v>
      </c>
      <c r="CT19" s="756" t="e">
        <v>#DIV/0!</v>
      </c>
      <c r="CU19" s="339" t="e">
        <v>#DIV/0!</v>
      </c>
    </row>
    <row r="20" spans="1:99" x14ac:dyDescent="0.25">
      <c r="A20" s="369" t="s">
        <v>142</v>
      </c>
      <c r="B20" s="375">
        <v>4.145501201636427</v>
      </c>
      <c r="C20" s="371">
        <v>4.2052609429622159</v>
      </c>
      <c r="D20" s="371">
        <v>4.180660495955169</v>
      </c>
      <c r="E20" s="370">
        <v>4.1771408801846039</v>
      </c>
      <c r="F20" s="376">
        <v>4.1364672641957396</v>
      </c>
      <c r="G20" s="371">
        <v>4.1114248800902073</v>
      </c>
      <c r="H20" s="371">
        <v>4.0014184514139162</v>
      </c>
      <c r="I20" s="370">
        <v>4.0831035318999547</v>
      </c>
      <c r="J20" s="373">
        <v>4.1301222060422793</v>
      </c>
      <c r="K20" s="371">
        <v>4.03</v>
      </c>
      <c r="L20" s="371">
        <v>4.04</v>
      </c>
      <c r="M20" s="371">
        <v>4.07</v>
      </c>
      <c r="N20" s="370">
        <v>4.0466666666666669</v>
      </c>
      <c r="O20" s="377">
        <v>4.1023036929170749</v>
      </c>
      <c r="P20" s="371">
        <v>4.16</v>
      </c>
      <c r="Q20" s="371">
        <v>4.18</v>
      </c>
      <c r="R20" s="371">
        <v>4.1500000000000004</v>
      </c>
      <c r="S20" s="371">
        <v>4.1633333333333331</v>
      </c>
      <c r="T20" s="378">
        <v>4.1175611030211403</v>
      </c>
      <c r="U20" s="376">
        <v>4.1500000000000004</v>
      </c>
      <c r="V20" s="371">
        <v>4.1500000000000004</v>
      </c>
      <c r="W20" s="371">
        <v>4.16</v>
      </c>
      <c r="X20" s="370">
        <v>4.1533333333333333</v>
      </c>
      <c r="Y20" s="371">
        <v>4.1100000000000003</v>
      </c>
      <c r="Z20" s="371">
        <v>4.1100000000000003</v>
      </c>
      <c r="AA20" s="371">
        <v>4.0999999999999996</v>
      </c>
      <c r="AB20" s="370">
        <v>4.1066666666666665</v>
      </c>
      <c r="AC20" s="373">
        <v>4.13</v>
      </c>
      <c r="AD20" s="371">
        <v>4.5199999999999996</v>
      </c>
      <c r="AE20" s="371">
        <v>4.51</v>
      </c>
      <c r="AF20" s="371">
        <v>4.49</v>
      </c>
      <c r="AG20" s="371">
        <v>4.5066666666666668</v>
      </c>
      <c r="AH20" s="370">
        <v>4.2555555555555555</v>
      </c>
      <c r="AI20" s="372">
        <v>0.15325186263848067</v>
      </c>
      <c r="AJ20" s="337">
        <v>3.7357512780704427E-2</v>
      </c>
      <c r="AK20" s="371">
        <v>4.6100000000000003</v>
      </c>
      <c r="AL20" s="371">
        <v>4.63</v>
      </c>
      <c r="AM20" s="371">
        <v>4.6500000000000004</v>
      </c>
      <c r="AN20" s="371">
        <v>4.63</v>
      </c>
      <c r="AO20" s="373">
        <v>4.3491666666666662</v>
      </c>
      <c r="AP20" s="374">
        <v>0.23160556364552587</v>
      </c>
      <c r="AQ20" s="337">
        <v>5.6248239637680664E-2</v>
      </c>
      <c r="AR20" s="376">
        <v>4.6153000000000004</v>
      </c>
      <c r="AS20" s="371">
        <v>4.5999999999999996</v>
      </c>
      <c r="AT20" s="371">
        <v>4.6317715637202053</v>
      </c>
      <c r="AU20" s="370">
        <v>4.6156905212400678</v>
      </c>
      <c r="AV20" s="371">
        <v>4.6390000000000002</v>
      </c>
      <c r="AW20" s="371">
        <v>4.53</v>
      </c>
      <c r="AX20" s="371">
        <v>4.47</v>
      </c>
      <c r="AY20" s="370">
        <v>4.5463333333333331</v>
      </c>
      <c r="AZ20" s="370">
        <v>4.5810119272867009</v>
      </c>
      <c r="BA20" s="370">
        <v>0.45101192728670103</v>
      </c>
      <c r="BB20" s="515">
        <v>0.10920385648588393</v>
      </c>
      <c r="BC20" s="371">
        <v>5.12</v>
      </c>
      <c r="BD20" s="371">
        <v>5.08</v>
      </c>
      <c r="BE20" s="371">
        <v>5.22</v>
      </c>
      <c r="BF20" s="370">
        <v>5.14</v>
      </c>
      <c r="BG20" s="370">
        <v>4.74</v>
      </c>
      <c r="BH20" s="371">
        <v>0.48444444444444468</v>
      </c>
      <c r="BI20" s="672">
        <v>0.11383812010443872</v>
      </c>
      <c r="BJ20" s="371">
        <v>5.34</v>
      </c>
      <c r="BK20" s="371">
        <v>5.33</v>
      </c>
      <c r="BL20" s="371">
        <v>5.31</v>
      </c>
      <c r="BM20" s="755">
        <v>5.3266666666666662</v>
      </c>
      <c r="BN20" s="755">
        <v>0.69666666666666632</v>
      </c>
      <c r="BO20" s="747">
        <v>0.15046796256299499</v>
      </c>
      <c r="BP20" s="370">
        <v>4.9071726303100167</v>
      </c>
      <c r="BQ20" s="756">
        <v>0.55800596364335053</v>
      </c>
      <c r="BR20" s="339">
        <v>0.1283018119126309</v>
      </c>
      <c r="BS20" s="376">
        <v>5.31</v>
      </c>
      <c r="BT20" s="371">
        <v>5.26</v>
      </c>
      <c r="BU20" s="371">
        <v>5.18</v>
      </c>
      <c r="BV20" s="370">
        <v>5.2499999999999991</v>
      </c>
      <c r="BW20" s="370">
        <v>0.63430947875993127</v>
      </c>
      <c r="BX20" s="745">
        <v>0.13742461194939803</v>
      </c>
      <c r="BY20" s="371">
        <v>5.2213236009616164</v>
      </c>
      <c r="BZ20" s="371">
        <v>5.1425152108439303</v>
      </c>
      <c r="CA20" s="371">
        <v>5.0743137397576374</v>
      </c>
      <c r="CB20" s="370">
        <v>5.1460508505210614</v>
      </c>
      <c r="CC20" s="920">
        <v>5.1980254252605302</v>
      </c>
      <c r="CD20" s="921">
        <v>0.61701349797382932</v>
      </c>
      <c r="CE20" s="745">
        <v>0.13468934544758571</v>
      </c>
      <c r="CF20" s="371">
        <v>5.4974891976229117</v>
      </c>
      <c r="CG20" s="371">
        <v>5.3528581249793117</v>
      </c>
      <c r="CH20" s="371">
        <v>5.5611682447407453</v>
      </c>
      <c r="CI20" s="373">
        <f t="shared" ref="CI20" si="10">AVERAGE(CF20,CH20,CG20)</f>
        <v>5.4705051891143226</v>
      </c>
      <c r="CJ20" s="370">
        <f t="shared" ref="CJ20:CJ27" si="11">AVERAGE(BV20,CB20,CI20)</f>
        <v>5.2888520132117947</v>
      </c>
      <c r="CK20" s="683">
        <f t="shared" si="8"/>
        <v>0.54885201321179444</v>
      </c>
      <c r="CL20" s="992">
        <f t="shared" si="9"/>
        <v>0.11579156396873302</v>
      </c>
      <c r="CM20" s="371"/>
      <c r="CN20" s="371"/>
      <c r="CO20" s="371"/>
      <c r="CP20" s="755" t="e">
        <v>#DIV/0!</v>
      </c>
      <c r="CQ20" s="755" t="e">
        <v>#DIV/0!</v>
      </c>
      <c r="CR20" s="747" t="e">
        <v>#DIV/0!</v>
      </c>
      <c r="CS20" s="370" t="e">
        <v>#DIV/0!</v>
      </c>
      <c r="CT20" s="756" t="e">
        <v>#DIV/0!</v>
      </c>
      <c r="CU20" s="339" t="e">
        <v>#DIV/0!</v>
      </c>
    </row>
    <row r="21" spans="1:99" s="532" customFormat="1" x14ac:dyDescent="0.25">
      <c r="A21" s="521" t="s">
        <v>152</v>
      </c>
      <c r="B21" s="522">
        <v>9.7799999999999994</v>
      </c>
      <c r="C21" s="523">
        <v>9.86</v>
      </c>
      <c r="D21" s="523">
        <v>10.1</v>
      </c>
      <c r="E21" s="524">
        <v>9.9133333333333322</v>
      </c>
      <c r="F21" s="525">
        <v>10.58</v>
      </c>
      <c r="G21" s="523">
        <v>9.7799999999999994</v>
      </c>
      <c r="H21" s="523">
        <v>11.44</v>
      </c>
      <c r="I21" s="524">
        <v>10.6</v>
      </c>
      <c r="J21" s="526">
        <v>10.256666666666666</v>
      </c>
      <c r="K21" s="523">
        <v>9.08</v>
      </c>
      <c r="L21" s="523">
        <v>8.66</v>
      </c>
      <c r="M21" s="523">
        <v>8.93</v>
      </c>
      <c r="N21" s="524">
        <v>8.8899999999999988</v>
      </c>
      <c r="O21" s="527">
        <v>9.8011111111111102</v>
      </c>
      <c r="P21" s="523">
        <v>9.86</v>
      </c>
      <c r="Q21" s="523">
        <v>10.41</v>
      </c>
      <c r="R21" s="523">
        <v>9.36</v>
      </c>
      <c r="S21" s="523">
        <v>9.8766666666666669</v>
      </c>
      <c r="T21" s="528">
        <v>9.82</v>
      </c>
      <c r="U21" s="525">
        <v>10.48</v>
      </c>
      <c r="V21" s="523">
        <v>9.51</v>
      </c>
      <c r="W21" s="523">
        <v>10.89</v>
      </c>
      <c r="X21" s="524">
        <v>10.293333333333335</v>
      </c>
      <c r="Y21" s="523">
        <v>10.41</v>
      </c>
      <c r="Z21" s="523">
        <v>10.5</v>
      </c>
      <c r="AA21" s="523">
        <v>9.19</v>
      </c>
      <c r="AB21" s="524">
        <v>10.033333333333333</v>
      </c>
      <c r="AC21" s="526">
        <v>10.163333333333334</v>
      </c>
      <c r="AD21" s="523">
        <v>9.2799999999999994</v>
      </c>
      <c r="AE21" s="523">
        <v>8.59</v>
      </c>
      <c r="AF21" s="523">
        <v>10.4</v>
      </c>
      <c r="AG21" s="523">
        <v>9.4233333333333338</v>
      </c>
      <c r="AH21" s="524">
        <v>9.9166666666666661</v>
      </c>
      <c r="AI21" s="529">
        <v>0.11555555555555586</v>
      </c>
      <c r="AJ21" s="530">
        <v>1.1790046479990934E-2</v>
      </c>
      <c r="AK21" s="523">
        <v>11.78</v>
      </c>
      <c r="AL21" s="523">
        <v>11.98</v>
      </c>
      <c r="AM21" s="523">
        <v>11.23</v>
      </c>
      <c r="AN21" s="523">
        <v>11.663333333333332</v>
      </c>
      <c r="AO21" s="526">
        <v>10.353333333333333</v>
      </c>
      <c r="AP21" s="531">
        <v>0.53333333333333321</v>
      </c>
      <c r="AQ21" s="337">
        <v>5.4310930074677577E-2</v>
      </c>
      <c r="AR21" s="525">
        <v>10.57</v>
      </c>
      <c r="AS21" s="523">
        <v>10.38</v>
      </c>
      <c r="AT21" s="523">
        <v>10.85</v>
      </c>
      <c r="AU21" s="524">
        <v>10.600000000000001</v>
      </c>
      <c r="AV21" s="523">
        <v>10.7</v>
      </c>
      <c r="AW21" s="523">
        <v>11.13</v>
      </c>
      <c r="AX21" s="523">
        <v>9.24</v>
      </c>
      <c r="AY21" s="524">
        <v>10.356666666666667</v>
      </c>
      <c r="AZ21" s="370">
        <v>10.478333333333335</v>
      </c>
      <c r="BA21" s="370">
        <v>0.31500000000000128</v>
      </c>
      <c r="BB21" s="515">
        <v>3.0993768448671855E-2</v>
      </c>
      <c r="BC21" s="523">
        <v>9.94</v>
      </c>
      <c r="BD21" s="523">
        <v>9.83</v>
      </c>
      <c r="BE21" s="523">
        <v>10.89</v>
      </c>
      <c r="BF21" s="524">
        <v>10.219999999999999</v>
      </c>
      <c r="BG21" s="370">
        <v>10.44</v>
      </c>
      <c r="BH21" s="371">
        <v>0.52333333333333343</v>
      </c>
      <c r="BI21" s="672">
        <v>5.2773109243697602E-2</v>
      </c>
      <c r="BJ21" s="523">
        <v>12.27</v>
      </c>
      <c r="BK21" s="523">
        <v>12.31</v>
      </c>
      <c r="BL21" s="523">
        <v>12.55</v>
      </c>
      <c r="BM21" s="757">
        <v>12.376666666666667</v>
      </c>
      <c r="BN21" s="757">
        <v>0.71333333333333471</v>
      </c>
      <c r="BO21" s="747">
        <v>6.1160331523292477E-2</v>
      </c>
      <c r="BP21" s="370">
        <v>10.94</v>
      </c>
      <c r="BQ21" s="756">
        <v>0.586666666666666</v>
      </c>
      <c r="BR21" s="339">
        <v>5.6664520283322473E-2</v>
      </c>
      <c r="BS21" s="525">
        <v>12.51</v>
      </c>
      <c r="BT21" s="523">
        <v>12.33</v>
      </c>
      <c r="BU21" s="523">
        <v>12.47</v>
      </c>
      <c r="BV21" s="524">
        <v>12.436666666666667</v>
      </c>
      <c r="BW21" s="370">
        <v>1.836666666666666</v>
      </c>
      <c r="BX21" s="745">
        <v>0.17327044025157234</v>
      </c>
      <c r="BY21" s="523">
        <v>12.890894359543692</v>
      </c>
      <c r="BZ21" s="523">
        <v>11.374528308713128</v>
      </c>
      <c r="CA21" s="523">
        <v>10.153280173609913</v>
      </c>
      <c r="CB21" s="524">
        <v>11.472900947288911</v>
      </c>
      <c r="CC21" s="920">
        <v>11.95478380697779</v>
      </c>
      <c r="CD21" s="921">
        <v>1.476450473644455</v>
      </c>
      <c r="CE21" s="745">
        <v>0.14090508735273954</v>
      </c>
      <c r="CF21" s="523">
        <v>10.940152373978322</v>
      </c>
      <c r="CG21" s="523">
        <v>11.266125312582743</v>
      </c>
      <c r="CH21" s="523">
        <v>11.976217924030571</v>
      </c>
      <c r="CI21" s="526">
        <v>11.44</v>
      </c>
      <c r="CJ21" s="756">
        <f t="shared" si="11"/>
        <v>11.78318920465186</v>
      </c>
      <c r="CK21" s="683">
        <f t="shared" si="8"/>
        <v>1.3431892046518605</v>
      </c>
      <c r="CL21" s="992">
        <f t="shared" si="9"/>
        <v>0.1286579697942396</v>
      </c>
      <c r="CM21" s="523"/>
      <c r="CN21" s="523"/>
      <c r="CO21" s="523"/>
      <c r="CP21" s="757" t="e">
        <v>#DIV/0!</v>
      </c>
      <c r="CQ21" s="757" t="e">
        <v>#DIV/0!</v>
      </c>
      <c r="CR21" s="747" t="e">
        <v>#DIV/0!</v>
      </c>
      <c r="CS21" s="370" t="e">
        <v>#DIV/0!</v>
      </c>
      <c r="CT21" s="756" t="e">
        <v>#DIV/0!</v>
      </c>
      <c r="CU21" s="339" t="e">
        <v>#DIV/0!</v>
      </c>
    </row>
    <row r="22" spans="1:99" x14ac:dyDescent="0.25">
      <c r="A22" s="369" t="s">
        <v>144</v>
      </c>
      <c r="B22" s="375">
        <v>4.3772366942181646</v>
      </c>
      <c r="C22" s="371">
        <v>4.2598060448551358</v>
      </c>
      <c r="D22" s="371">
        <v>4.2132822922104287</v>
      </c>
      <c r="E22" s="370">
        <v>4.2834416770945767</v>
      </c>
      <c r="F22" s="376">
        <v>4.07471385523493</v>
      </c>
      <c r="G22" s="371">
        <v>4.0144110524435277</v>
      </c>
      <c r="H22" s="371">
        <v>3.9778396755826817</v>
      </c>
      <c r="I22" s="370">
        <v>4.0223215277537134</v>
      </c>
      <c r="J22" s="373">
        <v>4.1528816024241451</v>
      </c>
      <c r="K22" s="371">
        <v>3.88</v>
      </c>
      <c r="L22" s="371">
        <v>3.91</v>
      </c>
      <c r="M22" s="371">
        <v>3.96</v>
      </c>
      <c r="N22" s="370">
        <v>3.9166666666666665</v>
      </c>
      <c r="O22" s="377">
        <v>4.0741432905049857</v>
      </c>
      <c r="P22" s="371">
        <v>4.04</v>
      </c>
      <c r="Q22" s="371">
        <v>4.12</v>
      </c>
      <c r="R22" s="371">
        <v>4.09</v>
      </c>
      <c r="S22" s="371">
        <v>4.083333333333333</v>
      </c>
      <c r="T22" s="378">
        <v>4.0764408012120725</v>
      </c>
      <c r="U22" s="376">
        <v>4.0199999999999996</v>
      </c>
      <c r="V22" s="371">
        <v>4.05</v>
      </c>
      <c r="W22" s="371">
        <v>3.93</v>
      </c>
      <c r="X22" s="370">
        <v>4</v>
      </c>
      <c r="Y22" s="371">
        <v>3.99</v>
      </c>
      <c r="Z22" s="371">
        <v>3.96</v>
      </c>
      <c r="AA22" s="371">
        <v>3.94</v>
      </c>
      <c r="AB22" s="370">
        <v>3.9633333333333334</v>
      </c>
      <c r="AC22" s="373">
        <v>3.9816666666666665</v>
      </c>
      <c r="AD22" s="371">
        <v>3.98</v>
      </c>
      <c r="AE22" s="371">
        <v>4</v>
      </c>
      <c r="AF22" s="371">
        <v>3.95</v>
      </c>
      <c r="AG22" s="371">
        <v>3.9766666666666666</v>
      </c>
      <c r="AH22" s="370">
        <v>3.98</v>
      </c>
      <c r="AI22" s="372">
        <v>-9.414329050498571E-2</v>
      </c>
      <c r="AJ22" s="337">
        <v>-2.3107505993810284E-2</v>
      </c>
      <c r="AK22" s="371">
        <v>4.05</v>
      </c>
      <c r="AL22" s="371">
        <v>4.0199999999999996</v>
      </c>
      <c r="AM22" s="371">
        <v>3.98</v>
      </c>
      <c r="AN22" s="371">
        <v>4.0166666666666666</v>
      </c>
      <c r="AO22" s="373">
        <v>3.9891666666666667</v>
      </c>
      <c r="AP22" s="374">
        <v>-8.7274134545405779E-2</v>
      </c>
      <c r="AQ22" s="337">
        <v>-2.1409395794354746E-2</v>
      </c>
      <c r="AR22" s="376">
        <v>4.1307999999999998</v>
      </c>
      <c r="AS22" s="371">
        <v>3.86</v>
      </c>
      <c r="AT22" s="371">
        <v>3.9491486354222647</v>
      </c>
      <c r="AU22" s="370">
        <v>3.9799828784740878</v>
      </c>
      <c r="AV22" s="371">
        <v>3.9969999999999999</v>
      </c>
      <c r="AW22" s="371">
        <v>3.99</v>
      </c>
      <c r="AX22" s="371">
        <v>3.97</v>
      </c>
      <c r="AY22" s="370">
        <v>3.9856666666666669</v>
      </c>
      <c r="AZ22" s="370">
        <v>3.9828247725703774</v>
      </c>
      <c r="BA22" s="370">
        <v>1.1581059037109043E-3</v>
      </c>
      <c r="BB22" s="515">
        <v>2.9085958234675857E-4</v>
      </c>
      <c r="BC22" s="371">
        <v>4.21</v>
      </c>
      <c r="BD22" s="371">
        <v>4.1900000000000004</v>
      </c>
      <c r="BE22" s="371">
        <v>4.22</v>
      </c>
      <c r="BF22" s="370">
        <v>4.206666666666667</v>
      </c>
      <c r="BG22" s="370">
        <v>4.0519999999999996</v>
      </c>
      <c r="BH22" s="371">
        <v>7.199999999999962E-2</v>
      </c>
      <c r="BI22" s="672">
        <v>1.8090452261306345E-2</v>
      </c>
      <c r="BJ22" s="758" t="s">
        <v>290</v>
      </c>
      <c r="BK22" s="758" t="s">
        <v>272</v>
      </c>
      <c r="BL22" s="371">
        <v>4.26</v>
      </c>
      <c r="BM22" s="755">
        <v>4.293333333333333</v>
      </c>
      <c r="BN22" s="755">
        <v>0.27666666666666639</v>
      </c>
      <c r="BO22" s="747">
        <v>6.8879668049792508E-2</v>
      </c>
      <c r="BP22" s="370">
        <v>4.1164123862851891</v>
      </c>
      <c r="BQ22" s="756">
        <v>0.12724571961852238</v>
      </c>
      <c r="BR22" s="339">
        <v>3.1897819833345942E-2</v>
      </c>
      <c r="BS22" s="376">
        <v>4.28</v>
      </c>
      <c r="BT22" s="371">
        <v>4.28</v>
      </c>
      <c r="BU22" s="371">
        <v>4.26</v>
      </c>
      <c r="BV22" s="370">
        <v>4.2733333333333334</v>
      </c>
      <c r="BW22" s="370">
        <v>0.2933504548592456</v>
      </c>
      <c r="BX22" s="745">
        <v>7.3706461514154942E-2</v>
      </c>
      <c r="BY22" s="371">
        <v>4.2942622911024344</v>
      </c>
      <c r="BZ22" s="371">
        <v>4.242807714487026</v>
      </c>
      <c r="CA22" s="371">
        <v>4.2261403550015526</v>
      </c>
      <c r="CB22" s="370">
        <v>4.2544034535303377</v>
      </c>
      <c r="CC22" s="920">
        <v>4.2638683934318351</v>
      </c>
      <c r="CD22" s="921">
        <v>0.28104362086145773</v>
      </c>
      <c r="CE22" s="745">
        <v>7.0563892942767437E-2</v>
      </c>
      <c r="CF22" s="371">
        <v>4.6372687141917908</v>
      </c>
      <c r="CG22" s="371">
        <v>4.6209274079237224</v>
      </c>
      <c r="CH22" s="371">
        <v>4.6327527413478631</v>
      </c>
      <c r="CI22" s="373">
        <f>AVERAGE(CF22,CH22,CG22)</f>
        <v>4.6303162878211248</v>
      </c>
      <c r="CJ22" s="756">
        <f t="shared" si="11"/>
        <v>4.386017691561598</v>
      </c>
      <c r="CK22" s="683">
        <f t="shared" si="8"/>
        <v>0.33401769156159844</v>
      </c>
      <c r="CL22" s="992">
        <f t="shared" si="9"/>
        <v>8.2432796535439001E-2</v>
      </c>
      <c r="CM22" s="758"/>
      <c r="CN22" s="758"/>
      <c r="CO22" s="371"/>
      <c r="CP22" s="755" t="e">
        <v>#DIV/0!</v>
      </c>
      <c r="CQ22" s="755" t="e">
        <v>#DIV/0!</v>
      </c>
      <c r="CR22" s="747" t="e">
        <v>#DIV/0!</v>
      </c>
      <c r="CS22" s="370" t="e">
        <v>#DIV/0!</v>
      </c>
      <c r="CT22" s="756" t="e">
        <v>#DIV/0!</v>
      </c>
      <c r="CU22" s="339" t="e">
        <v>#DIV/0!</v>
      </c>
    </row>
    <row r="23" spans="1:99" x14ac:dyDescent="0.25">
      <c r="A23" s="369" t="s">
        <v>145</v>
      </c>
      <c r="B23" s="375">
        <v>5.2373561970913824</v>
      </c>
      <c r="C23" s="371">
        <v>5.2078703703703706</v>
      </c>
      <c r="D23" s="371">
        <v>5.2662937743190659</v>
      </c>
      <c r="E23" s="370">
        <v>5.2371734472602727</v>
      </c>
      <c r="F23" s="376">
        <v>4.7368905243790245</v>
      </c>
      <c r="G23" s="371">
        <v>4.1566494424802833</v>
      </c>
      <c r="H23" s="371">
        <v>4.1552567237163816</v>
      </c>
      <c r="I23" s="370">
        <v>4.3495988968585628</v>
      </c>
      <c r="J23" s="373">
        <v>4.7933861720594173</v>
      </c>
      <c r="K23" s="371">
        <v>4.29</v>
      </c>
      <c r="L23" s="371">
        <v>4.18</v>
      </c>
      <c r="M23" s="371">
        <v>4.12</v>
      </c>
      <c r="N23" s="370">
        <v>4.1966666666666663</v>
      </c>
      <c r="O23" s="377">
        <v>4.5944796702618333</v>
      </c>
      <c r="P23" s="371">
        <v>5.05</v>
      </c>
      <c r="Q23" s="371">
        <v>5</v>
      </c>
      <c r="R23" s="371">
        <v>5.0999999999999996</v>
      </c>
      <c r="S23" s="371">
        <v>5.05</v>
      </c>
      <c r="T23" s="378">
        <v>4.7083597526963752</v>
      </c>
      <c r="U23" s="376">
        <v>5.23</v>
      </c>
      <c r="V23" s="371">
        <v>5.23</v>
      </c>
      <c r="W23" s="371">
        <v>5.15</v>
      </c>
      <c r="X23" s="370">
        <v>5.203333333333334</v>
      </c>
      <c r="Y23" s="371">
        <v>5.32</v>
      </c>
      <c r="Z23" s="371">
        <v>5.07</v>
      </c>
      <c r="AA23" s="371">
        <v>4.92</v>
      </c>
      <c r="AB23" s="370">
        <v>5.1033333333333335</v>
      </c>
      <c r="AC23" s="373">
        <v>5.1533333333333342</v>
      </c>
      <c r="AD23" s="371">
        <v>5.0599999999999996</v>
      </c>
      <c r="AE23" s="371">
        <v>5.24</v>
      </c>
      <c r="AF23" s="371">
        <v>5.53</v>
      </c>
      <c r="AG23" s="371">
        <v>5.2766666666666664</v>
      </c>
      <c r="AH23" s="370">
        <v>5.1944444444444438</v>
      </c>
      <c r="AI23" s="372">
        <v>0.59996477418261041</v>
      </c>
      <c r="AJ23" s="337">
        <v>0.13058383478458602</v>
      </c>
      <c r="AK23" s="371">
        <v>5.23</v>
      </c>
      <c r="AL23" s="371">
        <v>5.36</v>
      </c>
      <c r="AM23" s="371">
        <v>5.5</v>
      </c>
      <c r="AN23" s="371">
        <v>5.3633333333333333</v>
      </c>
      <c r="AO23" s="373">
        <v>5.2366666666666672</v>
      </c>
      <c r="AP23" s="374">
        <v>0.52830691397029206</v>
      </c>
      <c r="AQ23" s="337">
        <v>0.1122061485781205</v>
      </c>
      <c r="AR23" s="376">
        <v>5.1977000000000002</v>
      </c>
      <c r="AS23" s="371">
        <v>5.3</v>
      </c>
      <c r="AT23" s="371">
        <v>5.5338627339761768</v>
      </c>
      <c r="AU23" s="370">
        <v>5.3438542446587256</v>
      </c>
      <c r="AV23" s="371">
        <v>5.43</v>
      </c>
      <c r="AW23" s="371">
        <v>5.2839999999999998</v>
      </c>
      <c r="AX23" s="371">
        <v>5.0609999999999999</v>
      </c>
      <c r="AY23" s="370">
        <v>5.2583333333333329</v>
      </c>
      <c r="AZ23" s="370">
        <v>5.3010937889960292</v>
      </c>
      <c r="BA23" s="370">
        <v>0.14776045566269502</v>
      </c>
      <c r="BB23" s="515">
        <v>2.8672792172579786E-2</v>
      </c>
      <c r="BC23" s="371">
        <v>5.94</v>
      </c>
      <c r="BD23" s="371">
        <v>5.98</v>
      </c>
      <c r="BE23" s="371">
        <v>5.74</v>
      </c>
      <c r="BF23" s="370">
        <v>5.8866666666666667</v>
      </c>
      <c r="BG23" s="370">
        <v>5.484</v>
      </c>
      <c r="BH23" s="371">
        <v>0.28955555555555623</v>
      </c>
      <c r="BI23" s="672">
        <v>5.5743315508021585E-2</v>
      </c>
      <c r="BJ23" s="371">
        <v>5.83</v>
      </c>
      <c r="BK23" s="371">
        <v>6.1</v>
      </c>
      <c r="BL23" s="371">
        <v>5.93</v>
      </c>
      <c r="BM23" s="755">
        <v>5.9533333333333331</v>
      </c>
      <c r="BN23" s="755">
        <v>0.58999999999999986</v>
      </c>
      <c r="BO23" s="747">
        <v>0.11000621504039776</v>
      </c>
      <c r="BP23" s="370">
        <v>5.6105468944980146</v>
      </c>
      <c r="BQ23" s="756">
        <v>0.37388022783134733</v>
      </c>
      <c r="BR23" s="339">
        <v>7.1396606205858859E-2</v>
      </c>
      <c r="BS23" s="376">
        <v>5.59</v>
      </c>
      <c r="BT23" s="371">
        <v>5.74</v>
      </c>
      <c r="BU23" s="371">
        <v>5.82</v>
      </c>
      <c r="BV23" s="370">
        <v>5.7166666666666659</v>
      </c>
      <c r="BW23" s="370">
        <v>0.37281242200794029</v>
      </c>
      <c r="BX23" s="745">
        <v>6.9764706322327674E-2</v>
      </c>
      <c r="BY23" s="371">
        <v>5.6334463866423166</v>
      </c>
      <c r="BZ23" s="371">
        <v>5.9195828187182657</v>
      </c>
      <c r="CA23" s="371">
        <v>5.7395187298437111</v>
      </c>
      <c r="CB23" s="370">
        <v>5.7641826450680975</v>
      </c>
      <c r="CC23" s="920">
        <v>5.7404246558673817</v>
      </c>
      <c r="CD23" s="921">
        <v>0.43933086687135248</v>
      </c>
      <c r="CE23" s="745">
        <v>8.2875512933446416E-2</v>
      </c>
      <c r="CF23" s="371">
        <v>5.9857087176822139</v>
      </c>
      <c r="CG23" s="371">
        <v>6.1878329822822451</v>
      </c>
      <c r="CH23" s="371">
        <v>6.1348343685300204</v>
      </c>
      <c r="CI23" s="373">
        <f t="shared" ref="CI23:CI27" si="12">AVERAGE(CF23,CH23,CG23)</f>
        <v>6.1027920228314931</v>
      </c>
      <c r="CJ23" s="756">
        <f t="shared" si="11"/>
        <v>5.8612137781887519</v>
      </c>
      <c r="CK23" s="683">
        <f t="shared" si="8"/>
        <v>0.3772137781887519</v>
      </c>
      <c r="CL23" s="992">
        <f t="shared" si="9"/>
        <v>6.8784423447985299E-2</v>
      </c>
      <c r="CM23" s="371"/>
      <c r="CN23" s="371"/>
      <c r="CO23" s="371"/>
      <c r="CP23" s="755" t="e">
        <v>#DIV/0!</v>
      </c>
      <c r="CQ23" s="755" t="e">
        <v>#DIV/0!</v>
      </c>
      <c r="CR23" s="747" t="e">
        <v>#DIV/0!</v>
      </c>
      <c r="CS23" s="370" t="e">
        <v>#DIV/0!</v>
      </c>
      <c r="CT23" s="756" t="e">
        <v>#DIV/0!</v>
      </c>
      <c r="CU23" s="339" t="e">
        <v>#DIV/0!</v>
      </c>
    </row>
    <row r="24" spans="1:99" x14ac:dyDescent="0.25">
      <c r="A24" s="369" t="s">
        <v>146</v>
      </c>
      <c r="B24" s="375">
        <v>3.2016759940226787</v>
      </c>
      <c r="C24" s="371">
        <v>3.2307426168572517</v>
      </c>
      <c r="D24" s="371">
        <v>3.2934293597717814</v>
      </c>
      <c r="E24" s="370">
        <v>3.2419493235505707</v>
      </c>
      <c r="F24" s="376">
        <v>3.3399847661809217</v>
      </c>
      <c r="G24" s="371">
        <v>3.3425942942391056</v>
      </c>
      <c r="H24" s="371">
        <v>3.4600193159489794</v>
      </c>
      <c r="I24" s="370">
        <v>3.3808661254563357</v>
      </c>
      <c r="J24" s="373">
        <v>3.3114077245034532</v>
      </c>
      <c r="K24" s="371">
        <v>3.48</v>
      </c>
      <c r="L24" s="371">
        <v>3.58</v>
      </c>
      <c r="M24" s="371">
        <v>3.66</v>
      </c>
      <c r="N24" s="370">
        <v>3.5733333333333337</v>
      </c>
      <c r="O24" s="377">
        <v>3.39871626078008</v>
      </c>
      <c r="P24" s="371">
        <v>3.42</v>
      </c>
      <c r="Q24" s="371">
        <v>3.31</v>
      </c>
      <c r="R24" s="371">
        <v>3.31</v>
      </c>
      <c r="S24" s="371">
        <v>3.3466666666666671</v>
      </c>
      <c r="T24" s="378">
        <v>3.3857038622517268</v>
      </c>
      <c r="U24" s="376">
        <v>3.25</v>
      </c>
      <c r="V24" s="371">
        <v>3.27</v>
      </c>
      <c r="W24" s="371">
        <v>1.91</v>
      </c>
      <c r="X24" s="370">
        <v>2.81</v>
      </c>
      <c r="Y24" s="371">
        <v>2.94</v>
      </c>
      <c r="Z24" s="371">
        <v>3.05</v>
      </c>
      <c r="AA24" s="371">
        <v>3.29</v>
      </c>
      <c r="AB24" s="370">
        <v>3.0933333333333337</v>
      </c>
      <c r="AC24" s="373">
        <v>2.9516666666666671</v>
      </c>
      <c r="AD24" s="371">
        <v>3.55</v>
      </c>
      <c r="AE24" s="371">
        <v>3.55</v>
      </c>
      <c r="AF24" s="371">
        <v>3.53</v>
      </c>
      <c r="AG24" s="371">
        <v>3.543333333333333</v>
      </c>
      <c r="AH24" s="370">
        <v>3.1488888888888891</v>
      </c>
      <c r="AI24" s="372">
        <v>-0.24982737189119097</v>
      </c>
      <c r="AJ24" s="337">
        <v>-7.3506392626564887E-2</v>
      </c>
      <c r="AK24" s="371">
        <v>3.35</v>
      </c>
      <c r="AL24" s="371">
        <v>3.17</v>
      </c>
      <c r="AM24" s="371">
        <v>2.87</v>
      </c>
      <c r="AN24" s="371">
        <v>3.1300000000000003</v>
      </c>
      <c r="AO24" s="373">
        <v>3.144166666666667</v>
      </c>
      <c r="AP24" s="374">
        <v>-0.24153719558505982</v>
      </c>
      <c r="AQ24" s="337">
        <v>-7.1340319594408008E-2</v>
      </c>
      <c r="AR24" s="376">
        <v>2.9438</v>
      </c>
      <c r="AS24" s="371">
        <v>2.99</v>
      </c>
      <c r="AT24" s="371">
        <v>3</v>
      </c>
      <c r="AU24" s="370">
        <v>2.9779333333333331</v>
      </c>
      <c r="AV24" s="371">
        <v>3.12</v>
      </c>
      <c r="AW24" s="371">
        <v>3.2410000000000001</v>
      </c>
      <c r="AX24" s="371">
        <v>3.51</v>
      </c>
      <c r="AY24" s="370">
        <v>3.2903333333333333</v>
      </c>
      <c r="AZ24" s="370">
        <v>3.1341333333333332</v>
      </c>
      <c r="BA24" s="370">
        <v>0.18246666666666611</v>
      </c>
      <c r="BB24" s="515">
        <v>6.181818181818155E-2</v>
      </c>
      <c r="BC24" s="371">
        <v>3.98</v>
      </c>
      <c r="BD24" s="371">
        <v>4.05</v>
      </c>
      <c r="BE24" s="371">
        <v>4</v>
      </c>
      <c r="BF24" s="370">
        <v>4.0100000000000007</v>
      </c>
      <c r="BG24" s="370">
        <v>3.39</v>
      </c>
      <c r="BH24" s="371">
        <v>0.24111111111111105</v>
      </c>
      <c r="BI24" s="672">
        <v>7.6570218772053611E-2</v>
      </c>
      <c r="BJ24" s="371">
        <v>3.81</v>
      </c>
      <c r="BK24" s="371">
        <v>3.52</v>
      </c>
      <c r="BL24" s="371">
        <v>3.36</v>
      </c>
      <c r="BM24" s="755">
        <v>3.563333333333333</v>
      </c>
      <c r="BN24" s="755">
        <v>0.43333333333333268</v>
      </c>
      <c r="BO24" s="747">
        <v>0.13844515441959504</v>
      </c>
      <c r="BP24" s="370">
        <v>3.44</v>
      </c>
      <c r="BQ24" s="756">
        <v>0.29583333333333295</v>
      </c>
      <c r="BR24" s="339">
        <v>9.4089583885502037E-2</v>
      </c>
      <c r="BS24" s="376">
        <v>3.4</v>
      </c>
      <c r="BT24" s="371">
        <v>3.41</v>
      </c>
      <c r="BU24" s="371">
        <v>3.5</v>
      </c>
      <c r="BV24" s="370">
        <v>3.436666666666667</v>
      </c>
      <c r="BW24" s="370">
        <v>0.45873333333333388</v>
      </c>
      <c r="BX24" s="745">
        <v>0.15404419172132822</v>
      </c>
      <c r="BY24" s="371">
        <v>3.5288813773246064</v>
      </c>
      <c r="BZ24" s="371">
        <v>3.5700733364560433</v>
      </c>
      <c r="CA24" s="371">
        <v>3.8142272096655581</v>
      </c>
      <c r="CB24" s="370">
        <v>3.637727307815402</v>
      </c>
      <c r="CC24" s="920">
        <v>3.5371969872410345</v>
      </c>
      <c r="CD24" s="921">
        <v>0.40306365390770127</v>
      </c>
      <c r="CE24" s="745">
        <v>0.12860450116173561</v>
      </c>
      <c r="CF24" s="371">
        <v>4.1017792549784451</v>
      </c>
      <c r="CG24" s="371">
        <v>4.1093224341625731</v>
      </c>
      <c r="CH24" s="371">
        <v>4.0936981657728557</v>
      </c>
      <c r="CI24" s="373">
        <f t="shared" si="12"/>
        <v>4.101599951637958</v>
      </c>
      <c r="CJ24" s="756">
        <f t="shared" si="11"/>
        <v>3.7253313087066755</v>
      </c>
      <c r="CK24" s="683">
        <f t="shared" si="8"/>
        <v>0.33533130870667538</v>
      </c>
      <c r="CL24" s="992">
        <f t="shared" si="9"/>
        <v>9.8917790178960185E-2</v>
      </c>
      <c r="CM24" s="371"/>
      <c r="CN24" s="371"/>
      <c r="CO24" s="371"/>
      <c r="CP24" s="755" t="e">
        <v>#DIV/0!</v>
      </c>
      <c r="CQ24" s="755" t="e">
        <v>#DIV/0!</v>
      </c>
      <c r="CR24" s="747" t="e">
        <v>#DIV/0!</v>
      </c>
      <c r="CS24" s="370" t="e">
        <v>#DIV/0!</v>
      </c>
      <c r="CT24" s="756" t="e">
        <v>#DIV/0!</v>
      </c>
      <c r="CU24" s="339" t="e">
        <v>#DIV/0!</v>
      </c>
    </row>
    <row r="25" spans="1:99" ht="16.5" customHeight="1" x14ac:dyDescent="0.25">
      <c r="A25" s="369" t="s">
        <v>147</v>
      </c>
      <c r="B25" s="375">
        <v>9.6059246301859531</v>
      </c>
      <c r="C25" s="371">
        <v>9.5669937834773418</v>
      </c>
      <c r="D25" s="371">
        <v>9.4012076053442968</v>
      </c>
      <c r="E25" s="370">
        <v>9.5247086730025305</v>
      </c>
      <c r="F25" s="376">
        <v>9.3189884456071503</v>
      </c>
      <c r="G25" s="371">
        <v>9.3583917970858064</v>
      </c>
      <c r="H25" s="371">
        <v>8.6140607835957539</v>
      </c>
      <c r="I25" s="370">
        <v>9.0971470087629029</v>
      </c>
      <c r="J25" s="373">
        <v>9.3109278408827159</v>
      </c>
      <c r="K25" s="371">
        <v>9.1999999999999993</v>
      </c>
      <c r="L25" s="371">
        <v>9.33</v>
      </c>
      <c r="M25" s="371">
        <v>9.48</v>
      </c>
      <c r="N25" s="370">
        <v>9.336666666666666</v>
      </c>
      <c r="O25" s="377">
        <v>9.3195074494773653</v>
      </c>
      <c r="P25" s="371">
        <v>9.43</v>
      </c>
      <c r="Q25" s="371">
        <v>9.48</v>
      </c>
      <c r="R25" s="371">
        <v>9.51</v>
      </c>
      <c r="S25" s="371">
        <v>9.4733333333333327</v>
      </c>
      <c r="T25" s="378">
        <v>9.3579639204413585</v>
      </c>
      <c r="U25" s="376">
        <v>9.06</v>
      </c>
      <c r="V25" s="371">
        <v>9.17</v>
      </c>
      <c r="W25" s="371">
        <v>9.1199999999999992</v>
      </c>
      <c r="X25" s="370">
        <v>9.1166666666666671</v>
      </c>
      <c r="Y25" s="371">
        <v>8.8000000000000007</v>
      </c>
      <c r="Z25" s="371">
        <v>8.7200000000000006</v>
      </c>
      <c r="AA25" s="371">
        <v>8.6199999999999992</v>
      </c>
      <c r="AB25" s="370">
        <v>8.7133333333333329</v>
      </c>
      <c r="AC25" s="373">
        <v>8.9149999999999991</v>
      </c>
      <c r="AD25" s="371">
        <v>8.92</v>
      </c>
      <c r="AE25" s="371">
        <v>8.81</v>
      </c>
      <c r="AF25" s="371">
        <v>8.7799999999999994</v>
      </c>
      <c r="AG25" s="371">
        <v>8.836666666666666</v>
      </c>
      <c r="AH25" s="370">
        <v>8.8888888888888875</v>
      </c>
      <c r="AI25" s="372">
        <v>-0.43061856058847781</v>
      </c>
      <c r="AJ25" s="337">
        <v>-4.6206150155781778E-2</v>
      </c>
      <c r="AK25" s="371">
        <v>9.09</v>
      </c>
      <c r="AL25" s="371">
        <v>9.0399999999999991</v>
      </c>
      <c r="AM25" s="371">
        <v>9.06</v>
      </c>
      <c r="AN25" s="371">
        <v>9.0633333333333326</v>
      </c>
      <c r="AO25" s="373">
        <v>8.9324999999999992</v>
      </c>
      <c r="AP25" s="374">
        <v>-0.42546392044135928</v>
      </c>
      <c r="AQ25" s="337">
        <v>-4.5465437146213428E-2</v>
      </c>
      <c r="AR25" s="376">
        <v>8.4108000000000001</v>
      </c>
      <c r="AS25" s="371">
        <v>8.4700000000000006</v>
      </c>
      <c r="AT25" s="371">
        <v>8.4067027027027024</v>
      </c>
      <c r="AU25" s="370">
        <v>8.4291675675675677</v>
      </c>
      <c r="AV25" s="371">
        <v>8.4700000000000006</v>
      </c>
      <c r="AW25" s="371">
        <v>8.4770000000000003</v>
      </c>
      <c r="AX25" s="371">
        <v>8.4120000000000008</v>
      </c>
      <c r="AY25" s="370">
        <v>8.4530000000000012</v>
      </c>
      <c r="AZ25" s="370">
        <v>8.4410837837837853</v>
      </c>
      <c r="BA25" s="370">
        <v>-0.47391621621621383</v>
      </c>
      <c r="BB25" s="515">
        <v>-5.315941853238515E-2</v>
      </c>
      <c r="BC25" s="371">
        <v>8.85</v>
      </c>
      <c r="BD25" s="371">
        <v>8.8699999999999992</v>
      </c>
      <c r="BE25" s="371">
        <v>8.82</v>
      </c>
      <c r="BF25" s="370">
        <v>8.8466666666666658</v>
      </c>
      <c r="BG25" s="370">
        <v>8.56</v>
      </c>
      <c r="BH25" s="371">
        <v>-0.32888888888888701</v>
      </c>
      <c r="BI25" s="672">
        <v>-3.6999999999999811E-2</v>
      </c>
      <c r="BJ25" s="371">
        <v>8.68</v>
      </c>
      <c r="BK25" s="371">
        <v>8.73</v>
      </c>
      <c r="BL25" s="371">
        <v>8.7100000000000009</v>
      </c>
      <c r="BM25" s="755">
        <v>8.706666666666667</v>
      </c>
      <c r="BN25" s="755">
        <v>-0.35666666666666558</v>
      </c>
      <c r="BO25" s="747">
        <v>-3.935270319970563E-2</v>
      </c>
      <c r="BP25" s="370">
        <v>8.6088752252252263</v>
      </c>
      <c r="BQ25" s="756">
        <v>-0.32362477477477292</v>
      </c>
      <c r="BR25" s="339">
        <v>-3.6230033560008201E-2</v>
      </c>
      <c r="BS25" s="376">
        <v>8.7100000000000009</v>
      </c>
      <c r="BT25" s="922" t="s">
        <v>291</v>
      </c>
      <c r="BU25" s="371">
        <v>7.78</v>
      </c>
      <c r="BV25" s="756">
        <v>7.82</v>
      </c>
      <c r="BW25" s="370">
        <v>-0.6091675675675674</v>
      </c>
      <c r="BX25" s="745">
        <v>-7.226900671798564E-2</v>
      </c>
      <c r="BY25" s="371">
        <v>7.7127602585621942</v>
      </c>
      <c r="BZ25" s="371">
        <v>7.8095085126887245</v>
      </c>
      <c r="CA25" s="371">
        <v>8.1599734798257249</v>
      </c>
      <c r="CB25" s="370">
        <v>7.8940807503588815</v>
      </c>
      <c r="CC25" s="920">
        <v>7.8570403751794409</v>
      </c>
      <c r="CD25" s="921">
        <v>-0.58404340860434445</v>
      </c>
      <c r="CE25" s="745">
        <v>-6.9190571206786733E-2</v>
      </c>
      <c r="CF25" s="371">
        <v>8.8171098845960856</v>
      </c>
      <c r="CG25" s="371">
        <v>8.861953339000662</v>
      </c>
      <c r="CH25" s="371">
        <v>8.8057445200302347</v>
      </c>
      <c r="CI25" s="373">
        <f t="shared" si="12"/>
        <v>8.8282692478756601</v>
      </c>
      <c r="CJ25" s="756">
        <f t="shared" si="11"/>
        <v>8.1807833327448467</v>
      </c>
      <c r="CK25" s="683">
        <f t="shared" si="8"/>
        <v>-0.37921666725515379</v>
      </c>
      <c r="CL25" s="992">
        <f t="shared" si="9"/>
        <v>-4.4301012529807671E-2</v>
      </c>
      <c r="CM25" s="371"/>
      <c r="CN25" s="371"/>
      <c r="CO25" s="371"/>
      <c r="CP25" s="755" t="e">
        <v>#DIV/0!</v>
      </c>
      <c r="CQ25" s="755" t="e">
        <v>#DIV/0!</v>
      </c>
      <c r="CR25" s="747" t="e">
        <v>#DIV/0!</v>
      </c>
      <c r="CS25" s="370" t="e">
        <v>#DIV/0!</v>
      </c>
      <c r="CT25" s="756" t="e">
        <v>#DIV/0!</v>
      </c>
      <c r="CU25" s="339" t="e">
        <v>#DIV/0!</v>
      </c>
    </row>
    <row r="26" spans="1:99" x14ac:dyDescent="0.25">
      <c r="A26" s="340" t="s">
        <v>148</v>
      </c>
      <c r="B26" s="375">
        <v>4.0802667152282632</v>
      </c>
      <c r="C26" s="371">
        <v>4.176034313940403</v>
      </c>
      <c r="D26" s="371">
        <v>4.1796123474515436</v>
      </c>
      <c r="E26" s="370">
        <v>4.1453044588734036</v>
      </c>
      <c r="F26" s="376">
        <v>4.1714782046620611</v>
      </c>
      <c r="G26" s="371">
        <v>4.1124957323318538</v>
      </c>
      <c r="H26" s="371">
        <v>4.0660270528127258</v>
      </c>
      <c r="I26" s="370">
        <v>4.1166669966022136</v>
      </c>
      <c r="J26" s="373">
        <v>4.1309857277378086</v>
      </c>
      <c r="K26" s="371">
        <v>4.07</v>
      </c>
      <c r="L26" s="371">
        <v>4.1100000000000003</v>
      </c>
      <c r="M26" s="371">
        <v>4.04</v>
      </c>
      <c r="N26" s="370">
        <v>4.0733333333333333</v>
      </c>
      <c r="O26" s="377">
        <v>4.1117682629363168</v>
      </c>
      <c r="P26" s="371">
        <v>4.0999999999999996</v>
      </c>
      <c r="Q26" s="371">
        <v>4.1399999999999997</v>
      </c>
      <c r="R26" s="371">
        <v>4.1900000000000004</v>
      </c>
      <c r="S26" s="371">
        <v>4.1433333333333335</v>
      </c>
      <c r="T26" s="378">
        <v>4.1196595305355714</v>
      </c>
      <c r="U26" s="376">
        <v>4.0999999999999996</v>
      </c>
      <c r="V26" s="371">
        <v>4.16</v>
      </c>
      <c r="W26" s="371">
        <v>4.1500000000000004</v>
      </c>
      <c r="X26" s="370">
        <v>4.1366666666666667</v>
      </c>
      <c r="Y26" s="371">
        <v>4.04</v>
      </c>
      <c r="Z26" s="371">
        <v>4.03</v>
      </c>
      <c r="AA26" s="371">
        <v>3.95</v>
      </c>
      <c r="AB26" s="370">
        <v>4.0066666666666668</v>
      </c>
      <c r="AC26" s="373">
        <v>4.0716666666666672</v>
      </c>
      <c r="AD26" s="371">
        <v>4.12</v>
      </c>
      <c r="AE26" s="371">
        <v>4.16</v>
      </c>
      <c r="AF26" s="371">
        <v>4.1900000000000004</v>
      </c>
      <c r="AG26" s="371">
        <v>4.1566666666666672</v>
      </c>
      <c r="AH26" s="370">
        <v>4.1000000000000005</v>
      </c>
      <c r="AI26" s="372">
        <v>-1.1768262936316276E-2</v>
      </c>
      <c r="AJ26" s="337">
        <v>-2.8620929448762711E-3</v>
      </c>
      <c r="AK26" s="371">
        <v>4.1100000000000003</v>
      </c>
      <c r="AL26" s="371">
        <v>4.2300000000000004</v>
      </c>
      <c r="AM26" s="371">
        <v>4.24</v>
      </c>
      <c r="AN26" s="371">
        <v>4.1933333333333342</v>
      </c>
      <c r="AO26" s="373">
        <v>4.123333333333334</v>
      </c>
      <c r="AP26" s="374">
        <v>3.6738027977625265E-3</v>
      </c>
      <c r="AQ26" s="337">
        <v>8.9177340276092032E-4</v>
      </c>
      <c r="AR26" s="376">
        <v>4.2168000000000001</v>
      </c>
      <c r="AS26" s="371">
        <v>4.25</v>
      </c>
      <c r="AT26" s="371">
        <v>4.2882142490579316</v>
      </c>
      <c r="AU26" s="370">
        <v>4.2516714163526439</v>
      </c>
      <c r="AV26" s="371">
        <v>4.2039999999999997</v>
      </c>
      <c r="AW26" s="371">
        <v>4.2039999999999997</v>
      </c>
      <c r="AX26" s="371">
        <v>4.13</v>
      </c>
      <c r="AY26" s="370">
        <v>4.1793333333333331</v>
      </c>
      <c r="AZ26" s="370">
        <v>4.2155023748429885</v>
      </c>
      <c r="BA26" s="370">
        <v>0.1438357081763213</v>
      </c>
      <c r="BB26" s="515">
        <v>3.5326002826767455E-2</v>
      </c>
      <c r="BC26" s="371">
        <v>4.82</v>
      </c>
      <c r="BD26" s="371">
        <v>4.7</v>
      </c>
      <c r="BE26" s="371">
        <v>4.41</v>
      </c>
      <c r="BF26" s="370">
        <v>4.6433333333333335</v>
      </c>
      <c r="BG26" s="370">
        <v>4.34</v>
      </c>
      <c r="BH26" s="371">
        <v>0.23999999999999932</v>
      </c>
      <c r="BI26" s="672">
        <v>5.8536585365853488E-2</v>
      </c>
      <c r="BJ26" s="371">
        <v>4.59</v>
      </c>
      <c r="BK26" s="371">
        <v>4.6900000000000004</v>
      </c>
      <c r="BL26" s="371">
        <v>4.6500000000000004</v>
      </c>
      <c r="BM26" s="755">
        <v>4.6433333333333335</v>
      </c>
      <c r="BN26" s="755">
        <v>0.44999999999999929</v>
      </c>
      <c r="BO26" s="747">
        <v>0.10731319554848939</v>
      </c>
      <c r="BP26" s="370">
        <v>4.429417854088161</v>
      </c>
      <c r="BQ26" s="756">
        <v>0.30608452075482706</v>
      </c>
      <c r="BR26" s="339">
        <v>7.4232300910628934E-2</v>
      </c>
      <c r="BS26" s="376">
        <v>4.6100000000000003</v>
      </c>
      <c r="BT26" s="371">
        <v>4.63</v>
      </c>
      <c r="BU26" s="371">
        <v>4.59</v>
      </c>
      <c r="BV26" s="370">
        <v>4.6099999999999994</v>
      </c>
      <c r="BW26" s="370">
        <v>0.35832858364735554</v>
      </c>
      <c r="BX26" s="745">
        <v>8.4279462958770424E-2</v>
      </c>
      <c r="BY26" s="371">
        <v>4.6023476955275493</v>
      </c>
      <c r="BZ26" s="371">
        <v>4.5692335666878803</v>
      </c>
      <c r="CA26" s="371">
        <v>4.3881227035802786</v>
      </c>
      <c r="CB26" s="370">
        <v>4.5199013219319033</v>
      </c>
      <c r="CC26" s="920">
        <v>4.5649506609659518</v>
      </c>
      <c r="CD26" s="921">
        <v>0.3494482861229633</v>
      </c>
      <c r="CE26" s="745">
        <v>8.2896000298417372E-2</v>
      </c>
      <c r="CF26" s="371">
        <v>4.5144990052291494</v>
      </c>
      <c r="CG26" s="371">
        <v>4.5561519914113235</v>
      </c>
      <c r="CH26" s="371">
        <v>4.5539911494263023</v>
      </c>
      <c r="CI26" s="373">
        <f t="shared" si="12"/>
        <v>4.5415473820222587</v>
      </c>
      <c r="CJ26" s="756">
        <f t="shared" si="11"/>
        <v>4.5571495679847205</v>
      </c>
      <c r="CK26" s="683">
        <f t="shared" si="8"/>
        <v>0.21714956798472063</v>
      </c>
      <c r="CL26" s="992">
        <f t="shared" si="9"/>
        <v>5.0034462669290569E-2</v>
      </c>
      <c r="CM26" s="371"/>
      <c r="CN26" s="371"/>
      <c r="CO26" s="371"/>
      <c r="CP26" s="755" t="e">
        <v>#DIV/0!</v>
      </c>
      <c r="CQ26" s="755" t="e">
        <v>#DIV/0!</v>
      </c>
      <c r="CR26" s="747" t="e">
        <v>#DIV/0!</v>
      </c>
      <c r="CS26" s="370" t="e">
        <v>#DIV/0!</v>
      </c>
      <c r="CT26" s="756" t="e">
        <v>#DIV/0!</v>
      </c>
      <c r="CU26" s="339" t="e">
        <v>#DIV/0!</v>
      </c>
    </row>
    <row r="27" spans="1:99" x14ac:dyDescent="0.25">
      <c r="A27" s="351" t="s">
        <v>149</v>
      </c>
      <c r="B27" s="379">
        <v>1.7314000000000001</v>
      </c>
      <c r="C27" s="380">
        <v>1.7157</v>
      </c>
      <c r="D27" s="380">
        <v>1.6494</v>
      </c>
      <c r="E27" s="383">
        <v>1.6988333333333332</v>
      </c>
      <c r="F27" s="381">
        <v>1.6418999999999999</v>
      </c>
      <c r="G27" s="380">
        <v>1.5505</v>
      </c>
      <c r="H27" s="380">
        <v>1.4289000000000001</v>
      </c>
      <c r="I27" s="383">
        <v>1.5404333333333333</v>
      </c>
      <c r="J27" s="382">
        <v>1.6196333333333333</v>
      </c>
      <c r="K27" s="380">
        <v>1.284271472615689</v>
      </c>
      <c r="L27" s="380">
        <v>1.3836742934899913</v>
      </c>
      <c r="M27" s="380">
        <v>1.4686736425976039</v>
      </c>
      <c r="N27" s="383">
        <v>1.378873136234428</v>
      </c>
      <c r="O27" s="384">
        <v>1.5393799343003647</v>
      </c>
      <c r="P27" s="380">
        <v>1.551130439914052</v>
      </c>
      <c r="Q27" s="380">
        <v>1.5065868735854577</v>
      </c>
      <c r="R27" s="380">
        <v>1.4688057343197105</v>
      </c>
      <c r="S27" s="380">
        <v>1.5088410159397398</v>
      </c>
      <c r="T27" s="385">
        <v>1.5317452047102085</v>
      </c>
      <c r="U27" s="381">
        <v>1.8410359999999999</v>
      </c>
      <c r="V27" s="380">
        <v>1.764926</v>
      </c>
      <c r="W27" s="380">
        <v>1.7285820000000001</v>
      </c>
      <c r="X27" s="383">
        <v>1.7781813333333334</v>
      </c>
      <c r="Y27" s="381">
        <v>1.7861659999999999</v>
      </c>
      <c r="Z27" s="380">
        <v>1.8302979999999998</v>
      </c>
      <c r="AA27" s="380">
        <v>1.6482239999999999</v>
      </c>
      <c r="AB27" s="383">
        <v>1.7548959999999998</v>
      </c>
      <c r="AC27" s="382">
        <v>1.7665386666666665</v>
      </c>
      <c r="AD27" s="381">
        <v>1.8636901103657235</v>
      </c>
      <c r="AE27" s="380">
        <v>1.8390987937966741</v>
      </c>
      <c r="AF27" s="380">
        <v>1.9867008614976802</v>
      </c>
      <c r="AG27" s="380">
        <v>1.8964965885533591</v>
      </c>
      <c r="AH27" s="383">
        <v>1.8098579739622309</v>
      </c>
      <c r="AI27" s="368">
        <v>0.27047803966186623</v>
      </c>
      <c r="AJ27" s="339">
        <v>0.1757058368990605</v>
      </c>
      <c r="AK27" s="381">
        <v>1.9443082034924788</v>
      </c>
      <c r="AL27" s="380">
        <v>2.0423211659152378</v>
      </c>
      <c r="AM27" s="380">
        <v>2.2852304473698846</v>
      </c>
      <c r="AN27" s="380">
        <v>2.0906199389258671</v>
      </c>
      <c r="AO27" s="382">
        <v>1.8800484652031397</v>
      </c>
      <c r="AP27" s="386">
        <v>0.34830326049293125</v>
      </c>
      <c r="AQ27" s="339">
        <v>0.22738981615341625</v>
      </c>
      <c r="AR27" s="381">
        <v>4.4137545416678083</v>
      </c>
      <c r="AS27" s="380">
        <v>4.205408208373294</v>
      </c>
      <c r="AT27" s="380">
        <v>4.3747138384639213</v>
      </c>
      <c r="AU27" s="533">
        <v>4.3312921961683406</v>
      </c>
      <c r="AV27" s="534">
        <v>4.2767373266760229</v>
      </c>
      <c r="AW27" s="534">
        <v>4.1841473597411918</v>
      </c>
      <c r="AX27" s="534">
        <v>3.9066284301281895</v>
      </c>
      <c r="AY27" s="383">
        <v>4.1225043721818011</v>
      </c>
      <c r="AZ27" s="383">
        <v>4.2268982841750713</v>
      </c>
      <c r="BA27" s="383">
        <v>2.4603596175084048</v>
      </c>
      <c r="BB27" s="518">
        <v>1.392757296476804</v>
      </c>
      <c r="BC27" s="380">
        <v>4.1500000000000004</v>
      </c>
      <c r="BD27" s="380">
        <v>4.18</v>
      </c>
      <c r="BE27" s="380">
        <v>4.74</v>
      </c>
      <c r="BF27" s="383">
        <v>4.3566666666666665</v>
      </c>
      <c r="BG27" s="383">
        <v>4.2917824754208684</v>
      </c>
      <c r="BH27" s="380">
        <v>2.4819245014586375</v>
      </c>
      <c r="BI27" s="673">
        <v>1.3713366115823362</v>
      </c>
      <c r="BJ27" s="380">
        <v>4.6900000000000004</v>
      </c>
      <c r="BK27" s="380">
        <v>4.78</v>
      </c>
      <c r="BL27" s="380">
        <v>4.79</v>
      </c>
      <c r="BM27" s="759">
        <v>4.7533333333333339</v>
      </c>
      <c r="BN27" s="759">
        <v>2.6627133944074668</v>
      </c>
      <c r="BO27" s="750">
        <v>1.2736477562610129</v>
      </c>
      <c r="BP27" s="383">
        <v>4.42</v>
      </c>
      <c r="BQ27" s="760">
        <v>2.5399515347968604</v>
      </c>
      <c r="BR27" s="339">
        <v>1.3510032224208741</v>
      </c>
      <c r="BS27" s="381">
        <v>4.84</v>
      </c>
      <c r="BT27" s="380">
        <v>4.66</v>
      </c>
      <c r="BU27" s="380">
        <v>4.63</v>
      </c>
      <c r="BV27" s="533">
        <v>4.71</v>
      </c>
      <c r="BW27" s="533">
        <v>0.37870780383165936</v>
      </c>
      <c r="BX27" s="745">
        <v>8.7435293367342348E-2</v>
      </c>
      <c r="BY27" s="534">
        <v>4.7092871766238602</v>
      </c>
      <c r="BZ27" s="534">
        <v>4.6552131429185009</v>
      </c>
      <c r="CA27" s="534">
        <v>4.4043551962446212</v>
      </c>
      <c r="CB27" s="383">
        <v>4.5896185052623268</v>
      </c>
      <c r="CC27" s="923">
        <v>4.6498092526311634</v>
      </c>
      <c r="CD27" s="924">
        <v>0.42291096845609211</v>
      </c>
      <c r="CE27" s="745">
        <v>0.10005231733146092</v>
      </c>
      <c r="CF27" s="380">
        <v>4.2472399315814027</v>
      </c>
      <c r="CG27" s="380">
        <v>4.0444477701287038</v>
      </c>
      <c r="CH27" s="380">
        <v>4.8716634635917151</v>
      </c>
      <c r="CI27" s="382">
        <f t="shared" si="12"/>
        <v>4.3877837217672733</v>
      </c>
      <c r="CJ27" s="383">
        <f t="shared" si="11"/>
        <v>4.5624674090098667</v>
      </c>
      <c r="CK27" s="993">
        <f t="shared" si="8"/>
        <v>0.27068493358899826</v>
      </c>
      <c r="CL27" s="994">
        <f t="shared" si="9"/>
        <v>6.3070515604930266E-2</v>
      </c>
      <c r="CM27" s="380"/>
      <c r="CN27" s="380"/>
      <c r="CO27" s="380"/>
      <c r="CP27" s="759" t="e">
        <v>#DIV/0!</v>
      </c>
      <c r="CQ27" s="759" t="e">
        <v>#DIV/0!</v>
      </c>
      <c r="CR27" s="750" t="e">
        <v>#DIV/0!</v>
      </c>
      <c r="CS27" s="370" t="e">
        <v>#DIV/0!</v>
      </c>
      <c r="CT27" s="760" t="e">
        <v>#DIV/0!</v>
      </c>
      <c r="CU27" s="339" t="e">
        <v>#DIV/0!</v>
      </c>
    </row>
    <row r="28" spans="1:99" x14ac:dyDescent="0.25">
      <c r="A28" s="387"/>
      <c r="E28" s="345"/>
      <c r="O28" s="374"/>
      <c r="P28" s="374"/>
      <c r="Q28" s="374"/>
      <c r="R28" s="374"/>
      <c r="S28" s="374"/>
      <c r="T28" s="374"/>
    </row>
    <row r="29" spans="1:99" ht="15.75" x14ac:dyDescent="0.25">
      <c r="A29" s="388" t="s">
        <v>153</v>
      </c>
    </row>
    <row r="30" spans="1:99" ht="15.75" x14ac:dyDescent="0.25">
      <c r="A30" s="389" t="s">
        <v>154</v>
      </c>
    </row>
    <row r="31" spans="1:99" ht="15.75" x14ac:dyDescent="0.25">
      <c r="A31" s="390" t="s">
        <v>155</v>
      </c>
    </row>
    <row r="32" spans="1:99" x14ac:dyDescent="0.25">
      <c r="A32" s="369" t="s">
        <v>156</v>
      </c>
    </row>
    <row r="33" spans="1:20" x14ac:dyDescent="0.25">
      <c r="A33" s="391" t="s">
        <v>157</v>
      </c>
    </row>
    <row r="34" spans="1:20" x14ac:dyDescent="0.25">
      <c r="A34" s="391" t="s">
        <v>273</v>
      </c>
    </row>
    <row r="35" spans="1:20" x14ac:dyDescent="0.25">
      <c r="A35" s="391" t="s">
        <v>274</v>
      </c>
    </row>
    <row r="36" spans="1:20" x14ac:dyDescent="0.25">
      <c r="A36" s="925" t="s">
        <v>292</v>
      </c>
    </row>
    <row r="40" spans="1:20" x14ac:dyDescent="0.25"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</row>
  </sheetData>
  <pageMargins left="0" right="0" top="0" bottom="0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0"/>
    <pageSetUpPr fitToPage="1"/>
  </sheetPr>
  <dimension ref="A1:BN52"/>
  <sheetViews>
    <sheetView showGridLines="0" view="pageBreakPreview" zoomScaleNormal="100" zoomScaleSheetLayoutView="100" workbookViewId="0">
      <pane ySplit="3" topLeftCell="A19" activePane="bottomLeft" state="frozen"/>
      <selection activeCell="AE19" sqref="AE19"/>
      <selection pane="bottomLeft" sqref="A1:XFD1048576"/>
    </sheetView>
  </sheetViews>
  <sheetFormatPr defaultColWidth="9.140625" defaultRowHeight="15" outlineLevelRow="1" x14ac:dyDescent="0.25"/>
  <cols>
    <col min="1" max="1" width="38.85546875" style="331" customWidth="1"/>
    <col min="2" max="3" width="11.7109375" style="331" customWidth="1"/>
    <col min="4" max="4" width="10.140625" style="331" customWidth="1"/>
    <col min="5" max="5" width="11.7109375" style="331" customWidth="1"/>
    <col min="6" max="6" width="11.28515625" style="331" customWidth="1"/>
    <col min="7" max="7" width="8.85546875" style="331" customWidth="1"/>
    <col min="8" max="8" width="8.5703125" style="331" customWidth="1"/>
    <col min="9" max="9" width="9" style="331" customWidth="1"/>
    <col min="10" max="11" width="9.140625" style="331" customWidth="1"/>
    <col min="12" max="12" width="9.140625" style="331"/>
    <col min="13" max="15" width="9.140625" style="331" customWidth="1"/>
    <col min="16" max="64" width="9.140625" style="331"/>
    <col min="65" max="65" width="10" style="331" customWidth="1"/>
    <col min="66" max="66" width="9.7109375" style="331" customWidth="1"/>
    <col min="67" max="16384" width="9.140625" style="331"/>
  </cols>
  <sheetData>
    <row r="1" spans="1:66" ht="45.75" customHeight="1" x14ac:dyDescent="0.25">
      <c r="A1" s="973" t="s">
        <v>275</v>
      </c>
      <c r="B1" s="973"/>
      <c r="C1" s="973"/>
      <c r="D1" s="973"/>
      <c r="E1" s="973"/>
      <c r="F1" s="956"/>
      <c r="G1" s="956"/>
      <c r="H1" s="959"/>
      <c r="I1" s="959"/>
      <c r="J1" s="959"/>
      <c r="K1" s="959"/>
      <c r="L1" s="959"/>
    </row>
    <row r="2" spans="1:66" ht="29.25" customHeight="1" x14ac:dyDescent="0.25">
      <c r="A2" s="392"/>
      <c r="B2" s="957">
        <v>2011</v>
      </c>
      <c r="C2" s="974">
        <v>2012</v>
      </c>
      <c r="D2" s="975"/>
      <c r="E2" s="976"/>
      <c r="F2" s="974">
        <v>2013</v>
      </c>
      <c r="G2" s="975"/>
      <c r="H2" s="976"/>
      <c r="I2" s="974">
        <v>2014</v>
      </c>
      <c r="J2" s="975"/>
      <c r="K2" s="976"/>
      <c r="BM2" s="960" t="s">
        <v>136</v>
      </c>
      <c r="BN2" s="960"/>
    </row>
    <row r="3" spans="1:66" x14ac:dyDescent="0.25">
      <c r="A3" s="393"/>
      <c r="B3" s="394" t="s">
        <v>110</v>
      </c>
      <c r="C3" s="394" t="s">
        <v>158</v>
      </c>
      <c r="D3" s="394" t="s">
        <v>159</v>
      </c>
      <c r="E3" s="394" t="s">
        <v>110</v>
      </c>
      <c r="F3" s="394" t="s">
        <v>158</v>
      </c>
      <c r="G3" s="394" t="s">
        <v>159</v>
      </c>
      <c r="H3" s="394" t="s">
        <v>110</v>
      </c>
      <c r="I3" s="394" t="s">
        <v>158</v>
      </c>
      <c r="J3" s="394" t="s">
        <v>159</v>
      </c>
      <c r="K3" s="394" t="s">
        <v>110</v>
      </c>
    </row>
    <row r="4" spans="1:66" x14ac:dyDescent="0.25">
      <c r="A4" s="395" t="s">
        <v>7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BM4" s="331">
        <v>0</v>
      </c>
      <c r="BN4" s="397" t="e">
        <v>#DIV/0!</v>
      </c>
    </row>
    <row r="5" spans="1:66" x14ac:dyDescent="0.25">
      <c r="A5" s="398" t="s">
        <v>160</v>
      </c>
      <c r="B5" s="399">
        <v>1.7870600000000001</v>
      </c>
      <c r="C5" s="399">
        <v>1.7220597358688619</v>
      </c>
      <c r="D5" s="399">
        <v>1.8497359424186113</v>
      </c>
      <c r="E5" s="399">
        <v>1.7826881114070767</v>
      </c>
      <c r="F5" s="400">
        <v>1.7323139797902023</v>
      </c>
      <c r="G5" s="400">
        <v>2.0163533799955755</v>
      </c>
      <c r="H5" s="400">
        <v>1.8674088394483699</v>
      </c>
      <c r="I5" s="400">
        <v>1.8517529201431144</v>
      </c>
      <c r="J5" s="400">
        <v>1.9773676768210593</v>
      </c>
      <c r="K5" s="400">
        <v>1.9107794144019807</v>
      </c>
      <c r="BM5" s="331">
        <v>0</v>
      </c>
      <c r="BN5" s="401" t="e">
        <v>#DIV/0!</v>
      </c>
    </row>
    <row r="6" spans="1:66" outlineLevel="1" x14ac:dyDescent="0.25">
      <c r="A6" s="402" t="s">
        <v>161</v>
      </c>
      <c r="B6" s="403">
        <v>1.19902</v>
      </c>
      <c r="C6" s="399">
        <v>1.0137423044298184</v>
      </c>
      <c r="D6" s="399">
        <v>1.0524138498591353</v>
      </c>
      <c r="E6" s="399">
        <v>1.0327073595047369</v>
      </c>
      <c r="F6" s="400">
        <v>1.0305676473782173</v>
      </c>
      <c r="G6" s="400">
        <v>1.1395637262526883</v>
      </c>
      <c r="H6" s="400">
        <v>1.0839761002481718</v>
      </c>
      <c r="I6" s="400">
        <v>1.0931088787736245</v>
      </c>
      <c r="J6" s="400">
        <v>1.1207742594021985</v>
      </c>
      <c r="K6" s="400">
        <v>1.1066067283021932</v>
      </c>
      <c r="BM6" s="331">
        <v>0</v>
      </c>
      <c r="BN6" s="401" t="e">
        <v>#DIV/0!</v>
      </c>
    </row>
    <row r="7" spans="1:66" outlineLevel="1" x14ac:dyDescent="0.25">
      <c r="A7" s="404" t="s">
        <v>9</v>
      </c>
      <c r="B7" s="405">
        <v>1.15591</v>
      </c>
      <c r="C7" s="406">
        <v>0.97876366396445058</v>
      </c>
      <c r="D7" s="406">
        <v>1.0158111097383542</v>
      </c>
      <c r="E7" s="406">
        <v>0.99697281862329323</v>
      </c>
      <c r="F7" s="407">
        <v>0.99490209112811723</v>
      </c>
      <c r="G7" s="407">
        <v>1.0996985149822651</v>
      </c>
      <c r="H7" s="407">
        <v>1.0462815181562326</v>
      </c>
      <c r="I7" s="761">
        <v>1.0533781756074254</v>
      </c>
      <c r="J7" s="761">
        <v>1.0738226571726273</v>
      </c>
      <c r="K7" s="761">
        <v>1.063357940621757</v>
      </c>
      <c r="BM7" s="331">
        <v>0</v>
      </c>
      <c r="BN7" s="401" t="e">
        <v>#DIV/0!</v>
      </c>
    </row>
    <row r="8" spans="1:66" outlineLevel="1" x14ac:dyDescent="0.25">
      <c r="A8" s="404" t="s">
        <v>10</v>
      </c>
      <c r="B8" s="405">
        <v>2.3327200000000001</v>
      </c>
      <c r="C8" s="406">
        <v>2.2928969496148341</v>
      </c>
      <c r="D8" s="406">
        <v>2.6541264259719366</v>
      </c>
      <c r="E8" s="406">
        <v>2.4543079363037736</v>
      </c>
      <c r="F8" s="407">
        <v>2.4227018712297941</v>
      </c>
      <c r="G8" s="407">
        <v>2.7672920480017966</v>
      </c>
      <c r="H8" s="407">
        <v>2.5877717055554279</v>
      </c>
      <c r="I8" s="761">
        <v>2.707986947368421</v>
      </c>
      <c r="J8" s="761">
        <v>3.1096787674777504</v>
      </c>
      <c r="K8" s="761">
        <v>2.8999230388590473</v>
      </c>
      <c r="BM8" s="331">
        <v>0</v>
      </c>
      <c r="BN8" s="401" t="e">
        <v>#DIV/0!</v>
      </c>
    </row>
    <row r="9" spans="1:66" outlineLevel="1" x14ac:dyDescent="0.25">
      <c r="A9" s="404" t="s">
        <v>162</v>
      </c>
      <c r="B9" s="408" t="s">
        <v>163</v>
      </c>
      <c r="C9" s="408" t="s">
        <v>163</v>
      </c>
      <c r="D9" s="408" t="s">
        <v>163</v>
      </c>
      <c r="E9" s="408" t="s">
        <v>163</v>
      </c>
      <c r="F9" s="408" t="s">
        <v>163</v>
      </c>
      <c r="G9" s="408" t="s">
        <v>163</v>
      </c>
      <c r="H9" s="408" t="s">
        <v>163</v>
      </c>
      <c r="I9" s="408"/>
      <c r="J9" s="408"/>
      <c r="K9" s="408"/>
      <c r="BM9" s="331">
        <v>0</v>
      </c>
      <c r="BN9" s="401" t="e">
        <v>#DIV/0!</v>
      </c>
    </row>
    <row r="10" spans="1:66" outlineLevel="1" x14ac:dyDescent="0.25">
      <c r="A10" s="404" t="s">
        <v>164</v>
      </c>
      <c r="B10" s="408" t="s">
        <v>163</v>
      </c>
      <c r="C10" s="408" t="s">
        <v>163</v>
      </c>
      <c r="D10" s="408" t="s">
        <v>163</v>
      </c>
      <c r="E10" s="408" t="s">
        <v>163</v>
      </c>
      <c r="F10" s="408" t="s">
        <v>163</v>
      </c>
      <c r="G10" s="408" t="s">
        <v>163</v>
      </c>
      <c r="H10" s="408" t="s">
        <v>163</v>
      </c>
      <c r="I10" s="408"/>
      <c r="J10" s="408"/>
      <c r="K10" s="408"/>
      <c r="BM10" s="331">
        <v>0</v>
      </c>
      <c r="BN10" s="401" t="e">
        <v>#DIV/0!</v>
      </c>
    </row>
    <row r="11" spans="1:66" outlineLevel="1" x14ac:dyDescent="0.25">
      <c r="A11" s="404" t="s">
        <v>165</v>
      </c>
      <c r="B11" s="408" t="s">
        <v>163</v>
      </c>
      <c r="C11" s="408" t="s">
        <v>163</v>
      </c>
      <c r="D11" s="408" t="s">
        <v>163</v>
      </c>
      <c r="E11" s="408" t="s">
        <v>163</v>
      </c>
      <c r="F11" s="408" t="s">
        <v>163</v>
      </c>
      <c r="G11" s="408" t="s">
        <v>163</v>
      </c>
      <c r="H11" s="408" t="s">
        <v>163</v>
      </c>
      <c r="I11" s="408"/>
      <c r="J11" s="408"/>
      <c r="K11" s="408"/>
      <c r="BM11" s="331">
        <v>0</v>
      </c>
      <c r="BN11" s="401" t="e">
        <v>#DIV/0!</v>
      </c>
    </row>
    <row r="12" spans="1:66" outlineLevel="1" x14ac:dyDescent="0.25">
      <c r="A12" s="404" t="s">
        <v>166</v>
      </c>
      <c r="B12" s="408" t="s">
        <v>163</v>
      </c>
      <c r="C12" s="408" t="s">
        <v>163</v>
      </c>
      <c r="D12" s="408" t="s">
        <v>163</v>
      </c>
      <c r="E12" s="408" t="s">
        <v>163</v>
      </c>
      <c r="F12" s="408" t="s">
        <v>163</v>
      </c>
      <c r="G12" s="408" t="s">
        <v>163</v>
      </c>
      <c r="H12" s="408" t="s">
        <v>163</v>
      </c>
      <c r="I12" s="408"/>
      <c r="J12" s="408"/>
      <c r="K12" s="408"/>
      <c r="BM12" s="331">
        <v>0</v>
      </c>
      <c r="BN12" s="401" t="e">
        <v>#DIV/0!</v>
      </c>
    </row>
    <row r="13" spans="1:66" outlineLevel="1" x14ac:dyDescent="0.25">
      <c r="A13" s="402" t="s">
        <v>167</v>
      </c>
      <c r="B13" s="403">
        <v>1.44035</v>
      </c>
      <c r="C13" s="399">
        <v>1.3108460912405691</v>
      </c>
      <c r="D13" s="399">
        <v>1.3804787336535371</v>
      </c>
      <c r="E13" s="399">
        <v>1.3455184617270843</v>
      </c>
      <c r="F13" s="400">
        <v>1.2944090829047568</v>
      </c>
      <c r="G13" s="400">
        <v>1.5526603849878162</v>
      </c>
      <c r="H13" s="400">
        <v>1.4124644646129381</v>
      </c>
      <c r="I13" s="400">
        <v>1.3874724946671311</v>
      </c>
      <c r="J13" s="400">
        <v>1.4756186272228202</v>
      </c>
      <c r="K13" s="400">
        <v>1.4288317297466671</v>
      </c>
      <c r="BM13" s="331">
        <v>0</v>
      </c>
      <c r="BN13" s="401" t="e">
        <v>#DIV/0!</v>
      </c>
    </row>
    <row r="14" spans="1:66" outlineLevel="1" x14ac:dyDescent="0.25">
      <c r="A14" s="404" t="s">
        <v>11</v>
      </c>
      <c r="B14" s="405">
        <v>1.2504</v>
      </c>
      <c r="C14" s="406">
        <v>1.1540060393922977</v>
      </c>
      <c r="D14" s="406">
        <v>1.2161143499670153</v>
      </c>
      <c r="E14" s="406">
        <v>1.1839464415596359</v>
      </c>
      <c r="F14" s="407">
        <v>1.1404899406397497</v>
      </c>
      <c r="G14" s="407">
        <v>1.3988425409197245</v>
      </c>
      <c r="H14" s="407">
        <v>1.2569498742376448</v>
      </c>
      <c r="I14" s="407">
        <v>1.2393318026330942</v>
      </c>
      <c r="J14" s="407">
        <v>1.3097748350494336</v>
      </c>
      <c r="K14" s="407">
        <v>1.2723361297619982</v>
      </c>
    </row>
    <row r="15" spans="1:66" outlineLevel="1" x14ac:dyDescent="0.25">
      <c r="A15" s="404" t="s">
        <v>168</v>
      </c>
      <c r="B15" s="408" t="s">
        <v>163</v>
      </c>
      <c r="C15" s="408" t="s">
        <v>163</v>
      </c>
      <c r="D15" s="408" t="s">
        <v>163</v>
      </c>
      <c r="E15" s="408" t="s">
        <v>163</v>
      </c>
      <c r="F15" s="408" t="s">
        <v>163</v>
      </c>
      <c r="G15" s="408" t="s">
        <v>163</v>
      </c>
      <c r="H15" s="408" t="s">
        <v>163</v>
      </c>
      <c r="I15" s="408"/>
      <c r="J15" s="408"/>
      <c r="K15" s="408"/>
    </row>
    <row r="16" spans="1:66" ht="33.75" customHeight="1" outlineLevel="1" x14ac:dyDescent="0.25">
      <c r="A16" s="404" t="s">
        <v>12</v>
      </c>
      <c r="B16" s="405">
        <v>3.6462500000000002</v>
      </c>
      <c r="C16" s="406">
        <v>2.5442426724031959</v>
      </c>
      <c r="D16" s="406">
        <v>2.1980218140944205</v>
      </c>
      <c r="E16" s="406">
        <v>2.3381037939317597</v>
      </c>
      <c r="F16" s="407">
        <v>2.4036896600966884</v>
      </c>
      <c r="G16" s="407">
        <v>2.4664637763525286</v>
      </c>
      <c r="H16" s="407">
        <v>2.4350087585280145</v>
      </c>
      <c r="I16" s="407">
        <v>2.1337495879307808</v>
      </c>
      <c r="J16" s="407">
        <v>2.2973701398617767</v>
      </c>
      <c r="K16" s="407">
        <v>2.211084259534605</v>
      </c>
      <c r="BM16" s="958" t="s">
        <v>136</v>
      </c>
      <c r="BN16" s="958"/>
    </row>
    <row r="17" spans="1:66" ht="22.5" customHeight="1" outlineLevel="1" x14ac:dyDescent="0.25">
      <c r="A17" s="402" t="s">
        <v>169</v>
      </c>
      <c r="B17" s="403">
        <v>1.90934</v>
      </c>
      <c r="C17" s="399">
        <v>1.906868825745925</v>
      </c>
      <c r="D17" s="399">
        <v>2.2357534073793541</v>
      </c>
      <c r="E17" s="399">
        <v>2.0536922495559327</v>
      </c>
      <c r="F17" s="400">
        <v>1.9110613713539091</v>
      </c>
      <c r="G17" s="400">
        <v>2.2842760924980441</v>
      </c>
      <c r="H17" s="400">
        <v>2.0875529819996377</v>
      </c>
      <c r="I17" s="400">
        <v>1.9207984660043338</v>
      </c>
      <c r="J17" s="400">
        <v>2.0830150033121124</v>
      </c>
      <c r="K17" s="400">
        <v>1.9962641147525271</v>
      </c>
    </row>
    <row r="18" spans="1:66" outlineLevel="1" x14ac:dyDescent="0.25">
      <c r="A18" s="404" t="s">
        <v>13</v>
      </c>
      <c r="B18" s="405">
        <v>1.75386</v>
      </c>
      <c r="C18" s="406">
        <v>1.7106348904376174</v>
      </c>
      <c r="D18" s="406">
        <v>1.9435344714029501</v>
      </c>
      <c r="E18" s="406">
        <v>1.8165198202156732</v>
      </c>
      <c r="F18" s="407">
        <v>1.7798701419050771</v>
      </c>
      <c r="G18" s="407">
        <v>2.1061171584389364</v>
      </c>
      <c r="H18" s="407">
        <v>1.9332535829055026</v>
      </c>
      <c r="I18" s="407">
        <v>1.8651528677548337</v>
      </c>
      <c r="J18" s="407">
        <v>2.0320908774500954</v>
      </c>
      <c r="K18" s="407">
        <v>1.9433781323337618</v>
      </c>
      <c r="BM18" s="409">
        <v>0</v>
      </c>
      <c r="BN18" s="331" t="e">
        <v>#DIV/0!</v>
      </c>
    </row>
    <row r="19" spans="1:66" outlineLevel="1" x14ac:dyDescent="0.25">
      <c r="A19" s="404" t="s">
        <v>14</v>
      </c>
      <c r="B19" s="405">
        <v>1.5080100000000001</v>
      </c>
      <c r="C19" s="406">
        <v>1.5273820616355667</v>
      </c>
      <c r="D19" s="406">
        <v>1.8117862585096249</v>
      </c>
      <c r="E19" s="406">
        <v>1.6534433557759769</v>
      </c>
      <c r="F19" s="407">
        <v>1.5594981428988079</v>
      </c>
      <c r="G19" s="407">
        <v>1.8380492111513993</v>
      </c>
      <c r="H19" s="407">
        <v>1.6893407842444803</v>
      </c>
      <c r="I19" s="407">
        <v>1.7231343208066567</v>
      </c>
      <c r="J19" s="407">
        <v>1.8640544176446521</v>
      </c>
      <c r="K19" s="407">
        <v>1.7892213409386444</v>
      </c>
      <c r="BM19" s="410">
        <v>0</v>
      </c>
      <c r="BN19" s="410" t="e">
        <v>#DIV/0!</v>
      </c>
    </row>
    <row r="20" spans="1:66" outlineLevel="1" x14ac:dyDescent="0.25">
      <c r="A20" s="404" t="s">
        <v>15</v>
      </c>
      <c r="B20" s="405">
        <v>1.7470399999999999</v>
      </c>
      <c r="C20" s="406">
        <v>1.5911751761688995</v>
      </c>
      <c r="D20" s="406">
        <v>2.0112483974718112</v>
      </c>
      <c r="E20" s="406">
        <v>1.7628832573148223</v>
      </c>
      <c r="F20" s="407">
        <v>1.5456119615184489</v>
      </c>
      <c r="G20" s="407">
        <v>1.8905557184810258</v>
      </c>
      <c r="H20" s="407">
        <v>1.7099763024175978</v>
      </c>
      <c r="I20" s="407">
        <v>1.693388319693782</v>
      </c>
      <c r="J20" s="407">
        <v>1.844268503021808</v>
      </c>
      <c r="K20" s="407">
        <v>1.7615898163007786</v>
      </c>
      <c r="BM20" s="410">
        <v>0</v>
      </c>
      <c r="BN20" s="410" t="e">
        <v>#DIV/0!</v>
      </c>
    </row>
    <row r="21" spans="1:66" outlineLevel="1" x14ac:dyDescent="0.25">
      <c r="A21" s="404" t="s">
        <v>16</v>
      </c>
      <c r="B21" s="405">
        <v>1.5975699999999999</v>
      </c>
      <c r="C21" s="406">
        <v>1.6585242083580667</v>
      </c>
      <c r="D21" s="406">
        <v>1.9787287200837571</v>
      </c>
      <c r="E21" s="406">
        <v>1.8019171484976206</v>
      </c>
      <c r="F21" s="407">
        <v>1.7571412111551454</v>
      </c>
      <c r="G21" s="407">
        <v>2.0938140905746274</v>
      </c>
      <c r="H21" s="407">
        <v>1.9239363043316466</v>
      </c>
      <c r="I21" s="407">
        <v>1.9640805853178354</v>
      </c>
      <c r="J21" s="407">
        <v>2.1365018251375925</v>
      </c>
      <c r="K21" s="407">
        <v>2.0439025198736376</v>
      </c>
      <c r="BM21" s="410">
        <v>0</v>
      </c>
      <c r="BN21" s="410" t="e">
        <v>#DIV/0!</v>
      </c>
    </row>
    <row r="22" spans="1:66" outlineLevel="1" x14ac:dyDescent="0.25">
      <c r="A22" s="404" t="s">
        <v>17</v>
      </c>
      <c r="B22" s="405">
        <v>2.4904299999999999</v>
      </c>
      <c r="C22" s="406">
        <v>2.5863196821778804</v>
      </c>
      <c r="D22" s="406">
        <v>2.9139697035394754</v>
      </c>
      <c r="E22" s="406">
        <v>2.7404463804435308</v>
      </c>
      <c r="F22" s="407">
        <v>2.2743988642096697</v>
      </c>
      <c r="G22" s="407">
        <v>2.7436565751515709</v>
      </c>
      <c r="H22" s="407">
        <v>2.4888716697535891</v>
      </c>
      <c r="I22" s="407">
        <v>2.3445235637309341</v>
      </c>
      <c r="J22" s="407">
        <v>2.5440471128599431</v>
      </c>
      <c r="K22" s="407">
        <v>2.4370011872379722</v>
      </c>
      <c r="BM22" s="410">
        <v>0</v>
      </c>
      <c r="BN22" s="410" t="e">
        <v>#DIV/0!</v>
      </c>
    </row>
    <row r="23" spans="1:66" outlineLevel="1" x14ac:dyDescent="0.25">
      <c r="A23" s="404" t="s">
        <v>18</v>
      </c>
      <c r="B23" s="405">
        <v>4.4811699999999997</v>
      </c>
      <c r="C23" s="406">
        <v>4.2100888286586295</v>
      </c>
      <c r="D23" s="406">
        <v>4.4390946281848676</v>
      </c>
      <c r="E23" s="406">
        <v>4.3175768238283148</v>
      </c>
      <c r="F23" s="407">
        <v>3.8168649061404851</v>
      </c>
      <c r="G23" s="407">
        <v>4.5214639322222192</v>
      </c>
      <c r="H23" s="407">
        <v>4.1569573659728993</v>
      </c>
      <c r="I23" s="407">
        <v>3.971340868365115</v>
      </c>
      <c r="J23" s="407">
        <v>4.0909321887048309</v>
      </c>
      <c r="K23" s="407">
        <v>4.0284970024486721</v>
      </c>
      <c r="BM23" s="410">
        <v>0</v>
      </c>
      <c r="BN23" s="410" t="e">
        <v>#DIV/0!</v>
      </c>
    </row>
    <row r="24" spans="1:66" outlineLevel="1" x14ac:dyDescent="0.25">
      <c r="A24" s="404" t="s">
        <v>170</v>
      </c>
      <c r="B24" s="408" t="s">
        <v>163</v>
      </c>
      <c r="C24" s="408" t="s">
        <v>163</v>
      </c>
      <c r="D24" s="408" t="s">
        <v>163</v>
      </c>
      <c r="E24" s="408" t="s">
        <v>163</v>
      </c>
      <c r="F24" s="407" t="s">
        <v>163</v>
      </c>
      <c r="G24" s="407" t="s">
        <v>163</v>
      </c>
      <c r="H24" s="407" t="s">
        <v>163</v>
      </c>
      <c r="I24" s="407"/>
      <c r="J24" s="407"/>
      <c r="K24" s="407"/>
      <c r="BM24" s="410">
        <v>0</v>
      </c>
      <c r="BN24" s="410" t="e">
        <v>#DIV/0!</v>
      </c>
    </row>
    <row r="25" spans="1:66" outlineLevel="1" x14ac:dyDescent="0.25">
      <c r="A25" s="404" t="s">
        <v>19</v>
      </c>
      <c r="B25" s="405">
        <v>5.7964000000000002</v>
      </c>
      <c r="C25" s="406">
        <v>5.7784406267906867</v>
      </c>
      <c r="D25" s="406">
        <v>6.0248811980543113</v>
      </c>
      <c r="E25" s="406">
        <v>5.8959534401677871</v>
      </c>
      <c r="F25" s="407">
        <v>5.7274443035554894</v>
      </c>
      <c r="G25" s="407">
        <v>6.960316783468171</v>
      </c>
      <c r="H25" s="407">
        <v>6.3147838149664528</v>
      </c>
      <c r="I25" s="407">
        <v>6.1563959133652801</v>
      </c>
      <c r="J25" s="407">
        <v>6.3451402890522788</v>
      </c>
      <c r="K25" s="407">
        <v>6.2493432721600666</v>
      </c>
      <c r="BM25" s="410">
        <v>0</v>
      </c>
      <c r="BN25" s="410" t="e">
        <v>#DIV/0!</v>
      </c>
    </row>
    <row r="26" spans="1:66" outlineLevel="1" x14ac:dyDescent="0.25">
      <c r="A26" s="402" t="s">
        <v>171</v>
      </c>
      <c r="B26" s="403">
        <v>1.64072</v>
      </c>
      <c r="C26" s="399">
        <v>1.6529577311547756</v>
      </c>
      <c r="D26" s="399">
        <v>1.6775468890174401</v>
      </c>
      <c r="E26" s="399">
        <v>1.6653745196485561</v>
      </c>
      <c r="F26" s="400">
        <v>1.6802536136882937</v>
      </c>
      <c r="G26" s="400">
        <v>2.0054397245236664</v>
      </c>
      <c r="H26" s="400">
        <v>1.836290164005407</v>
      </c>
      <c r="I26" s="400">
        <v>1.8017887306277414</v>
      </c>
      <c r="J26" s="400">
        <v>1.906537624782054</v>
      </c>
      <c r="K26" s="400">
        <v>1.8504120306784753</v>
      </c>
      <c r="BM26" s="410">
        <v>0</v>
      </c>
      <c r="BN26" s="410" t="e">
        <v>#DIV/0!</v>
      </c>
    </row>
    <row r="27" spans="1:66" outlineLevel="1" x14ac:dyDescent="0.25">
      <c r="A27" s="404" t="s">
        <v>20</v>
      </c>
      <c r="B27" s="405">
        <v>1.64072</v>
      </c>
      <c r="C27" s="406">
        <v>1.6529577311547756</v>
      </c>
      <c r="D27" s="406">
        <v>1.6775468890174401</v>
      </c>
      <c r="E27" s="406">
        <v>1.6653745196485561</v>
      </c>
      <c r="F27" s="407">
        <v>1.6802536136882937</v>
      </c>
      <c r="G27" s="407">
        <v>2.0054397245236664</v>
      </c>
      <c r="H27" s="407">
        <v>1.836290164005407</v>
      </c>
      <c r="I27" s="407">
        <v>1.8017887306277414</v>
      </c>
      <c r="J27" s="407">
        <v>1.906537624782054</v>
      </c>
      <c r="K27" s="407">
        <v>1.8504120306784753</v>
      </c>
      <c r="BM27" s="411">
        <v>0</v>
      </c>
      <c r="BN27" s="411" t="e">
        <v>#DIV/0!</v>
      </c>
    </row>
    <row r="28" spans="1:66" outlineLevel="1" x14ac:dyDescent="0.25">
      <c r="A28" s="402" t="s">
        <v>172</v>
      </c>
      <c r="B28" s="403">
        <v>2.05579</v>
      </c>
      <c r="C28" s="399">
        <v>2.0034882987220977</v>
      </c>
      <c r="D28" s="399">
        <v>2.1741644825149549</v>
      </c>
      <c r="E28" s="399">
        <v>2.0826800346660841</v>
      </c>
      <c r="F28" s="400">
        <v>2.0401675222917945</v>
      </c>
      <c r="G28" s="400">
        <v>2.2842029223198397</v>
      </c>
      <c r="H28" s="400">
        <v>2.155217538293881</v>
      </c>
      <c r="I28" s="400">
        <v>2.1417179745856743</v>
      </c>
      <c r="J28" s="400">
        <v>2.3118883061504079</v>
      </c>
      <c r="K28" s="400">
        <v>2.2215420316552525</v>
      </c>
    </row>
    <row r="29" spans="1:66" outlineLevel="1" x14ac:dyDescent="0.25">
      <c r="A29" s="404" t="s">
        <v>21</v>
      </c>
      <c r="B29" s="405">
        <v>2.25047</v>
      </c>
      <c r="C29" s="406">
        <v>2.2421975405202037</v>
      </c>
      <c r="D29" s="406">
        <v>2.409362779317791</v>
      </c>
      <c r="E29" s="406">
        <v>2.3213972508596732</v>
      </c>
      <c r="F29" s="407">
        <v>2.2561658021572231</v>
      </c>
      <c r="G29" s="407">
        <v>2.8668164514717795</v>
      </c>
      <c r="H29" s="407">
        <v>2.5245915017992528</v>
      </c>
      <c r="I29" s="407">
        <v>2.5415500807868505</v>
      </c>
      <c r="J29" s="407">
        <v>2.9276867652029614</v>
      </c>
      <c r="K29" s="407">
        <v>2.7170165364376953</v>
      </c>
    </row>
    <row r="30" spans="1:66" outlineLevel="1" x14ac:dyDescent="0.25">
      <c r="A30" s="404" t="s">
        <v>173</v>
      </c>
      <c r="B30" s="408" t="s">
        <v>163</v>
      </c>
      <c r="C30" s="408" t="s">
        <v>163</v>
      </c>
      <c r="D30" s="408" t="s">
        <v>163</v>
      </c>
      <c r="E30" s="408" t="s">
        <v>163</v>
      </c>
      <c r="F30" s="408" t="s">
        <v>163</v>
      </c>
      <c r="G30" s="408" t="s">
        <v>163</v>
      </c>
      <c r="H30" s="408" t="s">
        <v>163</v>
      </c>
      <c r="I30" s="408"/>
      <c r="J30" s="408"/>
      <c r="K30" s="408"/>
    </row>
    <row r="31" spans="1:66" outlineLevel="1" x14ac:dyDescent="0.25">
      <c r="A31" s="404" t="s">
        <v>174</v>
      </c>
      <c r="B31" s="408" t="s">
        <v>163</v>
      </c>
      <c r="C31" s="408" t="s">
        <v>163</v>
      </c>
      <c r="D31" s="408" t="s">
        <v>163</v>
      </c>
      <c r="E31" s="408" t="s">
        <v>163</v>
      </c>
      <c r="F31" s="408" t="s">
        <v>163</v>
      </c>
      <c r="G31" s="408" t="s">
        <v>163</v>
      </c>
      <c r="H31" s="408" t="s">
        <v>163</v>
      </c>
      <c r="I31" s="408"/>
      <c r="J31" s="408"/>
      <c r="K31" s="408"/>
    </row>
    <row r="32" spans="1:66" outlineLevel="1" x14ac:dyDescent="0.25">
      <c r="A32" s="404" t="s">
        <v>22</v>
      </c>
      <c r="B32" s="405">
        <v>1.7528300000000001</v>
      </c>
      <c r="C32" s="406">
        <v>1.7298245802019232</v>
      </c>
      <c r="D32" s="406">
        <v>1.8774893304914235</v>
      </c>
      <c r="E32" s="406">
        <v>1.7984520991755908</v>
      </c>
      <c r="F32" s="407">
        <v>1.7987480241945286</v>
      </c>
      <c r="G32" s="407">
        <v>1.8397261566473313</v>
      </c>
      <c r="H32" s="407">
        <v>1.8200362798255194</v>
      </c>
      <c r="I32" s="407">
        <v>1.7505304987015442</v>
      </c>
      <c r="J32" s="407">
        <v>1.7841330797438848</v>
      </c>
      <c r="K32" s="407">
        <v>1.7669161522868202</v>
      </c>
    </row>
    <row r="33" spans="1:12" outlineLevel="1" x14ac:dyDescent="0.25">
      <c r="A33" s="404" t="s">
        <v>23</v>
      </c>
      <c r="B33" s="405">
        <v>2.3999700000000002</v>
      </c>
      <c r="C33" s="406">
        <v>2.1293980575938978</v>
      </c>
      <c r="D33" s="406">
        <v>2.3514053039418727</v>
      </c>
      <c r="E33" s="406">
        <v>2.227966602242712</v>
      </c>
      <c r="F33" s="407">
        <v>2.1006067369927726</v>
      </c>
      <c r="G33" s="407">
        <v>2.3836742616341082</v>
      </c>
      <c r="H33" s="407">
        <v>2.2207470401539879</v>
      </c>
      <c r="I33" s="407">
        <v>2.2130583824144314</v>
      </c>
      <c r="J33" s="407">
        <v>2.422846474011219</v>
      </c>
      <c r="K33" s="407">
        <v>2.3084532562242863</v>
      </c>
    </row>
    <row r="34" spans="1:12" outlineLevel="1" x14ac:dyDescent="0.25">
      <c r="A34" s="404" t="s">
        <v>175</v>
      </c>
      <c r="B34" s="408" t="s">
        <v>163</v>
      </c>
      <c r="C34" s="408" t="s">
        <v>163</v>
      </c>
      <c r="D34" s="408" t="s">
        <v>163</v>
      </c>
      <c r="E34" s="408" t="s">
        <v>163</v>
      </c>
      <c r="F34" s="407" t="s">
        <v>163</v>
      </c>
      <c r="G34" s="407">
        <v>0</v>
      </c>
      <c r="H34" s="407" t="s">
        <v>163</v>
      </c>
      <c r="I34" s="407"/>
      <c r="J34" s="407"/>
      <c r="K34" s="407"/>
    </row>
    <row r="35" spans="1:12" outlineLevel="1" x14ac:dyDescent="0.25">
      <c r="A35" s="404" t="s">
        <v>24</v>
      </c>
      <c r="B35" s="405">
        <v>8.5874500000000005</v>
      </c>
      <c r="C35" s="406">
        <v>7.8847093048967976</v>
      </c>
      <c r="D35" s="406">
        <v>9.150352026751964</v>
      </c>
      <c r="E35" s="406">
        <v>8.4037138742906432</v>
      </c>
      <c r="F35" s="407">
        <v>9.7030018602220505</v>
      </c>
      <c r="G35" s="407">
        <v>10.735054069243949</v>
      </c>
      <c r="H35" s="407">
        <v>10.265325751817924</v>
      </c>
      <c r="I35" s="407">
        <v>10.57150223913003</v>
      </c>
      <c r="J35" s="407">
        <v>9.9641507504577547</v>
      </c>
      <c r="K35" s="407">
        <v>10.240581666464482</v>
      </c>
    </row>
    <row r="36" spans="1:12" outlineLevel="1" x14ac:dyDescent="0.25">
      <c r="A36" s="402" t="s">
        <v>176</v>
      </c>
      <c r="B36" s="408" t="s">
        <v>163</v>
      </c>
      <c r="C36" s="412" t="s">
        <v>163</v>
      </c>
      <c r="D36" s="412" t="s">
        <v>163</v>
      </c>
      <c r="E36" s="412" t="s">
        <v>163</v>
      </c>
      <c r="F36" s="413" t="s">
        <v>163</v>
      </c>
      <c r="G36" s="413" t="s">
        <v>163</v>
      </c>
      <c r="H36" s="413" t="s">
        <v>163</v>
      </c>
      <c r="I36" s="413"/>
      <c r="J36" s="413"/>
      <c r="K36" s="413"/>
    </row>
    <row r="37" spans="1:12" outlineLevel="1" x14ac:dyDescent="0.25">
      <c r="A37" s="404" t="s">
        <v>177</v>
      </c>
      <c r="B37" s="408" t="s">
        <v>163</v>
      </c>
      <c r="C37" s="412" t="s">
        <v>163</v>
      </c>
      <c r="D37" s="412" t="s">
        <v>163</v>
      </c>
      <c r="E37" s="412" t="s">
        <v>163</v>
      </c>
      <c r="F37" s="413" t="s">
        <v>163</v>
      </c>
      <c r="G37" s="413" t="s">
        <v>163</v>
      </c>
      <c r="H37" s="413" t="s">
        <v>163</v>
      </c>
      <c r="I37" s="413"/>
      <c r="J37" s="413"/>
      <c r="K37" s="413"/>
    </row>
    <row r="38" spans="1:12" outlineLevel="1" x14ac:dyDescent="0.25">
      <c r="A38" s="404" t="s">
        <v>178</v>
      </c>
      <c r="B38" s="408" t="s">
        <v>163</v>
      </c>
      <c r="C38" s="412" t="s">
        <v>163</v>
      </c>
      <c r="D38" s="412" t="s">
        <v>163</v>
      </c>
      <c r="E38" s="412" t="s">
        <v>163</v>
      </c>
      <c r="F38" s="413" t="s">
        <v>163</v>
      </c>
      <c r="G38" s="413" t="s">
        <v>163</v>
      </c>
      <c r="H38" s="413" t="s">
        <v>163</v>
      </c>
      <c r="I38" s="413"/>
      <c r="J38" s="413"/>
      <c r="K38" s="413"/>
    </row>
    <row r="39" spans="1:12" outlineLevel="1" x14ac:dyDescent="0.25">
      <c r="A39" s="404" t="s">
        <v>179</v>
      </c>
      <c r="B39" s="408" t="s">
        <v>163</v>
      </c>
      <c r="C39" s="412" t="s">
        <v>163</v>
      </c>
      <c r="D39" s="412" t="s">
        <v>163</v>
      </c>
      <c r="E39" s="412" t="s">
        <v>163</v>
      </c>
      <c r="F39" s="413" t="s">
        <v>163</v>
      </c>
      <c r="G39" s="413" t="s">
        <v>163</v>
      </c>
      <c r="H39" s="413" t="s">
        <v>163</v>
      </c>
      <c r="I39" s="413"/>
      <c r="J39" s="413"/>
      <c r="K39" s="413"/>
    </row>
    <row r="40" spans="1:12" outlineLevel="1" x14ac:dyDescent="0.25">
      <c r="A40" s="402" t="s">
        <v>180</v>
      </c>
      <c r="B40" s="408" t="s">
        <v>163</v>
      </c>
      <c r="C40" s="412" t="s">
        <v>163</v>
      </c>
      <c r="D40" s="412" t="s">
        <v>163</v>
      </c>
      <c r="E40" s="412" t="s">
        <v>163</v>
      </c>
      <c r="F40" s="413" t="s">
        <v>163</v>
      </c>
      <c r="G40" s="413" t="s">
        <v>163</v>
      </c>
      <c r="H40" s="413" t="s">
        <v>163</v>
      </c>
      <c r="I40" s="413"/>
      <c r="J40" s="413"/>
      <c r="K40" s="413"/>
    </row>
    <row r="41" spans="1:12" outlineLevel="1" x14ac:dyDescent="0.25">
      <c r="A41" s="404" t="s">
        <v>181</v>
      </c>
      <c r="B41" s="408" t="s">
        <v>163</v>
      </c>
      <c r="C41" s="412" t="s">
        <v>163</v>
      </c>
      <c r="D41" s="412" t="s">
        <v>163</v>
      </c>
      <c r="E41" s="412" t="s">
        <v>163</v>
      </c>
      <c r="F41" s="413" t="s">
        <v>163</v>
      </c>
      <c r="G41" s="413" t="s">
        <v>163</v>
      </c>
      <c r="H41" s="413" t="s">
        <v>163</v>
      </c>
      <c r="I41" s="413"/>
      <c r="J41" s="413"/>
      <c r="K41" s="413"/>
    </row>
    <row r="42" spans="1:12" x14ac:dyDescent="0.25">
      <c r="A42" s="398" t="s">
        <v>142</v>
      </c>
      <c r="B42" s="403">
        <v>3.7576000000000001</v>
      </c>
      <c r="C42" s="399"/>
      <c r="D42" s="399">
        <v>4.2031000000000001</v>
      </c>
      <c r="E42" s="399">
        <v>3.9529999999999998</v>
      </c>
      <c r="F42" s="414">
        <v>4.2706806692948618</v>
      </c>
      <c r="G42" s="414">
        <v>4.8562456478081559</v>
      </c>
      <c r="H42" s="399">
        <v>4.5518121067199742</v>
      </c>
      <c r="I42" s="414">
        <v>4.5999999999999996</v>
      </c>
      <c r="J42" s="414">
        <v>4.8</v>
      </c>
      <c r="K42" s="399">
        <v>4.6966229922913527</v>
      </c>
      <c r="L42" s="809"/>
    </row>
    <row r="43" spans="1:12" x14ac:dyDescent="0.25">
      <c r="A43" s="398" t="s">
        <v>152</v>
      </c>
      <c r="B43" s="403">
        <v>21.5</v>
      </c>
      <c r="C43" s="399"/>
      <c r="D43" s="399">
        <v>23.593016128387561</v>
      </c>
      <c r="E43" s="399">
        <v>22.063390001374692</v>
      </c>
      <c r="F43" s="414">
        <v>27.332610071546508</v>
      </c>
      <c r="G43" s="414">
        <v>27.328398839566031</v>
      </c>
      <c r="H43" s="399">
        <v>27.330656817553241</v>
      </c>
      <c r="I43" s="414">
        <v>29.389466838903356</v>
      </c>
      <c r="J43" s="414">
        <v>29.407212786613407</v>
      </c>
      <c r="K43" s="399">
        <v>29.397710969225557</v>
      </c>
      <c r="L43" s="809"/>
    </row>
    <row r="44" spans="1:12" x14ac:dyDescent="0.25">
      <c r="A44" s="398" t="s">
        <v>144</v>
      </c>
      <c r="B44" s="403">
        <v>4.6896000000000004</v>
      </c>
      <c r="C44" s="399"/>
      <c r="D44" s="399">
        <v>4.3923008231271403</v>
      </c>
      <c r="E44" s="399">
        <v>4.4476306529248903</v>
      </c>
      <c r="F44" s="414">
        <v>4.4219999999999997</v>
      </c>
      <c r="G44" s="414">
        <v>4.3979999999999997</v>
      </c>
      <c r="H44" s="399">
        <v>4.4103950391026157</v>
      </c>
      <c r="I44" s="414">
        <v>4.4369581501190343</v>
      </c>
      <c r="J44" s="414">
        <v>4.9750716665739878</v>
      </c>
      <c r="K44" s="399">
        <v>4.6973815191161465</v>
      </c>
      <c r="L44" s="809"/>
    </row>
    <row r="45" spans="1:12" x14ac:dyDescent="0.25">
      <c r="A45" s="415" t="s">
        <v>145</v>
      </c>
      <c r="B45" s="403">
        <v>18.54</v>
      </c>
      <c r="C45" s="399"/>
      <c r="D45" s="399">
        <v>19.5326696389609</v>
      </c>
      <c r="E45" s="399">
        <v>18.985658360487299</v>
      </c>
      <c r="F45" s="414">
        <v>19.5738119840655</v>
      </c>
      <c r="G45" s="414">
        <v>21.856834192853999</v>
      </c>
      <c r="H45" s="399">
        <v>20.702387619736001</v>
      </c>
      <c r="I45" s="414">
        <v>22.290968057265584</v>
      </c>
      <c r="J45" s="414">
        <v>19.050957600418933</v>
      </c>
      <c r="K45" s="399">
        <v>20.745899838113655</v>
      </c>
      <c r="L45" s="809"/>
    </row>
    <row r="46" spans="1:12" x14ac:dyDescent="0.25">
      <c r="A46" s="398" t="s">
        <v>146</v>
      </c>
      <c r="B46" s="403">
        <v>2.7475000000000001</v>
      </c>
      <c r="C46" s="399"/>
      <c r="D46" s="399">
        <v>3.0424000000000002</v>
      </c>
      <c r="E46" s="399">
        <v>2.89448237288136</v>
      </c>
      <c r="F46" s="414">
        <v>2.99113947309568</v>
      </c>
      <c r="G46" s="414">
        <v>3.4229789790714098</v>
      </c>
      <c r="H46" s="399">
        <v>3.224866084008851</v>
      </c>
      <c r="I46" s="414">
        <v>3.4154742462606</v>
      </c>
      <c r="J46" s="414">
        <v>3.7412994935436301</v>
      </c>
      <c r="K46" s="399">
        <v>3.58688597308893</v>
      </c>
      <c r="L46" s="809"/>
    </row>
    <row r="47" spans="1:12" x14ac:dyDescent="0.25">
      <c r="A47" s="398" t="s">
        <v>147</v>
      </c>
      <c r="B47" s="403">
        <v>7.7598000000000003</v>
      </c>
      <c r="C47" s="399"/>
      <c r="D47" s="399">
        <v>7.8851522734954598</v>
      </c>
      <c r="E47" s="399">
        <v>7.8095575126239698</v>
      </c>
      <c r="F47" s="414">
        <v>7.8327194700796801</v>
      </c>
      <c r="G47" s="414">
        <v>8.0181927482765101</v>
      </c>
      <c r="H47" s="399">
        <v>7.9241803507835042</v>
      </c>
      <c r="I47" s="414">
        <v>8.0181900000000006</v>
      </c>
      <c r="J47" s="414">
        <v>9.0242100000000001</v>
      </c>
      <c r="K47" s="399">
        <v>8.4949067162555263</v>
      </c>
      <c r="L47" s="809"/>
    </row>
    <row r="48" spans="1:12" x14ac:dyDescent="0.25">
      <c r="A48" s="398" t="s">
        <v>148</v>
      </c>
      <c r="B48" s="403">
        <v>3.7915999999999999</v>
      </c>
      <c r="C48" s="399"/>
      <c r="D48" s="399">
        <v>4.0104920194738787</v>
      </c>
      <c r="E48" s="399">
        <v>3.92</v>
      </c>
      <c r="F48" s="414">
        <v>3.9009999999999998</v>
      </c>
      <c r="G48" s="414">
        <v>4.2130000000000001</v>
      </c>
      <c r="H48" s="399">
        <v>4.049507022893132</v>
      </c>
      <c r="I48" s="414">
        <v>4.2130000000000001</v>
      </c>
      <c r="J48" s="414">
        <v>4.6975260410935009</v>
      </c>
      <c r="K48" s="399">
        <v>4.4438953524161278</v>
      </c>
      <c r="L48" s="809"/>
    </row>
    <row r="49" spans="1:14" ht="15" hidden="1" customHeight="1" x14ac:dyDescent="0.25">
      <c r="A49" s="398" t="s">
        <v>149</v>
      </c>
      <c r="B49" s="416"/>
      <c r="C49" s="417"/>
      <c r="D49" s="417"/>
      <c r="E49" s="417"/>
      <c r="F49" s="418"/>
      <c r="G49" s="418"/>
      <c r="H49" s="417"/>
    </row>
    <row r="50" spans="1:14" x14ac:dyDescent="0.25">
      <c r="N50" s="345"/>
    </row>
    <row r="51" spans="1:14" x14ac:dyDescent="0.25">
      <c r="A51" s="387"/>
      <c r="E51" s="345"/>
      <c r="F51" s="345"/>
      <c r="G51" s="345"/>
    </row>
    <row r="52" spans="1:14" x14ac:dyDescent="0.25">
      <c r="A52" s="387"/>
    </row>
  </sheetData>
  <pageMargins left="0.15748031496062992" right="0.70866141732283472" top="0.33" bottom="0.17" header="0.31496062992125984" footer="0.31496062992125984"/>
  <pageSetup paperSize="9"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0"/>
  </sheetPr>
  <dimension ref="A1:Y24"/>
  <sheetViews>
    <sheetView showGridLines="0" zoomScaleNormal="100" zoomScaleSheetLayoutView="85" workbookViewId="0">
      <pane xSplit="1" ySplit="2" topLeftCell="N3" activePane="bottomRight" state="frozen"/>
      <selection activeCell="AE19" sqref="AE19"/>
      <selection pane="topRight" activeCell="AE19" sqref="AE19"/>
      <selection pane="bottomLeft" activeCell="AE19" sqref="AE19"/>
      <selection pane="bottomRight" sqref="A1:XFD1048576"/>
    </sheetView>
  </sheetViews>
  <sheetFormatPr defaultColWidth="9.140625" defaultRowHeight="15" outlineLevelRow="1" x14ac:dyDescent="0.25"/>
  <cols>
    <col min="1" max="1" width="43.5703125" style="331" customWidth="1"/>
    <col min="2" max="2" width="22.85546875" style="331" customWidth="1"/>
    <col min="3" max="3" width="20.28515625" style="331" customWidth="1"/>
    <col min="4" max="4" width="18.140625" style="331" customWidth="1"/>
    <col min="5" max="5" width="18.140625" style="369" customWidth="1"/>
    <col min="6" max="6" width="18.28515625" style="331" customWidth="1"/>
    <col min="7" max="7" width="16.85546875" style="331" customWidth="1"/>
    <col min="8" max="8" width="18.140625" style="331" customWidth="1"/>
    <col min="9" max="9" width="18.85546875" style="331" customWidth="1"/>
    <col min="10" max="10" width="21.28515625" style="331" customWidth="1"/>
    <col min="11" max="11" width="18.140625" style="331" customWidth="1"/>
    <col min="12" max="12" width="18.28515625" style="331" customWidth="1"/>
    <col min="13" max="13" width="16.85546875" style="331" customWidth="1"/>
    <col min="14" max="14" width="18.140625" style="331" customWidth="1"/>
    <col min="15" max="15" width="18.85546875" style="331" customWidth="1"/>
    <col min="16" max="16" width="21.28515625" style="331" customWidth="1"/>
    <col min="17" max="17" width="17.28515625" style="331" customWidth="1"/>
    <col min="18" max="18" width="23.42578125" style="331" customWidth="1"/>
    <col min="19" max="19" width="17.42578125" style="331" customWidth="1"/>
    <col min="20" max="20" width="15.7109375" style="331" customWidth="1"/>
    <col min="21" max="21" width="17.85546875" style="331" customWidth="1"/>
    <col min="22" max="22" width="19.28515625" style="331" customWidth="1"/>
    <col min="23" max="16384" width="9.140625" style="331"/>
  </cols>
  <sheetData>
    <row r="1" spans="1:25" ht="45.75" customHeight="1" thickBot="1" x14ac:dyDescent="0.3">
      <c r="A1" s="956" t="s">
        <v>182</v>
      </c>
      <c r="B1" s="956"/>
      <c r="C1" s="956"/>
      <c r="D1" s="956"/>
      <c r="E1" s="956"/>
      <c r="F1" s="956"/>
      <c r="G1" s="956"/>
      <c r="H1" s="956"/>
    </row>
    <row r="2" spans="1:25" ht="18.75" x14ac:dyDescent="0.25">
      <c r="A2" s="419"/>
      <c r="B2" s="977">
        <v>2011</v>
      </c>
      <c r="C2" s="978"/>
      <c r="D2" s="979"/>
      <c r="E2" s="980">
        <v>2012</v>
      </c>
      <c r="F2" s="978"/>
      <c r="G2" s="978"/>
      <c r="H2" s="978"/>
      <c r="I2" s="978"/>
      <c r="J2" s="979"/>
      <c r="K2" s="980">
        <v>2013</v>
      </c>
      <c r="L2" s="978"/>
      <c r="M2" s="978"/>
      <c r="N2" s="978"/>
      <c r="O2" s="978"/>
      <c r="P2" s="979"/>
      <c r="Q2" s="980">
        <v>2014</v>
      </c>
      <c r="R2" s="978"/>
      <c r="S2" s="978"/>
      <c r="T2" s="978"/>
      <c r="U2" s="978"/>
      <c r="V2" s="979"/>
    </row>
    <row r="3" spans="1:25" ht="69.75" customHeight="1" x14ac:dyDescent="0.25">
      <c r="A3" s="393"/>
      <c r="B3" s="420" t="s">
        <v>183</v>
      </c>
      <c r="C3" s="420" t="s">
        <v>184</v>
      </c>
      <c r="D3" s="420" t="s">
        <v>185</v>
      </c>
      <c r="E3" s="420" t="s">
        <v>186</v>
      </c>
      <c r="F3" s="420" t="s">
        <v>187</v>
      </c>
      <c r="G3" s="420" t="s">
        <v>188</v>
      </c>
      <c r="H3" s="420" t="s">
        <v>186</v>
      </c>
      <c r="I3" s="420" t="s">
        <v>187</v>
      </c>
      <c r="J3" s="784" t="s">
        <v>188</v>
      </c>
      <c r="K3" s="791" t="s">
        <v>186</v>
      </c>
      <c r="L3" s="420" t="s">
        <v>187</v>
      </c>
      <c r="M3" s="420" t="s">
        <v>188</v>
      </c>
      <c r="N3" s="420" t="s">
        <v>186</v>
      </c>
      <c r="O3" s="420" t="s">
        <v>187</v>
      </c>
      <c r="P3" s="792" t="s">
        <v>188</v>
      </c>
      <c r="Q3" s="791" t="s">
        <v>186</v>
      </c>
      <c r="R3" s="420" t="s">
        <v>187</v>
      </c>
      <c r="S3" s="420" t="s">
        <v>188</v>
      </c>
      <c r="T3" s="420" t="s">
        <v>186</v>
      </c>
      <c r="U3" s="420" t="s">
        <v>187</v>
      </c>
      <c r="V3" s="792" t="s">
        <v>188</v>
      </c>
    </row>
    <row r="4" spans="1:25" x14ac:dyDescent="0.25">
      <c r="A4" s="421" t="s">
        <v>7</v>
      </c>
      <c r="B4" s="362"/>
      <c r="C4" s="362"/>
      <c r="D4" s="422"/>
      <c r="E4" s="423" t="s">
        <v>189</v>
      </c>
      <c r="F4" s="423" t="s">
        <v>189</v>
      </c>
      <c r="G4" s="424" t="s">
        <v>189</v>
      </c>
      <c r="H4" s="424" t="s">
        <v>190</v>
      </c>
      <c r="I4" s="424" t="s">
        <v>190</v>
      </c>
      <c r="J4" s="785" t="s">
        <v>190</v>
      </c>
      <c r="K4" s="793" t="s">
        <v>189</v>
      </c>
      <c r="L4" s="424" t="s">
        <v>189</v>
      </c>
      <c r="M4" s="424" t="s">
        <v>189</v>
      </c>
      <c r="N4" s="424" t="s">
        <v>190</v>
      </c>
      <c r="O4" s="424" t="s">
        <v>190</v>
      </c>
      <c r="P4" s="794" t="s">
        <v>190</v>
      </c>
      <c r="Q4" s="793" t="s">
        <v>189</v>
      </c>
      <c r="R4" s="424" t="s">
        <v>189</v>
      </c>
      <c r="S4" s="424" t="s">
        <v>189</v>
      </c>
      <c r="T4" s="424" t="s">
        <v>190</v>
      </c>
      <c r="U4" s="424" t="s">
        <v>190</v>
      </c>
      <c r="V4" s="794" t="s">
        <v>190</v>
      </c>
    </row>
    <row r="5" spans="1:25" s="428" customFormat="1" x14ac:dyDescent="0.25">
      <c r="A5" s="425" t="s">
        <v>25</v>
      </c>
      <c r="B5" s="426">
        <v>987.9293338700171</v>
      </c>
      <c r="C5" s="426">
        <v>202115.8423456437</v>
      </c>
      <c r="D5" s="426">
        <v>1787.0596691488718</v>
      </c>
      <c r="E5" s="427">
        <v>1019.7523417535143</v>
      </c>
      <c r="F5" s="427">
        <v>201252.42466557471</v>
      </c>
      <c r="G5" s="427">
        <v>1722.0597358688619</v>
      </c>
      <c r="H5" s="427">
        <v>1024.5416878184744</v>
      </c>
      <c r="I5" s="427">
        <v>213826.37581731021</v>
      </c>
      <c r="J5" s="786">
        <v>1849.7359424186113</v>
      </c>
      <c r="K5" s="795">
        <v>1011.2124265290538</v>
      </c>
      <c r="L5" s="427">
        <v>213406.1829921449</v>
      </c>
      <c r="M5" s="427">
        <v>1732.3139797902022</v>
      </c>
      <c r="N5" s="427">
        <v>1082.7177689304553</v>
      </c>
      <c r="O5" s="427">
        <v>250612.20102989752</v>
      </c>
      <c r="P5" s="796">
        <v>2016.3533799955756</v>
      </c>
      <c r="Q5" s="795">
        <v>1055.454569554855</v>
      </c>
      <c r="R5" s="427">
        <v>228404.26343560949</v>
      </c>
      <c r="S5" s="427">
        <v>1806.1068346841616</v>
      </c>
      <c r="T5" s="427">
        <v>1064.1362499950374</v>
      </c>
      <c r="U5" s="427">
        <v>232396.82788878176</v>
      </c>
      <c r="V5" s="796">
        <v>1926.6176838204201</v>
      </c>
      <c r="W5" s="781"/>
      <c r="X5" s="781">
        <v>-4.4503953059732204E-2</v>
      </c>
      <c r="Y5" s="781">
        <v>-1</v>
      </c>
    </row>
    <row r="6" spans="1:25" s="428" customFormat="1" outlineLevel="1" x14ac:dyDescent="0.25">
      <c r="A6" s="429" t="s">
        <v>26</v>
      </c>
      <c r="B6" s="430">
        <v>621.14216473067881</v>
      </c>
      <c r="C6" s="430">
        <v>152100.33419549328</v>
      </c>
      <c r="D6" s="430">
        <v>1199.0236597242786</v>
      </c>
      <c r="E6" s="430">
        <v>623.25290801112442</v>
      </c>
      <c r="F6" s="431">
        <v>151002.77614499626</v>
      </c>
      <c r="G6" s="431">
        <v>1013.7423044298184</v>
      </c>
      <c r="H6" s="431">
        <v>621.30618641780165</v>
      </c>
      <c r="I6" s="431">
        <v>160437.63543689324</v>
      </c>
      <c r="J6" s="787">
        <v>1052.4138498591353</v>
      </c>
      <c r="K6" s="797">
        <v>622.73211889121899</v>
      </c>
      <c r="L6" s="431">
        <v>160437.63543689324</v>
      </c>
      <c r="M6" s="431">
        <v>1030.5676473782173</v>
      </c>
      <c r="N6" s="431">
        <v>654.6503829823755</v>
      </c>
      <c r="O6" s="431">
        <v>183280.89689320384</v>
      </c>
      <c r="P6" s="798">
        <v>1139.5637262526884</v>
      </c>
      <c r="Q6" s="797">
        <v>654.72056719759871</v>
      </c>
      <c r="R6" s="431">
        <v>172131.25525158664</v>
      </c>
      <c r="S6" s="431">
        <v>1093.1088787736246</v>
      </c>
      <c r="T6" s="431">
        <v>660.21930399921314</v>
      </c>
      <c r="U6" s="431">
        <v>172287.05075216698</v>
      </c>
      <c r="V6" s="798">
        <v>1120.7742594021986</v>
      </c>
      <c r="W6" s="781"/>
      <c r="X6" s="781">
        <v>-1.6488298475660135E-2</v>
      </c>
      <c r="Y6" s="781">
        <v>-1</v>
      </c>
    </row>
    <row r="7" spans="1:25" s="428" customFormat="1" outlineLevel="1" x14ac:dyDescent="0.25">
      <c r="A7" s="432" t="s">
        <v>9</v>
      </c>
      <c r="B7" s="433">
        <v>602.64517851512289</v>
      </c>
      <c r="C7" s="433">
        <v>152100.33419549325</v>
      </c>
      <c r="D7" s="433">
        <v>1155.9115479433115</v>
      </c>
      <c r="E7" s="434">
        <v>608.87</v>
      </c>
      <c r="F7" s="435">
        <v>150955.81064715103</v>
      </c>
      <c r="G7" s="435">
        <v>978.76366396445053</v>
      </c>
      <c r="H7" s="435">
        <v>609.22</v>
      </c>
      <c r="I7" s="435">
        <v>160390.67000000001</v>
      </c>
      <c r="J7" s="788">
        <v>1015.8111097383542</v>
      </c>
      <c r="K7" s="799">
        <v>609.21910000000003</v>
      </c>
      <c r="L7" s="435">
        <v>160390.67000000001</v>
      </c>
      <c r="M7" s="435">
        <v>994.90209112811726</v>
      </c>
      <c r="N7" s="435">
        <v>637.78497670178911</v>
      </c>
      <c r="O7" s="435">
        <v>184764.74</v>
      </c>
      <c r="P7" s="800">
        <v>1099.6985149822651</v>
      </c>
      <c r="Q7" s="799">
        <v>637.78</v>
      </c>
      <c r="R7" s="435">
        <v>172676.1811675097</v>
      </c>
      <c r="S7" s="435">
        <v>1053.3781756074254</v>
      </c>
      <c r="T7" s="435">
        <v>638.02911889344659</v>
      </c>
      <c r="U7" s="435">
        <v>172676.1811675097</v>
      </c>
      <c r="V7" s="800">
        <v>1073.8226571726273</v>
      </c>
      <c r="W7" s="781"/>
      <c r="X7" s="781">
        <v>-2.3529956126252638E-2</v>
      </c>
      <c r="Y7" s="781">
        <v>-1</v>
      </c>
    </row>
    <row r="8" spans="1:25" s="428" customFormat="1" outlineLevel="1" x14ac:dyDescent="0.25">
      <c r="A8" s="432" t="s">
        <v>10</v>
      </c>
      <c r="B8" s="433">
        <v>1107.5454697571799</v>
      </c>
      <c r="C8" s="433">
        <v>152100.33419549325</v>
      </c>
      <c r="D8" s="433">
        <v>2332.7150304459965</v>
      </c>
      <c r="E8" s="434">
        <v>1149.23</v>
      </c>
      <c r="F8" s="435">
        <v>151560.49143190859</v>
      </c>
      <c r="G8" s="435">
        <v>2292.8969496148343</v>
      </c>
      <c r="H8" s="435">
        <v>1150.19</v>
      </c>
      <c r="I8" s="435">
        <v>160995.35</v>
      </c>
      <c r="J8" s="788">
        <v>2654.1264259719364</v>
      </c>
      <c r="K8" s="799">
        <v>1150.1859999999999</v>
      </c>
      <c r="L8" s="435">
        <v>160995.35</v>
      </c>
      <c r="M8" s="435">
        <v>2422.7018712297941</v>
      </c>
      <c r="N8" s="435">
        <v>1343.2783517267246</v>
      </c>
      <c r="O8" s="435">
        <v>165660.26</v>
      </c>
      <c r="P8" s="800">
        <v>2767.2920480017965</v>
      </c>
      <c r="Q8" s="799">
        <v>1343.28</v>
      </c>
      <c r="R8" s="435">
        <v>165660.26</v>
      </c>
      <c r="S8" s="435">
        <v>2707.9869473684212</v>
      </c>
      <c r="T8" s="435">
        <v>1600.2119154567449</v>
      </c>
      <c r="U8" s="435">
        <v>167666.12706997205</v>
      </c>
      <c r="V8" s="800">
        <v>3109.6787674777506</v>
      </c>
      <c r="W8" s="781"/>
      <c r="X8" s="781">
        <v>0.12372626869042769</v>
      </c>
      <c r="Y8" s="781">
        <v>-1</v>
      </c>
    </row>
    <row r="9" spans="1:25" s="428" customFormat="1" outlineLevel="1" x14ac:dyDescent="0.25">
      <c r="A9" s="429" t="s">
        <v>27</v>
      </c>
      <c r="B9" s="436">
        <v>766.83768296240748</v>
      </c>
      <c r="C9" s="436">
        <v>157554.73842557581</v>
      </c>
      <c r="D9" s="436">
        <v>1440.3479262740993</v>
      </c>
      <c r="E9" s="436">
        <v>783.92691917255263</v>
      </c>
      <c r="F9" s="437">
        <v>157077.5478485378</v>
      </c>
      <c r="G9" s="437">
        <v>1310.846091240569</v>
      </c>
      <c r="H9" s="437">
        <v>816.02677601816811</v>
      </c>
      <c r="I9" s="437">
        <v>166880.59068062829</v>
      </c>
      <c r="J9" s="789">
        <v>1380.4787336535371</v>
      </c>
      <c r="K9" s="801">
        <v>789.67846433875059</v>
      </c>
      <c r="L9" s="437">
        <v>166880.59068062829</v>
      </c>
      <c r="M9" s="437">
        <v>1294.4090829047568</v>
      </c>
      <c r="N9" s="437">
        <v>844.64891007584652</v>
      </c>
      <c r="O9" s="437">
        <v>197122.81261780104</v>
      </c>
      <c r="P9" s="802">
        <v>1552.6603849878163</v>
      </c>
      <c r="Q9" s="801">
        <v>854.89429563765384</v>
      </c>
      <c r="R9" s="437">
        <v>179728.87669516579</v>
      </c>
      <c r="S9" s="437">
        <v>1387.4724946671311</v>
      </c>
      <c r="T9" s="437">
        <v>861.51422293938629</v>
      </c>
      <c r="U9" s="437">
        <v>183199.77592879496</v>
      </c>
      <c r="V9" s="802">
        <v>1475.6186272228201</v>
      </c>
      <c r="W9" s="781"/>
      <c r="X9" s="781">
        <v>-4.9619194583624737E-2</v>
      </c>
      <c r="Y9" s="781">
        <v>-1</v>
      </c>
    </row>
    <row r="10" spans="1:25" s="428" customFormat="1" outlineLevel="1" x14ac:dyDescent="0.25">
      <c r="A10" s="432" t="s">
        <v>12</v>
      </c>
      <c r="B10" s="438">
        <v>1377.9302335412733</v>
      </c>
      <c r="C10" s="438">
        <v>157554.73842557581</v>
      </c>
      <c r="D10" s="438">
        <v>3646.2531671205074</v>
      </c>
      <c r="E10" s="439">
        <v>1297.1099999999999</v>
      </c>
      <c r="F10" s="440">
        <v>157077.5827682731</v>
      </c>
      <c r="G10" s="440">
        <v>2544.2426724031957</v>
      </c>
      <c r="H10" s="440">
        <v>1297.6400000000001</v>
      </c>
      <c r="I10" s="440">
        <v>166880.62</v>
      </c>
      <c r="J10" s="790">
        <v>2198.0218140944207</v>
      </c>
      <c r="K10" s="803">
        <v>1297.6367</v>
      </c>
      <c r="L10" s="440">
        <v>166880.62</v>
      </c>
      <c r="M10" s="440">
        <v>2403.6896600966884</v>
      </c>
      <c r="N10" s="440">
        <v>1330.7984309938568</v>
      </c>
      <c r="O10" s="440">
        <v>170608.11</v>
      </c>
      <c r="P10" s="804">
        <v>2466.4637763525284</v>
      </c>
      <c r="Q10" s="803">
        <v>1318.729969477889</v>
      </c>
      <c r="R10" s="440">
        <v>170608.11</v>
      </c>
      <c r="S10" s="440">
        <v>2133.7495879307808</v>
      </c>
      <c r="T10" s="440">
        <v>1318.729969477889</v>
      </c>
      <c r="U10" s="440">
        <v>183606.9679141797</v>
      </c>
      <c r="V10" s="804">
        <v>2297.3701398617768</v>
      </c>
      <c r="W10" s="781"/>
      <c r="X10" s="781">
        <v>-6.855711326959435E-2</v>
      </c>
      <c r="Y10" s="781">
        <v>-1</v>
      </c>
    </row>
    <row r="11" spans="1:25" s="428" customFormat="1" outlineLevel="1" x14ac:dyDescent="0.25">
      <c r="A11" s="432" t="s">
        <v>11</v>
      </c>
      <c r="B11" s="438">
        <v>714.2169833025041</v>
      </c>
      <c r="C11" s="438">
        <v>157554.73842557581</v>
      </c>
      <c r="D11" s="438">
        <v>1250.3991582080662</v>
      </c>
      <c r="E11" s="439">
        <v>718.67</v>
      </c>
      <c r="F11" s="440">
        <v>157077.53512777711</v>
      </c>
      <c r="G11" s="440">
        <v>1154.0060393922977</v>
      </c>
      <c r="H11" s="440">
        <v>719.2</v>
      </c>
      <c r="I11" s="440">
        <v>166880.57999999999</v>
      </c>
      <c r="J11" s="790">
        <v>1216.1143499670152</v>
      </c>
      <c r="K11" s="803">
        <v>719.19629999999995</v>
      </c>
      <c r="L11" s="440">
        <v>166880.57999999999</v>
      </c>
      <c r="M11" s="440">
        <v>1140.4899406397496</v>
      </c>
      <c r="N11" s="440">
        <v>762.81678742343797</v>
      </c>
      <c r="O11" s="440">
        <v>206781.74</v>
      </c>
      <c r="P11" s="804">
        <v>1398.8425409197246</v>
      </c>
      <c r="Q11" s="803">
        <v>762.82</v>
      </c>
      <c r="R11" s="440">
        <v>183051.44170554768</v>
      </c>
      <c r="S11" s="440">
        <v>1239.3318026330942</v>
      </c>
      <c r="T11" s="440">
        <v>769.24010834259775</v>
      </c>
      <c r="U11" s="440">
        <v>183051.44170554768</v>
      </c>
      <c r="V11" s="804">
        <v>1309.7748350494337</v>
      </c>
      <c r="W11" s="781"/>
      <c r="X11" s="781">
        <v>-6.367243150306956E-2</v>
      </c>
      <c r="Y11" s="781">
        <v>-1</v>
      </c>
    </row>
    <row r="12" spans="1:25" s="441" customFormat="1" outlineLevel="1" x14ac:dyDescent="0.25">
      <c r="A12" s="429" t="s">
        <v>28</v>
      </c>
      <c r="B12" s="437">
        <v>962.66770789497343</v>
      </c>
      <c r="C12" s="437">
        <v>217283.03502276842</v>
      </c>
      <c r="D12" s="436">
        <v>1909.3430314315335</v>
      </c>
      <c r="E12" s="436">
        <v>986.29612991229283</v>
      </c>
      <c r="F12" s="437">
        <v>216748.89512134402</v>
      </c>
      <c r="G12" s="437">
        <v>1906.8688257459251</v>
      </c>
      <c r="H12" s="437">
        <v>1023.7637844724934</v>
      </c>
      <c r="I12" s="437">
        <v>230131.33196905704</v>
      </c>
      <c r="J12" s="789">
        <v>2235.753407379354</v>
      </c>
      <c r="K12" s="801">
        <v>980.6146581754258</v>
      </c>
      <c r="L12" s="437">
        <v>230131.16120557528</v>
      </c>
      <c r="M12" s="437">
        <v>1911.0613713539092</v>
      </c>
      <c r="N12" s="437">
        <v>1098.8420733665928</v>
      </c>
      <c r="O12" s="437">
        <v>263044.96475283476</v>
      </c>
      <c r="P12" s="802">
        <v>2284.2760924980439</v>
      </c>
      <c r="Q12" s="801">
        <v>983.39822300548803</v>
      </c>
      <c r="R12" s="437">
        <v>242357.69980365265</v>
      </c>
      <c r="S12" s="437">
        <v>1920.7984660043337</v>
      </c>
      <c r="T12" s="437">
        <v>1005.4346026259271</v>
      </c>
      <c r="U12" s="437">
        <v>242357.69980365265</v>
      </c>
      <c r="V12" s="802">
        <v>2083.0150033121126</v>
      </c>
      <c r="W12" s="781"/>
      <c r="X12" s="781">
        <v>-8.8107164386523773E-2</v>
      </c>
      <c r="Y12" s="781">
        <v>-1</v>
      </c>
    </row>
    <row r="13" spans="1:25" s="428" customFormat="1" outlineLevel="1" x14ac:dyDescent="0.25">
      <c r="A13" s="432" t="s">
        <v>13</v>
      </c>
      <c r="B13" s="442">
        <v>943.16873712828783</v>
      </c>
      <c r="C13" s="442">
        <v>217283.0350227684</v>
      </c>
      <c r="D13" s="433">
        <v>1753.8570810135714</v>
      </c>
      <c r="E13" s="434">
        <v>938.35</v>
      </c>
      <c r="F13" s="435">
        <v>216745.12769968936</v>
      </c>
      <c r="G13" s="435">
        <v>1710.6348904376175</v>
      </c>
      <c r="H13" s="435">
        <v>959.94</v>
      </c>
      <c r="I13" s="435">
        <v>230127.34</v>
      </c>
      <c r="J13" s="788">
        <v>1943.5344714029502</v>
      </c>
      <c r="K13" s="799">
        <v>959.94179999999994</v>
      </c>
      <c r="L13" s="435">
        <v>230127.34</v>
      </c>
      <c r="M13" s="435">
        <v>1779.8701419050772</v>
      </c>
      <c r="N13" s="435">
        <v>1057.4074938386036</v>
      </c>
      <c r="O13" s="435">
        <v>261169.57</v>
      </c>
      <c r="P13" s="800">
        <v>2106.1171584389363</v>
      </c>
      <c r="Q13" s="799">
        <v>1057.4100000000001</v>
      </c>
      <c r="R13" s="435">
        <v>245974.72463277463</v>
      </c>
      <c r="S13" s="435">
        <v>1865.1528677548338</v>
      </c>
      <c r="T13" s="435">
        <v>1116.0557891395797</v>
      </c>
      <c r="U13" s="435">
        <v>245974.72463277463</v>
      </c>
      <c r="V13" s="800">
        <v>2032.0908774500954</v>
      </c>
      <c r="W13" s="781"/>
      <c r="X13" s="781">
        <v>-3.514822558290609E-2</v>
      </c>
      <c r="Y13" s="781">
        <v>-1</v>
      </c>
    </row>
    <row r="14" spans="1:25" s="428" customFormat="1" outlineLevel="1" x14ac:dyDescent="0.25">
      <c r="A14" s="432" t="s">
        <v>14</v>
      </c>
      <c r="B14" s="442">
        <v>660.55798939691238</v>
      </c>
      <c r="C14" s="442">
        <v>217283.0350227684</v>
      </c>
      <c r="D14" s="433">
        <v>1508.0056696330546</v>
      </c>
      <c r="E14" s="434">
        <v>676.01</v>
      </c>
      <c r="F14" s="435">
        <v>216745.13735805466</v>
      </c>
      <c r="G14" s="435">
        <v>1527.3820616355667</v>
      </c>
      <c r="H14" s="435">
        <v>676.37</v>
      </c>
      <c r="I14" s="435">
        <v>230127.35</v>
      </c>
      <c r="J14" s="788">
        <v>1811.786258509625</v>
      </c>
      <c r="K14" s="799">
        <v>676.37220000000002</v>
      </c>
      <c r="L14" s="435">
        <v>230127.35</v>
      </c>
      <c r="M14" s="435">
        <v>1559.4981428988081</v>
      </c>
      <c r="N14" s="435">
        <v>767.55264505745731</v>
      </c>
      <c r="O14" s="435">
        <v>243563.74</v>
      </c>
      <c r="P14" s="800">
        <v>1838.0492111513993</v>
      </c>
      <c r="Q14" s="799">
        <v>767.55</v>
      </c>
      <c r="R14" s="435">
        <v>232169.38594339328</v>
      </c>
      <c r="S14" s="435">
        <v>1723.1343208066567</v>
      </c>
      <c r="T14" s="435">
        <v>782.00661710581471</v>
      </c>
      <c r="U14" s="435">
        <v>232169.38594339328</v>
      </c>
      <c r="V14" s="800">
        <v>1864.0544176446522</v>
      </c>
      <c r="W14" s="781"/>
      <c r="X14" s="781">
        <v>1.4148264548892397E-2</v>
      </c>
      <c r="Y14" s="781">
        <v>-1</v>
      </c>
    </row>
    <row r="15" spans="1:25" s="428" customFormat="1" outlineLevel="1" x14ac:dyDescent="0.25">
      <c r="A15" s="432" t="s">
        <v>15</v>
      </c>
      <c r="B15" s="443">
        <v>857.98653283811473</v>
      </c>
      <c r="C15" s="443">
        <v>217283.0350227684</v>
      </c>
      <c r="D15" s="438">
        <v>1747.0429119333951</v>
      </c>
      <c r="E15" s="439">
        <v>854.66</v>
      </c>
      <c r="F15" s="440">
        <v>216768.87024137791</v>
      </c>
      <c r="G15" s="440">
        <v>1591.1751761688995</v>
      </c>
      <c r="H15" s="440">
        <v>880.15</v>
      </c>
      <c r="I15" s="440">
        <v>230152.5</v>
      </c>
      <c r="J15" s="790">
        <v>2011.2483974718111</v>
      </c>
      <c r="K15" s="803">
        <v>880.14779999999996</v>
      </c>
      <c r="L15" s="440">
        <v>230152.5</v>
      </c>
      <c r="M15" s="440">
        <v>1545.6119615184489</v>
      </c>
      <c r="N15" s="440">
        <v>1045.5525785927011</v>
      </c>
      <c r="O15" s="440">
        <v>266004.33</v>
      </c>
      <c r="P15" s="804">
        <v>1890.5557184810257</v>
      </c>
      <c r="Q15" s="799">
        <v>982.59746661691725</v>
      </c>
      <c r="R15" s="435">
        <v>258791.76183261489</v>
      </c>
      <c r="S15" s="435">
        <v>1693.388319693782</v>
      </c>
      <c r="T15" s="435">
        <v>982.59746661691725</v>
      </c>
      <c r="U15" s="435">
        <v>258791.76183261489</v>
      </c>
      <c r="V15" s="800">
        <v>1844.2685030218081</v>
      </c>
      <c r="W15" s="781"/>
      <c r="X15" s="781">
        <v>-2.4483391315441971E-2</v>
      </c>
      <c r="Y15" s="781">
        <v>-1</v>
      </c>
    </row>
    <row r="16" spans="1:25" s="428" customFormat="1" outlineLevel="1" x14ac:dyDescent="0.25">
      <c r="A16" s="432" t="s">
        <v>16</v>
      </c>
      <c r="B16" s="442">
        <v>691.28815900485506</v>
      </c>
      <c r="C16" s="442">
        <v>217283.0350227684</v>
      </c>
      <c r="D16" s="433">
        <v>1597.569440128661</v>
      </c>
      <c r="E16" s="434">
        <v>688.03</v>
      </c>
      <c r="F16" s="435">
        <v>216745.1443024991</v>
      </c>
      <c r="G16" s="435">
        <v>1658.5242083580667</v>
      </c>
      <c r="H16" s="435">
        <v>708.17</v>
      </c>
      <c r="I16" s="435">
        <v>230127.35999999999</v>
      </c>
      <c r="J16" s="788">
        <v>1978.728720083757</v>
      </c>
      <c r="K16" s="799">
        <v>708.1721</v>
      </c>
      <c r="L16" s="435">
        <v>230127.35999999999</v>
      </c>
      <c r="M16" s="435">
        <v>1757.1412111551454</v>
      </c>
      <c r="N16" s="435">
        <v>914.73870096298208</v>
      </c>
      <c r="O16" s="435">
        <v>253976.66</v>
      </c>
      <c r="P16" s="800">
        <v>2093.8140905746272</v>
      </c>
      <c r="Q16" s="799">
        <v>914.74</v>
      </c>
      <c r="R16" s="435">
        <v>245603.99366355775</v>
      </c>
      <c r="S16" s="435">
        <v>1964.0805853178354</v>
      </c>
      <c r="T16" s="435">
        <v>919.18969500155561</v>
      </c>
      <c r="U16" s="435">
        <v>245603.99366355775</v>
      </c>
      <c r="V16" s="800">
        <v>2136.5018251375923</v>
      </c>
      <c r="W16" s="781"/>
      <c r="X16" s="781">
        <v>2.0387547660093208E-2</v>
      </c>
      <c r="Y16" s="781">
        <v>-1</v>
      </c>
    </row>
    <row r="17" spans="1:25" s="428" customFormat="1" outlineLevel="1" x14ac:dyDescent="0.25">
      <c r="A17" s="432" t="s">
        <v>17</v>
      </c>
      <c r="B17" s="442">
        <v>946.91386728806867</v>
      </c>
      <c r="C17" s="442">
        <v>217283.0350227684</v>
      </c>
      <c r="D17" s="433">
        <v>2490.4332942745632</v>
      </c>
      <c r="E17" s="434">
        <v>971.56</v>
      </c>
      <c r="F17" s="435">
        <v>216745.13163193379</v>
      </c>
      <c r="G17" s="435">
        <v>2586.3196821778806</v>
      </c>
      <c r="H17" s="435">
        <v>983.75</v>
      </c>
      <c r="I17" s="435">
        <v>230127.34</v>
      </c>
      <c r="J17" s="788">
        <v>2913.9697035394752</v>
      </c>
      <c r="K17" s="799">
        <v>983.74509999999998</v>
      </c>
      <c r="L17" s="435">
        <v>230127.34</v>
      </c>
      <c r="M17" s="435">
        <v>2274.3988642096697</v>
      </c>
      <c r="N17" s="435">
        <v>1081.5874373528745</v>
      </c>
      <c r="O17" s="435">
        <v>249462.97</v>
      </c>
      <c r="P17" s="800">
        <v>2743.6565751515709</v>
      </c>
      <c r="Q17" s="799">
        <v>1077.9748944642306</v>
      </c>
      <c r="R17" s="435">
        <v>239681.37390333638</v>
      </c>
      <c r="S17" s="435">
        <v>2344.5235637309343</v>
      </c>
      <c r="T17" s="435">
        <v>1077.9748944642306</v>
      </c>
      <c r="U17" s="435">
        <v>239681.37390333638</v>
      </c>
      <c r="V17" s="800">
        <v>2544.0471128599429</v>
      </c>
      <c r="W17" s="781"/>
      <c r="X17" s="781">
        <v>-7.275307853738977E-2</v>
      </c>
      <c r="Y17" s="781">
        <v>-1</v>
      </c>
    </row>
    <row r="18" spans="1:25" s="428" customFormat="1" outlineLevel="1" x14ac:dyDescent="0.25">
      <c r="A18" s="432" t="s">
        <v>18</v>
      </c>
      <c r="B18" s="442">
        <v>3123.3760936790582</v>
      </c>
      <c r="C18" s="442">
        <v>217283.0350227684</v>
      </c>
      <c r="D18" s="433">
        <v>4481.1653460554307</v>
      </c>
      <c r="E18" s="435">
        <v>3137.8</v>
      </c>
      <c r="F18" s="435">
        <v>216780.14405159565</v>
      </c>
      <c r="G18" s="435">
        <v>4210.0888286586296</v>
      </c>
      <c r="H18" s="435">
        <v>3152</v>
      </c>
      <c r="I18" s="435">
        <v>230164.45</v>
      </c>
      <c r="J18" s="788">
        <v>4439.0946281848674</v>
      </c>
      <c r="K18" s="799">
        <v>2721.0883781456805</v>
      </c>
      <c r="L18" s="435">
        <v>230164.45</v>
      </c>
      <c r="M18" s="435">
        <v>3816.8649061404853</v>
      </c>
      <c r="N18" s="435">
        <v>2721.0883781456805</v>
      </c>
      <c r="O18" s="435">
        <v>352834.47</v>
      </c>
      <c r="P18" s="800">
        <v>4521.4639322222192</v>
      </c>
      <c r="Q18" s="799">
        <v>2721.09</v>
      </c>
      <c r="R18" s="435">
        <v>264092.84646987752</v>
      </c>
      <c r="S18" s="435">
        <v>3971.3408683651151</v>
      </c>
      <c r="T18" s="435">
        <v>2725.2057083381769</v>
      </c>
      <c r="U18" s="435">
        <v>264092.84646987752</v>
      </c>
      <c r="V18" s="800">
        <v>4090.9321887048309</v>
      </c>
      <c r="W18" s="781"/>
      <c r="X18" s="781">
        <v>-9.5219546140621225E-2</v>
      </c>
      <c r="Y18" s="781">
        <v>-1</v>
      </c>
    </row>
    <row r="19" spans="1:25" s="428" customFormat="1" outlineLevel="1" x14ac:dyDescent="0.25">
      <c r="A19" s="432" t="s">
        <v>19</v>
      </c>
      <c r="B19" s="442">
        <v>4202.9213425249318</v>
      </c>
      <c r="C19" s="442">
        <v>217283.0350227684</v>
      </c>
      <c r="D19" s="433">
        <v>5796.3980504691654</v>
      </c>
      <c r="E19" s="435">
        <v>4285.87</v>
      </c>
      <c r="F19" s="435">
        <v>216745.21690189789</v>
      </c>
      <c r="G19" s="435">
        <v>5778.440626790687</v>
      </c>
      <c r="H19" s="435">
        <v>4286.22</v>
      </c>
      <c r="I19" s="435">
        <v>230127.43</v>
      </c>
      <c r="J19" s="788">
        <v>6024.8811980543114</v>
      </c>
      <c r="K19" s="799">
        <v>4145.1185637328444</v>
      </c>
      <c r="L19" s="435">
        <v>230127.43</v>
      </c>
      <c r="M19" s="435">
        <v>5727.4443035554896</v>
      </c>
      <c r="N19" s="435">
        <v>4145.1185637328444</v>
      </c>
      <c r="O19" s="435">
        <v>372522.29</v>
      </c>
      <c r="P19" s="800">
        <v>6960.3167834681708</v>
      </c>
      <c r="Q19" s="799"/>
      <c r="R19" s="435"/>
      <c r="S19" s="435"/>
      <c r="T19" s="435"/>
      <c r="U19" s="435"/>
      <c r="V19" s="800"/>
      <c r="W19" s="781"/>
      <c r="X19" s="781">
        <v>-1</v>
      </c>
      <c r="Y19" s="781" t="e">
        <v>#DIV/0!</v>
      </c>
    </row>
    <row r="20" spans="1:25" s="428" customFormat="1" outlineLevel="1" x14ac:dyDescent="0.25">
      <c r="A20" s="429" t="s">
        <v>29</v>
      </c>
      <c r="B20" s="431">
        <v>1170.5728951468327</v>
      </c>
      <c r="C20" s="431">
        <v>280421.47441922221</v>
      </c>
      <c r="D20" s="430">
        <v>2055.7946122618787</v>
      </c>
      <c r="E20" s="431">
        <v>1250.1548863265984</v>
      </c>
      <c r="F20" s="431">
        <v>278373.94264962384</v>
      </c>
      <c r="G20" s="431">
        <v>2003.4882987220976</v>
      </c>
      <c r="H20" s="431">
        <v>1248.4721529387784</v>
      </c>
      <c r="I20" s="431">
        <v>296101.5</v>
      </c>
      <c r="J20" s="787">
        <v>2174.1644825149547</v>
      </c>
      <c r="K20" s="797">
        <v>1258.1870489516198</v>
      </c>
      <c r="L20" s="431">
        <v>294136.55227272731</v>
      </c>
      <c r="M20" s="431">
        <v>2040.1675222917945</v>
      </c>
      <c r="N20" s="431">
        <v>1326.0043188568759</v>
      </c>
      <c r="O20" s="431">
        <v>321480.62570909091</v>
      </c>
      <c r="P20" s="798">
        <v>2284.2029223198397</v>
      </c>
      <c r="Q20" s="797">
        <v>1348.3481086306635</v>
      </c>
      <c r="R20" s="431">
        <v>309618.60056671523</v>
      </c>
      <c r="S20" s="431">
        <v>2141.7179745856743</v>
      </c>
      <c r="T20" s="431">
        <v>1357.5531020433496</v>
      </c>
      <c r="U20" s="431">
        <v>329060.56222583551</v>
      </c>
      <c r="V20" s="798">
        <v>2311.888306150408</v>
      </c>
      <c r="W20" s="781"/>
      <c r="X20" s="781">
        <v>1.2120369674709641E-2</v>
      </c>
      <c r="Y20" s="781">
        <v>-1</v>
      </c>
    </row>
    <row r="21" spans="1:25" s="428" customFormat="1" outlineLevel="1" x14ac:dyDescent="0.25">
      <c r="A21" s="432" t="s">
        <v>20</v>
      </c>
      <c r="B21" s="442">
        <v>1031.130282033208</v>
      </c>
      <c r="C21" s="442">
        <v>150975.63510642989</v>
      </c>
      <c r="D21" s="433">
        <v>1640.7237465863145</v>
      </c>
      <c r="E21" s="435">
        <v>1079.25</v>
      </c>
      <c r="F21" s="435">
        <v>150849.34988716154</v>
      </c>
      <c r="G21" s="435">
        <v>1652.9577311547757</v>
      </c>
      <c r="H21" s="435">
        <v>1079.98</v>
      </c>
      <c r="I21" s="435">
        <v>160277.82</v>
      </c>
      <c r="J21" s="788">
        <v>1677.54688901744</v>
      </c>
      <c r="K21" s="799">
        <v>1079.9784999999999</v>
      </c>
      <c r="L21" s="435">
        <v>160277.82</v>
      </c>
      <c r="M21" s="435">
        <v>1680.2536136882936</v>
      </c>
      <c r="N21" s="435">
        <v>1125.783068583306</v>
      </c>
      <c r="O21" s="435">
        <v>216666.49</v>
      </c>
      <c r="P21" s="800">
        <v>2005.4397245236664</v>
      </c>
      <c r="Q21" s="799">
        <v>1122.8981306896919</v>
      </c>
      <c r="R21" s="435">
        <v>181274.27974510335</v>
      </c>
      <c r="S21" s="435">
        <v>1801.7887306277414</v>
      </c>
      <c r="T21" s="435">
        <v>1122.8981306896919</v>
      </c>
      <c r="U21" s="435">
        <v>181274.27974510335</v>
      </c>
      <c r="V21" s="800">
        <v>1906.5376247820541</v>
      </c>
      <c r="W21" s="781"/>
      <c r="X21" s="781">
        <v>-4.9316914655763933E-2</v>
      </c>
      <c r="Y21" s="781">
        <v>-1</v>
      </c>
    </row>
    <row r="22" spans="1:25" s="428" customFormat="1" outlineLevel="1" x14ac:dyDescent="0.25">
      <c r="A22" s="432" t="s">
        <v>23</v>
      </c>
      <c r="B22" s="442">
        <v>1467.3292461305073</v>
      </c>
      <c r="C22" s="442">
        <v>280421.47441922221</v>
      </c>
      <c r="D22" s="433">
        <v>2399.9745299561114</v>
      </c>
      <c r="E22" s="435">
        <v>1463.45</v>
      </c>
      <c r="F22" s="435">
        <v>278373.94264962379</v>
      </c>
      <c r="G22" s="435">
        <v>2129.3980575938976</v>
      </c>
      <c r="H22" s="435">
        <v>1464.32</v>
      </c>
      <c r="I22" s="435">
        <v>296101.5</v>
      </c>
      <c r="J22" s="788">
        <v>2351.4053039418727</v>
      </c>
      <c r="K22" s="799">
        <v>1464.3191999999999</v>
      </c>
      <c r="L22" s="435">
        <v>285454</v>
      </c>
      <c r="M22" s="435">
        <v>2100.6067369927728</v>
      </c>
      <c r="N22" s="435">
        <v>1520.7784828083295</v>
      </c>
      <c r="O22" s="435">
        <v>285454</v>
      </c>
      <c r="P22" s="800">
        <v>2383.674261634108</v>
      </c>
      <c r="Q22" s="799">
        <v>1520.78</v>
      </c>
      <c r="R22" s="435">
        <v>285454</v>
      </c>
      <c r="S22" s="435">
        <v>2213.0583824144314</v>
      </c>
      <c r="T22" s="435">
        <v>1541.9408001878073</v>
      </c>
      <c r="U22" s="435">
        <v>302907.15460650361</v>
      </c>
      <c r="V22" s="800">
        <v>2422.846474011219</v>
      </c>
      <c r="W22" s="781"/>
      <c r="X22" s="781">
        <v>1.6433542538759838E-2</v>
      </c>
      <c r="Y22" s="781">
        <v>-1</v>
      </c>
    </row>
    <row r="23" spans="1:25" s="428" customFormat="1" outlineLevel="1" x14ac:dyDescent="0.25">
      <c r="A23" s="432" t="s">
        <v>21</v>
      </c>
      <c r="B23" s="442">
        <v>1200.7665214706899</v>
      </c>
      <c r="C23" s="442">
        <v>280421.47441922221</v>
      </c>
      <c r="D23" s="433">
        <v>2250.4725754463839</v>
      </c>
      <c r="E23" s="435">
        <v>1325.52</v>
      </c>
      <c r="F23" s="435">
        <v>278373.94264962379</v>
      </c>
      <c r="G23" s="435">
        <v>2242.1975405202038</v>
      </c>
      <c r="H23" s="435">
        <v>1326.39</v>
      </c>
      <c r="I23" s="435">
        <v>296101.5</v>
      </c>
      <c r="J23" s="788">
        <v>2409.3627793177911</v>
      </c>
      <c r="K23" s="799">
        <v>1326.3867</v>
      </c>
      <c r="L23" s="435">
        <v>296101.5</v>
      </c>
      <c r="M23" s="435">
        <v>2256.165802157223</v>
      </c>
      <c r="N23" s="435">
        <v>1511.5955068434037</v>
      </c>
      <c r="O23" s="435">
        <v>338519.24</v>
      </c>
      <c r="P23" s="800">
        <v>2866.8164514717796</v>
      </c>
      <c r="Q23" s="799">
        <v>1511.6</v>
      </c>
      <c r="R23" s="435">
        <v>338519.24</v>
      </c>
      <c r="S23" s="435">
        <v>2541.5500807868507</v>
      </c>
      <c r="T23" s="435">
        <v>1559.9514396367408</v>
      </c>
      <c r="U23" s="435">
        <v>374420.98535193584</v>
      </c>
      <c r="V23" s="800">
        <v>2927.6867652029614</v>
      </c>
      <c r="W23" s="781"/>
      <c r="X23" s="781">
        <v>2.1232720950771666E-2</v>
      </c>
      <c r="Y23" s="781">
        <v>-1</v>
      </c>
    </row>
    <row r="24" spans="1:25" s="428" customFormat="1" ht="15.75" outlineLevel="1" thickBot="1" x14ac:dyDescent="0.3">
      <c r="A24" s="432" t="s">
        <v>22</v>
      </c>
      <c r="B24" s="442">
        <v>1027.5307442393153</v>
      </c>
      <c r="C24" s="442">
        <v>280421.47441922221</v>
      </c>
      <c r="D24" s="433">
        <v>1752.8251285375898</v>
      </c>
      <c r="E24" s="435">
        <v>1077.48</v>
      </c>
      <c r="F24" s="435">
        <v>278373.94264962379</v>
      </c>
      <c r="G24" s="435">
        <v>1729.8245802019233</v>
      </c>
      <c r="H24" s="435">
        <v>1078.3499999999999</v>
      </c>
      <c r="I24" s="435">
        <v>296101.5</v>
      </c>
      <c r="J24" s="788">
        <v>1877.4893304914235</v>
      </c>
      <c r="K24" s="805">
        <v>1078.3498</v>
      </c>
      <c r="L24" s="806">
        <v>296101.5</v>
      </c>
      <c r="M24" s="806">
        <v>1798.7480241945286</v>
      </c>
      <c r="N24" s="806">
        <v>1122.8038756857266</v>
      </c>
      <c r="O24" s="806">
        <v>318593.65999999997</v>
      </c>
      <c r="P24" s="807">
        <v>1839.7261566473312</v>
      </c>
      <c r="Q24" s="805">
        <v>1122.8</v>
      </c>
      <c r="R24" s="806">
        <v>285973.09085846669</v>
      </c>
      <c r="S24" s="806">
        <v>1750.5304987015443</v>
      </c>
      <c r="T24" s="806">
        <v>1124.556676368504</v>
      </c>
      <c r="U24" s="806">
        <v>285973.09085846669</v>
      </c>
      <c r="V24" s="807">
        <v>1784.1330797438848</v>
      </c>
      <c r="W24" s="781"/>
      <c r="X24" s="781">
        <v>-3.021812605238916E-2</v>
      </c>
      <c r="Y24" s="781">
        <v>-1</v>
      </c>
    </row>
  </sheetData>
  <pageMargins left="0.15748031496062992" right="0.70866141732283472" top="0.31496062992125984" bottom="0.15748031496062992" header="0.31496062992125984" footer="0.31496062992125984"/>
  <pageSetup paperSize="8" scale="60" orientation="landscape" r:id="rId1"/>
  <colBreaks count="2" manualBreakCount="2">
    <brk id="4" max="1048575" man="1"/>
    <brk id="1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0"/>
    <pageSetUpPr fitToPage="1"/>
  </sheetPr>
  <dimension ref="A1:Q23"/>
  <sheetViews>
    <sheetView showGridLines="0" view="pageBreakPreview" zoomScaleNormal="100" zoomScaleSheetLayoutView="100" workbookViewId="0">
      <pane xSplit="1" ySplit="3" topLeftCell="D4" activePane="bottomRight" state="frozen"/>
      <selection activeCell="AE19" sqref="AE19"/>
      <selection pane="topRight" activeCell="AE19" sqref="AE19"/>
      <selection pane="bottomLeft" activeCell="AE19" sqref="AE19"/>
      <selection pane="bottomRight" sqref="A1:XFD1048576"/>
    </sheetView>
  </sheetViews>
  <sheetFormatPr defaultColWidth="9.140625" defaultRowHeight="15" outlineLevelRow="1" x14ac:dyDescent="0.25"/>
  <cols>
    <col min="1" max="1" width="35.5703125" style="331" customWidth="1"/>
    <col min="2" max="7" width="12.7109375" style="331" customWidth="1"/>
    <col min="8" max="8" width="15.28515625" style="331" customWidth="1"/>
    <col min="9" max="9" width="15.42578125" style="331" customWidth="1"/>
    <col min="10" max="10" width="14.85546875" style="331" customWidth="1"/>
    <col min="11" max="11" width="10.140625" style="331" customWidth="1"/>
    <col min="12" max="15" width="9.140625" style="331"/>
    <col min="16" max="19" width="9.140625" style="331" customWidth="1"/>
    <col min="20" max="16384" width="9.140625" style="331"/>
  </cols>
  <sheetData>
    <row r="1" spans="1:15" ht="43.5" customHeight="1" x14ac:dyDescent="0.25">
      <c r="A1" s="973" t="s">
        <v>191</v>
      </c>
      <c r="B1" s="973"/>
      <c r="C1" s="973"/>
      <c r="D1" s="973"/>
      <c r="E1" s="973"/>
      <c r="F1" s="973"/>
      <c r="G1" s="973"/>
      <c r="H1" s="959"/>
      <c r="I1" s="959"/>
      <c r="J1" s="959"/>
      <c r="K1" s="959"/>
      <c r="L1" s="959"/>
      <c r="M1" s="960"/>
      <c r="N1" s="960"/>
      <c r="O1" s="960"/>
    </row>
    <row r="2" spans="1:15" ht="18.75" x14ac:dyDescent="0.25">
      <c r="A2" s="392"/>
      <c r="B2" s="444">
        <v>2011</v>
      </c>
      <c r="C2" s="974">
        <v>2012</v>
      </c>
      <c r="D2" s="976"/>
      <c r="E2" s="974">
        <v>2013</v>
      </c>
      <c r="F2" s="975"/>
      <c r="G2" s="976"/>
      <c r="H2" s="974">
        <v>2014</v>
      </c>
      <c r="I2" s="975"/>
      <c r="J2" s="976"/>
    </row>
    <row r="3" spans="1:15" x14ac:dyDescent="0.25">
      <c r="A3" s="445"/>
      <c r="B3" s="446"/>
      <c r="C3" s="394" t="s">
        <v>192</v>
      </c>
      <c r="D3" s="394" t="s">
        <v>110</v>
      </c>
      <c r="E3" s="447" t="s">
        <v>158</v>
      </c>
      <c r="F3" s="447" t="s">
        <v>159</v>
      </c>
      <c r="G3" s="394" t="s">
        <v>110</v>
      </c>
      <c r="H3" s="447" t="s">
        <v>158</v>
      </c>
      <c r="I3" s="447" t="s">
        <v>159</v>
      </c>
      <c r="J3" s="394" t="s">
        <v>110</v>
      </c>
    </row>
    <row r="4" spans="1:15" x14ac:dyDescent="0.25">
      <c r="A4" s="395" t="s">
        <v>7</v>
      </c>
      <c r="B4" s="448"/>
      <c r="C4" s="448"/>
      <c r="D4" s="448"/>
      <c r="E4" s="448"/>
      <c r="F4" s="448"/>
      <c r="G4" s="448"/>
      <c r="H4" s="448"/>
      <c r="I4" s="448"/>
      <c r="J4" s="448"/>
    </row>
    <row r="5" spans="1:15" x14ac:dyDescent="0.25">
      <c r="A5" s="398" t="s">
        <v>160</v>
      </c>
      <c r="B5" s="449"/>
      <c r="C5" s="449"/>
      <c r="D5" s="449"/>
      <c r="E5" s="449"/>
      <c r="F5" s="449"/>
      <c r="G5" s="450"/>
      <c r="H5" s="449"/>
      <c r="I5" s="449"/>
      <c r="J5" s="450"/>
    </row>
    <row r="6" spans="1:15" outlineLevel="1" x14ac:dyDescent="0.25">
      <c r="A6" s="402" t="s">
        <v>161</v>
      </c>
      <c r="B6" s="451">
        <v>1162</v>
      </c>
      <c r="C6" s="451">
        <v>1345.0965976454527</v>
      </c>
      <c r="D6" s="451">
        <v>1242.0359003351775</v>
      </c>
      <c r="E6" s="451">
        <v>1352.7</v>
      </c>
      <c r="F6" s="451">
        <v>1481.6</v>
      </c>
      <c r="G6" s="451">
        <v>1409.3000923834502</v>
      </c>
      <c r="H6" s="451">
        <v>1481.6</v>
      </c>
      <c r="I6" s="451">
        <v>1598.45</v>
      </c>
      <c r="J6" s="451">
        <v>1531.3780999931628</v>
      </c>
    </row>
    <row r="7" spans="1:15" outlineLevel="1" x14ac:dyDescent="0.25">
      <c r="A7" s="402" t="s">
        <v>167</v>
      </c>
      <c r="B7" s="451">
        <v>717</v>
      </c>
      <c r="C7" s="451">
        <v>750.0454740445939</v>
      </c>
      <c r="D7" s="451">
        <v>730.83524591438083</v>
      </c>
      <c r="E7" s="451">
        <v>747.07</v>
      </c>
      <c r="F7" s="451">
        <v>747.07</v>
      </c>
      <c r="G7" s="451">
        <v>747.07000000000016</v>
      </c>
      <c r="H7" s="451">
        <v>746.89680809879394</v>
      </c>
      <c r="I7" s="451">
        <v>747.22091719544119</v>
      </c>
      <c r="J7" s="451">
        <v>747.03295671522346</v>
      </c>
    </row>
    <row r="8" spans="1:15" outlineLevel="1" x14ac:dyDescent="0.25">
      <c r="A8" s="402" t="s">
        <v>193</v>
      </c>
      <c r="B8" s="452">
        <v>929</v>
      </c>
      <c r="C8" s="452">
        <v>1022.79</v>
      </c>
      <c r="D8" s="452">
        <v>966.02013392350477</v>
      </c>
      <c r="E8" s="452">
        <v>1026.0038952145326</v>
      </c>
      <c r="F8" s="452">
        <v>1099.2824311735396</v>
      </c>
      <c r="G8" s="451">
        <v>1055.7126654493077</v>
      </c>
      <c r="H8" s="452">
        <v>1118.0149526980017</v>
      </c>
      <c r="I8" s="452">
        <v>1173.9242390415438</v>
      </c>
      <c r="J8" s="451">
        <v>1141.2843230021124</v>
      </c>
    </row>
    <row r="9" spans="1:15" outlineLevel="1" x14ac:dyDescent="0.25">
      <c r="A9" s="402" t="s">
        <v>171</v>
      </c>
      <c r="B9" s="451">
        <v>957.9</v>
      </c>
      <c r="C9" s="451">
        <v>957.8903288212781</v>
      </c>
      <c r="D9" s="451">
        <v>957.8903288212781</v>
      </c>
      <c r="E9" s="451">
        <v>957.89032882127799</v>
      </c>
      <c r="F9" s="451">
        <v>1072.8371682798315</v>
      </c>
      <c r="G9" s="451">
        <v>1003.9099036482153</v>
      </c>
      <c r="H9" s="451">
        <v>1036.3251462875087</v>
      </c>
      <c r="I9" s="451">
        <v>1078.5142304228041</v>
      </c>
      <c r="J9" s="451">
        <v>1053.3029671009149</v>
      </c>
    </row>
    <row r="10" spans="1:15" ht="30" outlineLevel="1" x14ac:dyDescent="0.25">
      <c r="A10" s="453" t="s">
        <v>194</v>
      </c>
      <c r="B10" s="451">
        <v>1223.23</v>
      </c>
      <c r="C10" s="451">
        <v>1231.3699999999999</v>
      </c>
      <c r="D10" s="451">
        <v>1225.0732913345632</v>
      </c>
      <c r="E10" s="451">
        <v>1210</v>
      </c>
      <c r="F10" s="451">
        <v>1355.2</v>
      </c>
      <c r="G10" s="451">
        <v>1260.8054591657742</v>
      </c>
      <c r="H10" s="451">
        <v>1355.2692749401376</v>
      </c>
      <c r="I10" s="451">
        <v>1435.1728472094912</v>
      </c>
      <c r="J10" s="451">
        <v>1384.6761000000001</v>
      </c>
    </row>
    <row r="11" spans="1:15" outlineLevel="1" x14ac:dyDescent="0.25">
      <c r="A11" s="402" t="s">
        <v>176</v>
      </c>
      <c r="B11" s="452" t="s">
        <v>163</v>
      </c>
      <c r="C11" s="452" t="s">
        <v>163</v>
      </c>
      <c r="D11" s="452" t="s">
        <v>163</v>
      </c>
      <c r="E11" s="452" t="s">
        <v>163</v>
      </c>
      <c r="F11" s="452" t="s">
        <v>163</v>
      </c>
      <c r="G11" s="452" t="s">
        <v>163</v>
      </c>
      <c r="H11" s="452"/>
      <c r="I11" s="452"/>
      <c r="J11" s="452"/>
    </row>
    <row r="12" spans="1:15" outlineLevel="1" x14ac:dyDescent="0.25">
      <c r="A12" s="402" t="s">
        <v>180</v>
      </c>
      <c r="B12" s="452" t="s">
        <v>163</v>
      </c>
      <c r="C12" s="452" t="s">
        <v>163</v>
      </c>
      <c r="D12" s="452" t="s">
        <v>163</v>
      </c>
      <c r="E12" s="452" t="s">
        <v>163</v>
      </c>
      <c r="F12" s="452" t="s">
        <v>163</v>
      </c>
      <c r="G12" s="452" t="s">
        <v>163</v>
      </c>
      <c r="H12" s="452"/>
      <c r="I12" s="452"/>
      <c r="J12" s="452"/>
    </row>
    <row r="13" spans="1:15" x14ac:dyDescent="0.25">
      <c r="A13" s="398" t="s">
        <v>142</v>
      </c>
      <c r="B13" s="451">
        <v>950.85</v>
      </c>
      <c r="C13" s="451">
        <v>1062.5995615099114</v>
      </c>
      <c r="D13" s="451">
        <v>1001.4</v>
      </c>
      <c r="E13" s="451">
        <v>1064.0787467328346</v>
      </c>
      <c r="F13" s="451">
        <v>1218.0291086344557</v>
      </c>
      <c r="G13" s="451">
        <v>1132.4280374118525</v>
      </c>
      <c r="H13" s="451">
        <v>1216.8577521418556</v>
      </c>
      <c r="I13" s="451">
        <v>1284.5922559837152</v>
      </c>
      <c r="J13" s="451">
        <v>1247.1683938573433</v>
      </c>
    </row>
    <row r="14" spans="1:15" x14ac:dyDescent="0.25">
      <c r="A14" s="415" t="s">
        <v>152</v>
      </c>
      <c r="B14" s="451">
        <v>4936.67</v>
      </c>
      <c r="C14" s="451">
        <v>6835.99</v>
      </c>
      <c r="D14" s="451">
        <v>5749.29</v>
      </c>
      <c r="E14" s="451">
        <v>6893.9999999999991</v>
      </c>
      <c r="F14" s="451">
        <v>8818.41</v>
      </c>
      <c r="G14" s="451">
        <v>7712.5928870117423</v>
      </c>
      <c r="H14" s="451">
        <v>8417.925432609245</v>
      </c>
      <c r="I14" s="451">
        <v>9048.7070547873554</v>
      </c>
      <c r="J14" s="451">
        <v>8687.3415879563636</v>
      </c>
    </row>
    <row r="15" spans="1:15" x14ac:dyDescent="0.25">
      <c r="A15" s="398" t="s">
        <v>144</v>
      </c>
      <c r="B15" s="451">
        <v>3390</v>
      </c>
      <c r="C15" s="451">
        <v>3767.2493944451612</v>
      </c>
      <c r="D15" s="451">
        <v>3495.6566656052605</v>
      </c>
      <c r="E15" s="451">
        <v>3655.5242211580789</v>
      </c>
      <c r="F15" s="451">
        <v>3901.1934924842012</v>
      </c>
      <c r="G15" s="451">
        <v>3751.1997839647479</v>
      </c>
      <c r="H15" s="451">
        <v>4046.9631728656946</v>
      </c>
      <c r="I15" s="451">
        <v>4459.7534164979961</v>
      </c>
      <c r="J15" s="451">
        <v>4011.881863845837</v>
      </c>
    </row>
    <row r="16" spans="1:15" x14ac:dyDescent="0.25">
      <c r="A16" s="415" t="s">
        <v>145</v>
      </c>
      <c r="B16" s="451">
        <v>8235.57</v>
      </c>
      <c r="C16" s="451">
        <v>9079.6527970058596</v>
      </c>
      <c r="D16" s="451">
        <v>8471.347966902631</v>
      </c>
      <c r="E16" s="451">
        <v>9191.7788493905555</v>
      </c>
      <c r="F16" s="451">
        <v>10423.6754683336</v>
      </c>
      <c r="G16" s="451">
        <v>9653.5687760163673</v>
      </c>
      <c r="H16" s="451">
        <v>10459.493205321531</v>
      </c>
      <c r="I16" s="451">
        <v>11368.003898581457</v>
      </c>
      <c r="J16" s="451">
        <v>10802.080537625066</v>
      </c>
    </row>
    <row r="17" spans="1:17" x14ac:dyDescent="0.25">
      <c r="A17" s="398" t="s">
        <v>146</v>
      </c>
      <c r="B17" s="451">
        <v>2739</v>
      </c>
      <c r="C17" s="451">
        <v>3019.5792921294869</v>
      </c>
      <c r="D17" s="451">
        <v>2842.2536749265018</v>
      </c>
      <c r="E17" s="451">
        <v>3036.351176889661</v>
      </c>
      <c r="F17" s="451">
        <v>3516.3992446668422</v>
      </c>
      <c r="G17" s="451">
        <v>3227.1743043341708</v>
      </c>
      <c r="H17" s="451">
        <v>3512.34</v>
      </c>
      <c r="I17" s="451">
        <v>3509.98</v>
      </c>
      <c r="J17" s="451">
        <v>3511.4158416919695</v>
      </c>
    </row>
    <row r="18" spans="1:17" x14ac:dyDescent="0.25">
      <c r="A18" s="398" t="s">
        <v>147</v>
      </c>
      <c r="B18" s="451">
        <v>2302.21</v>
      </c>
      <c r="C18" s="451">
        <v>2443.2023950697003</v>
      </c>
      <c r="D18" s="451">
        <v>2355.2981012427917</v>
      </c>
      <c r="E18" s="451">
        <v>2377.2006424002066</v>
      </c>
      <c r="F18" s="451">
        <v>3094.1556827794343</v>
      </c>
      <c r="G18" s="451">
        <v>2657.8990319820382</v>
      </c>
      <c r="H18" s="451">
        <v>3035.1862919365685</v>
      </c>
      <c r="I18" s="451">
        <v>3081.9811846231646</v>
      </c>
      <c r="J18" s="451">
        <v>3053.4325774460326</v>
      </c>
    </row>
    <row r="19" spans="1:17" x14ac:dyDescent="0.25">
      <c r="A19" s="398" t="s">
        <v>148</v>
      </c>
      <c r="B19" s="451">
        <v>670.29</v>
      </c>
      <c r="C19" s="451">
        <v>740.35856553433257</v>
      </c>
      <c r="D19" s="451">
        <v>696.35821646096269</v>
      </c>
      <c r="E19" s="451">
        <v>687.47</v>
      </c>
      <c r="F19" s="451">
        <v>730</v>
      </c>
      <c r="G19" s="451">
        <v>702.89031967293863</v>
      </c>
      <c r="H19" s="451">
        <v>729.86</v>
      </c>
      <c r="I19" s="451">
        <v>763.27</v>
      </c>
      <c r="J19" s="451">
        <v>742.42411154742899</v>
      </c>
    </row>
    <row r="20" spans="1:17" x14ac:dyDescent="0.25">
      <c r="A20" s="398" t="s">
        <v>278</v>
      </c>
      <c r="B20" s="439" t="s">
        <v>163</v>
      </c>
      <c r="C20" s="412"/>
      <c r="D20" s="412"/>
      <c r="E20" s="782">
        <v>3731.8034345921669</v>
      </c>
      <c r="F20" s="782">
        <v>4376.757437632109</v>
      </c>
      <c r="G20" s="783">
        <v>4017.494781803689</v>
      </c>
      <c r="H20" s="782">
        <v>4389.8449004734048</v>
      </c>
      <c r="I20" s="782">
        <v>4651.194765967075</v>
      </c>
      <c r="J20" s="783">
        <v>4497.6440558175364</v>
      </c>
    </row>
    <row r="21" spans="1:17" x14ac:dyDescent="0.25">
      <c r="K21" s="359"/>
      <c r="Q21" s="345"/>
    </row>
    <row r="22" spans="1:17" x14ac:dyDescent="0.25">
      <c r="A22" s="387"/>
      <c r="G22" s="345"/>
    </row>
    <row r="23" spans="1:17" x14ac:dyDescent="0.25">
      <c r="A23" s="387"/>
    </row>
  </sheetData>
  <pageMargins left="0.70866141732283472" right="0.70866141732283472" top="0.3" bottom="0.17" header="0.31496062992125984" footer="0.31496062992125984"/>
  <pageSetup paperSize="9" scale="8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K57"/>
  <sheetViews>
    <sheetView showGridLines="0" zoomScale="90" zoomScaleNormal="90" zoomScaleSheetLayoutView="100" workbookViewId="0">
      <pane xSplit="1" ySplit="3" topLeftCell="B10" activePane="bottomRight" state="frozen"/>
      <selection activeCell="AQ5" sqref="AQ5"/>
      <selection pane="topRight" activeCell="AQ5" sqref="AQ5"/>
      <selection pane="bottomLeft" activeCell="AQ5" sqref="AQ5"/>
      <selection pane="bottomRight" sqref="A1:XFD1048576"/>
    </sheetView>
  </sheetViews>
  <sheetFormatPr defaultRowHeight="15" x14ac:dyDescent="0.25"/>
  <cols>
    <col min="1" max="1" width="50.42578125" style="331" customWidth="1"/>
    <col min="2" max="2" width="14" style="331" customWidth="1"/>
    <col min="3" max="3" width="11.85546875" style="331" customWidth="1"/>
    <col min="4" max="4" width="11.140625" style="331" customWidth="1"/>
    <col min="5" max="6" width="13" style="331" customWidth="1"/>
    <col min="7" max="7" width="10.5703125" style="331" customWidth="1"/>
    <col min="8" max="8" width="11" style="331" customWidth="1"/>
    <col min="9" max="256" width="9.140625" style="331"/>
    <col min="257" max="257" width="50.42578125" style="331" customWidth="1"/>
    <col min="258" max="258" width="14" style="331" customWidth="1"/>
    <col min="259" max="259" width="11.85546875" style="331" customWidth="1"/>
    <col min="260" max="260" width="11.140625" style="331" customWidth="1"/>
    <col min="261" max="262" width="13" style="331" customWidth="1"/>
    <col min="263" max="263" width="10.5703125" style="331" customWidth="1"/>
    <col min="264" max="264" width="11" style="331" customWidth="1"/>
    <col min="265" max="512" width="9.140625" style="331"/>
    <col min="513" max="513" width="50.42578125" style="331" customWidth="1"/>
    <col min="514" max="514" width="14" style="331" customWidth="1"/>
    <col min="515" max="515" width="11.85546875" style="331" customWidth="1"/>
    <col min="516" max="516" width="11.140625" style="331" customWidth="1"/>
    <col min="517" max="518" width="13" style="331" customWidth="1"/>
    <col min="519" max="519" width="10.5703125" style="331" customWidth="1"/>
    <col min="520" max="520" width="11" style="331" customWidth="1"/>
    <col min="521" max="768" width="9.140625" style="331"/>
    <col min="769" max="769" width="50.42578125" style="331" customWidth="1"/>
    <col min="770" max="770" width="14" style="331" customWidth="1"/>
    <col min="771" max="771" width="11.85546875" style="331" customWidth="1"/>
    <col min="772" max="772" width="11.140625" style="331" customWidth="1"/>
    <col min="773" max="774" width="13" style="331" customWidth="1"/>
    <col min="775" max="775" width="10.5703125" style="331" customWidth="1"/>
    <col min="776" max="776" width="11" style="331" customWidth="1"/>
    <col min="777" max="1024" width="9.140625" style="331"/>
    <col min="1025" max="1025" width="50.42578125" style="331" customWidth="1"/>
    <col min="1026" max="1026" width="14" style="331" customWidth="1"/>
    <col min="1027" max="1027" width="11.85546875" style="331" customWidth="1"/>
    <col min="1028" max="1028" width="11.140625" style="331" customWidth="1"/>
    <col min="1029" max="1030" width="13" style="331" customWidth="1"/>
    <col min="1031" max="1031" width="10.5703125" style="331" customWidth="1"/>
    <col min="1032" max="1032" width="11" style="331" customWidth="1"/>
    <col min="1033" max="1280" width="9.140625" style="331"/>
    <col min="1281" max="1281" width="50.42578125" style="331" customWidth="1"/>
    <col min="1282" max="1282" width="14" style="331" customWidth="1"/>
    <col min="1283" max="1283" width="11.85546875" style="331" customWidth="1"/>
    <col min="1284" max="1284" width="11.140625" style="331" customWidth="1"/>
    <col min="1285" max="1286" width="13" style="331" customWidth="1"/>
    <col min="1287" max="1287" width="10.5703125" style="331" customWidth="1"/>
    <col min="1288" max="1288" width="11" style="331" customWidth="1"/>
    <col min="1289" max="1536" width="9.140625" style="331"/>
    <col min="1537" max="1537" width="50.42578125" style="331" customWidth="1"/>
    <col min="1538" max="1538" width="14" style="331" customWidth="1"/>
    <col min="1539" max="1539" width="11.85546875" style="331" customWidth="1"/>
    <col min="1540" max="1540" width="11.140625" style="331" customWidth="1"/>
    <col min="1541" max="1542" width="13" style="331" customWidth="1"/>
    <col min="1543" max="1543" width="10.5703125" style="331" customWidth="1"/>
    <col min="1544" max="1544" width="11" style="331" customWidth="1"/>
    <col min="1545" max="1792" width="9.140625" style="331"/>
    <col min="1793" max="1793" width="50.42578125" style="331" customWidth="1"/>
    <col min="1794" max="1794" width="14" style="331" customWidth="1"/>
    <col min="1795" max="1795" width="11.85546875" style="331" customWidth="1"/>
    <col min="1796" max="1796" width="11.140625" style="331" customWidth="1"/>
    <col min="1797" max="1798" width="13" style="331" customWidth="1"/>
    <col min="1799" max="1799" width="10.5703125" style="331" customWidth="1"/>
    <col min="1800" max="1800" width="11" style="331" customWidth="1"/>
    <col min="1801" max="2048" width="9.140625" style="331"/>
    <col min="2049" max="2049" width="50.42578125" style="331" customWidth="1"/>
    <col min="2050" max="2050" width="14" style="331" customWidth="1"/>
    <col min="2051" max="2051" width="11.85546875" style="331" customWidth="1"/>
    <col min="2052" max="2052" width="11.140625" style="331" customWidth="1"/>
    <col min="2053" max="2054" width="13" style="331" customWidth="1"/>
    <col min="2055" max="2055" width="10.5703125" style="331" customWidth="1"/>
    <col min="2056" max="2056" width="11" style="331" customWidth="1"/>
    <col min="2057" max="2304" width="9.140625" style="331"/>
    <col min="2305" max="2305" width="50.42578125" style="331" customWidth="1"/>
    <col min="2306" max="2306" width="14" style="331" customWidth="1"/>
    <col min="2307" max="2307" width="11.85546875" style="331" customWidth="1"/>
    <col min="2308" max="2308" width="11.140625" style="331" customWidth="1"/>
    <col min="2309" max="2310" width="13" style="331" customWidth="1"/>
    <col min="2311" max="2311" width="10.5703125" style="331" customWidth="1"/>
    <col min="2312" max="2312" width="11" style="331" customWidth="1"/>
    <col min="2313" max="2560" width="9.140625" style="331"/>
    <col min="2561" max="2561" width="50.42578125" style="331" customWidth="1"/>
    <col min="2562" max="2562" width="14" style="331" customWidth="1"/>
    <col min="2563" max="2563" width="11.85546875" style="331" customWidth="1"/>
    <col min="2564" max="2564" width="11.140625" style="331" customWidth="1"/>
    <col min="2565" max="2566" width="13" style="331" customWidth="1"/>
    <col min="2567" max="2567" width="10.5703125" style="331" customWidth="1"/>
    <col min="2568" max="2568" width="11" style="331" customWidth="1"/>
    <col min="2569" max="2816" width="9.140625" style="331"/>
    <col min="2817" max="2817" width="50.42578125" style="331" customWidth="1"/>
    <col min="2818" max="2818" width="14" style="331" customWidth="1"/>
    <col min="2819" max="2819" width="11.85546875" style="331" customWidth="1"/>
    <col min="2820" max="2820" width="11.140625" style="331" customWidth="1"/>
    <col min="2821" max="2822" width="13" style="331" customWidth="1"/>
    <col min="2823" max="2823" width="10.5703125" style="331" customWidth="1"/>
    <col min="2824" max="2824" width="11" style="331" customWidth="1"/>
    <col min="2825" max="3072" width="9.140625" style="331"/>
    <col min="3073" max="3073" width="50.42578125" style="331" customWidth="1"/>
    <col min="3074" max="3074" width="14" style="331" customWidth="1"/>
    <col min="3075" max="3075" width="11.85546875" style="331" customWidth="1"/>
    <col min="3076" max="3076" width="11.140625" style="331" customWidth="1"/>
    <col min="3077" max="3078" width="13" style="331" customWidth="1"/>
    <col min="3079" max="3079" width="10.5703125" style="331" customWidth="1"/>
    <col min="3080" max="3080" width="11" style="331" customWidth="1"/>
    <col min="3081" max="3328" width="9.140625" style="331"/>
    <col min="3329" max="3329" width="50.42578125" style="331" customWidth="1"/>
    <col min="3330" max="3330" width="14" style="331" customWidth="1"/>
    <col min="3331" max="3331" width="11.85546875" style="331" customWidth="1"/>
    <col min="3332" max="3332" width="11.140625" style="331" customWidth="1"/>
    <col min="3333" max="3334" width="13" style="331" customWidth="1"/>
    <col min="3335" max="3335" width="10.5703125" style="331" customWidth="1"/>
    <col min="3336" max="3336" width="11" style="331" customWidth="1"/>
    <col min="3337" max="3584" width="9.140625" style="331"/>
    <col min="3585" max="3585" width="50.42578125" style="331" customWidth="1"/>
    <col min="3586" max="3586" width="14" style="331" customWidth="1"/>
    <col min="3587" max="3587" width="11.85546875" style="331" customWidth="1"/>
    <col min="3588" max="3588" width="11.140625" style="331" customWidth="1"/>
    <col min="3589" max="3590" width="13" style="331" customWidth="1"/>
    <col min="3591" max="3591" width="10.5703125" style="331" customWidth="1"/>
    <col min="3592" max="3592" width="11" style="331" customWidth="1"/>
    <col min="3593" max="3840" width="9.140625" style="331"/>
    <col min="3841" max="3841" width="50.42578125" style="331" customWidth="1"/>
    <col min="3842" max="3842" width="14" style="331" customWidth="1"/>
    <col min="3843" max="3843" width="11.85546875" style="331" customWidth="1"/>
    <col min="3844" max="3844" width="11.140625" style="331" customWidth="1"/>
    <col min="3845" max="3846" width="13" style="331" customWidth="1"/>
    <col min="3847" max="3847" width="10.5703125" style="331" customWidth="1"/>
    <col min="3848" max="3848" width="11" style="331" customWidth="1"/>
    <col min="3849" max="4096" width="9.140625" style="331"/>
    <col min="4097" max="4097" width="50.42578125" style="331" customWidth="1"/>
    <col min="4098" max="4098" width="14" style="331" customWidth="1"/>
    <col min="4099" max="4099" width="11.85546875" style="331" customWidth="1"/>
    <col min="4100" max="4100" width="11.140625" style="331" customWidth="1"/>
    <col min="4101" max="4102" width="13" style="331" customWidth="1"/>
    <col min="4103" max="4103" width="10.5703125" style="331" customWidth="1"/>
    <col min="4104" max="4104" width="11" style="331" customWidth="1"/>
    <col min="4105" max="4352" width="9.140625" style="331"/>
    <col min="4353" max="4353" width="50.42578125" style="331" customWidth="1"/>
    <col min="4354" max="4354" width="14" style="331" customWidth="1"/>
    <col min="4355" max="4355" width="11.85546875" style="331" customWidth="1"/>
    <col min="4356" max="4356" width="11.140625" style="331" customWidth="1"/>
    <col min="4357" max="4358" width="13" style="331" customWidth="1"/>
    <col min="4359" max="4359" width="10.5703125" style="331" customWidth="1"/>
    <col min="4360" max="4360" width="11" style="331" customWidth="1"/>
    <col min="4361" max="4608" width="9.140625" style="331"/>
    <col min="4609" max="4609" width="50.42578125" style="331" customWidth="1"/>
    <col min="4610" max="4610" width="14" style="331" customWidth="1"/>
    <col min="4611" max="4611" width="11.85546875" style="331" customWidth="1"/>
    <col min="4612" max="4612" width="11.140625" style="331" customWidth="1"/>
    <col min="4613" max="4614" width="13" style="331" customWidth="1"/>
    <col min="4615" max="4615" width="10.5703125" style="331" customWidth="1"/>
    <col min="4616" max="4616" width="11" style="331" customWidth="1"/>
    <col min="4617" max="4864" width="9.140625" style="331"/>
    <col min="4865" max="4865" width="50.42578125" style="331" customWidth="1"/>
    <col min="4866" max="4866" width="14" style="331" customWidth="1"/>
    <col min="4867" max="4867" width="11.85546875" style="331" customWidth="1"/>
    <col min="4868" max="4868" width="11.140625" style="331" customWidth="1"/>
    <col min="4869" max="4870" width="13" style="331" customWidth="1"/>
    <col min="4871" max="4871" width="10.5703125" style="331" customWidth="1"/>
    <col min="4872" max="4872" width="11" style="331" customWidth="1"/>
    <col min="4873" max="5120" width="9.140625" style="331"/>
    <col min="5121" max="5121" width="50.42578125" style="331" customWidth="1"/>
    <col min="5122" max="5122" width="14" style="331" customWidth="1"/>
    <col min="5123" max="5123" width="11.85546875" style="331" customWidth="1"/>
    <col min="5124" max="5124" width="11.140625" style="331" customWidth="1"/>
    <col min="5125" max="5126" width="13" style="331" customWidth="1"/>
    <col min="5127" max="5127" width="10.5703125" style="331" customWidth="1"/>
    <col min="5128" max="5128" width="11" style="331" customWidth="1"/>
    <col min="5129" max="5376" width="9.140625" style="331"/>
    <col min="5377" max="5377" width="50.42578125" style="331" customWidth="1"/>
    <col min="5378" max="5378" width="14" style="331" customWidth="1"/>
    <col min="5379" max="5379" width="11.85546875" style="331" customWidth="1"/>
    <col min="5380" max="5380" width="11.140625" style="331" customWidth="1"/>
    <col min="5381" max="5382" width="13" style="331" customWidth="1"/>
    <col min="5383" max="5383" width="10.5703125" style="331" customWidth="1"/>
    <col min="5384" max="5384" width="11" style="331" customWidth="1"/>
    <col min="5385" max="5632" width="9.140625" style="331"/>
    <col min="5633" max="5633" width="50.42578125" style="331" customWidth="1"/>
    <col min="5634" max="5634" width="14" style="331" customWidth="1"/>
    <col min="5635" max="5635" width="11.85546875" style="331" customWidth="1"/>
    <col min="5636" max="5636" width="11.140625" style="331" customWidth="1"/>
    <col min="5637" max="5638" width="13" style="331" customWidth="1"/>
    <col min="5639" max="5639" width="10.5703125" style="331" customWidth="1"/>
    <col min="5640" max="5640" width="11" style="331" customWidth="1"/>
    <col min="5641" max="5888" width="9.140625" style="331"/>
    <col min="5889" max="5889" width="50.42578125" style="331" customWidth="1"/>
    <col min="5890" max="5890" width="14" style="331" customWidth="1"/>
    <col min="5891" max="5891" width="11.85546875" style="331" customWidth="1"/>
    <col min="5892" max="5892" width="11.140625" style="331" customWidth="1"/>
    <col min="5893" max="5894" width="13" style="331" customWidth="1"/>
    <col min="5895" max="5895" width="10.5703125" style="331" customWidth="1"/>
    <col min="5896" max="5896" width="11" style="331" customWidth="1"/>
    <col min="5897" max="6144" width="9.140625" style="331"/>
    <col min="6145" max="6145" width="50.42578125" style="331" customWidth="1"/>
    <col min="6146" max="6146" width="14" style="331" customWidth="1"/>
    <col min="6147" max="6147" width="11.85546875" style="331" customWidth="1"/>
    <col min="6148" max="6148" width="11.140625" style="331" customWidth="1"/>
    <col min="6149" max="6150" width="13" style="331" customWidth="1"/>
    <col min="6151" max="6151" width="10.5703125" style="331" customWidth="1"/>
    <col min="6152" max="6152" width="11" style="331" customWidth="1"/>
    <col min="6153" max="6400" width="9.140625" style="331"/>
    <col min="6401" max="6401" width="50.42578125" style="331" customWidth="1"/>
    <col min="6402" max="6402" width="14" style="331" customWidth="1"/>
    <col min="6403" max="6403" width="11.85546875" style="331" customWidth="1"/>
    <col min="6404" max="6404" width="11.140625" style="331" customWidth="1"/>
    <col min="6405" max="6406" width="13" style="331" customWidth="1"/>
    <col min="6407" max="6407" width="10.5703125" style="331" customWidth="1"/>
    <col min="6408" max="6408" width="11" style="331" customWidth="1"/>
    <col min="6409" max="6656" width="9.140625" style="331"/>
    <col min="6657" max="6657" width="50.42578125" style="331" customWidth="1"/>
    <col min="6658" max="6658" width="14" style="331" customWidth="1"/>
    <col min="6659" max="6659" width="11.85546875" style="331" customWidth="1"/>
    <col min="6660" max="6660" width="11.140625" style="331" customWidth="1"/>
    <col min="6661" max="6662" width="13" style="331" customWidth="1"/>
    <col min="6663" max="6663" width="10.5703125" style="331" customWidth="1"/>
    <col min="6664" max="6664" width="11" style="331" customWidth="1"/>
    <col min="6665" max="6912" width="9.140625" style="331"/>
    <col min="6913" max="6913" width="50.42578125" style="331" customWidth="1"/>
    <col min="6914" max="6914" width="14" style="331" customWidth="1"/>
    <col min="6915" max="6915" width="11.85546875" style="331" customWidth="1"/>
    <col min="6916" max="6916" width="11.140625" style="331" customWidth="1"/>
    <col min="6917" max="6918" width="13" style="331" customWidth="1"/>
    <col min="6919" max="6919" width="10.5703125" style="331" customWidth="1"/>
    <col min="6920" max="6920" width="11" style="331" customWidth="1"/>
    <col min="6921" max="7168" width="9.140625" style="331"/>
    <col min="7169" max="7169" width="50.42578125" style="331" customWidth="1"/>
    <col min="7170" max="7170" width="14" style="331" customWidth="1"/>
    <col min="7171" max="7171" width="11.85546875" style="331" customWidth="1"/>
    <col min="7172" max="7172" width="11.140625" style="331" customWidth="1"/>
    <col min="7173" max="7174" width="13" style="331" customWidth="1"/>
    <col min="7175" max="7175" width="10.5703125" style="331" customWidth="1"/>
    <col min="7176" max="7176" width="11" style="331" customWidth="1"/>
    <col min="7177" max="7424" width="9.140625" style="331"/>
    <col min="7425" max="7425" width="50.42578125" style="331" customWidth="1"/>
    <col min="7426" max="7426" width="14" style="331" customWidth="1"/>
    <col min="7427" max="7427" width="11.85546875" style="331" customWidth="1"/>
    <col min="7428" max="7428" width="11.140625" style="331" customWidth="1"/>
    <col min="7429" max="7430" width="13" style="331" customWidth="1"/>
    <col min="7431" max="7431" width="10.5703125" style="331" customWidth="1"/>
    <col min="7432" max="7432" width="11" style="331" customWidth="1"/>
    <col min="7433" max="7680" width="9.140625" style="331"/>
    <col min="7681" max="7681" width="50.42578125" style="331" customWidth="1"/>
    <col min="7682" max="7682" width="14" style="331" customWidth="1"/>
    <col min="7683" max="7683" width="11.85546875" style="331" customWidth="1"/>
    <col min="7684" max="7684" width="11.140625" style="331" customWidth="1"/>
    <col min="7685" max="7686" width="13" style="331" customWidth="1"/>
    <col min="7687" max="7687" width="10.5703125" style="331" customWidth="1"/>
    <col min="7688" max="7688" width="11" style="331" customWidth="1"/>
    <col min="7689" max="7936" width="9.140625" style="331"/>
    <col min="7937" max="7937" width="50.42578125" style="331" customWidth="1"/>
    <col min="7938" max="7938" width="14" style="331" customWidth="1"/>
    <col min="7939" max="7939" width="11.85546875" style="331" customWidth="1"/>
    <col min="7940" max="7940" width="11.140625" style="331" customWidth="1"/>
    <col min="7941" max="7942" width="13" style="331" customWidth="1"/>
    <col min="7943" max="7943" width="10.5703125" style="331" customWidth="1"/>
    <col min="7944" max="7944" width="11" style="331" customWidth="1"/>
    <col min="7945" max="8192" width="9.140625" style="331"/>
    <col min="8193" max="8193" width="50.42578125" style="331" customWidth="1"/>
    <col min="8194" max="8194" width="14" style="331" customWidth="1"/>
    <col min="8195" max="8195" width="11.85546875" style="331" customWidth="1"/>
    <col min="8196" max="8196" width="11.140625" style="331" customWidth="1"/>
    <col min="8197" max="8198" width="13" style="331" customWidth="1"/>
    <col min="8199" max="8199" width="10.5703125" style="331" customWidth="1"/>
    <col min="8200" max="8200" width="11" style="331" customWidth="1"/>
    <col min="8201" max="8448" width="9.140625" style="331"/>
    <col min="8449" max="8449" width="50.42578125" style="331" customWidth="1"/>
    <col min="8450" max="8450" width="14" style="331" customWidth="1"/>
    <col min="8451" max="8451" width="11.85546875" style="331" customWidth="1"/>
    <col min="8452" max="8452" width="11.140625" style="331" customWidth="1"/>
    <col min="8453" max="8454" width="13" style="331" customWidth="1"/>
    <col min="8455" max="8455" width="10.5703125" style="331" customWidth="1"/>
    <col min="8456" max="8456" width="11" style="331" customWidth="1"/>
    <col min="8457" max="8704" width="9.140625" style="331"/>
    <col min="8705" max="8705" width="50.42578125" style="331" customWidth="1"/>
    <col min="8706" max="8706" width="14" style="331" customWidth="1"/>
    <col min="8707" max="8707" width="11.85546875" style="331" customWidth="1"/>
    <col min="8708" max="8708" width="11.140625" style="331" customWidth="1"/>
    <col min="8709" max="8710" width="13" style="331" customWidth="1"/>
    <col min="8711" max="8711" width="10.5703125" style="331" customWidth="1"/>
    <col min="8712" max="8712" width="11" style="331" customWidth="1"/>
    <col min="8713" max="8960" width="9.140625" style="331"/>
    <col min="8961" max="8961" width="50.42578125" style="331" customWidth="1"/>
    <col min="8962" max="8962" width="14" style="331" customWidth="1"/>
    <col min="8963" max="8963" width="11.85546875" style="331" customWidth="1"/>
    <col min="8964" max="8964" width="11.140625" style="331" customWidth="1"/>
    <col min="8965" max="8966" width="13" style="331" customWidth="1"/>
    <col min="8967" max="8967" width="10.5703125" style="331" customWidth="1"/>
    <col min="8968" max="8968" width="11" style="331" customWidth="1"/>
    <col min="8969" max="9216" width="9.140625" style="331"/>
    <col min="9217" max="9217" width="50.42578125" style="331" customWidth="1"/>
    <col min="9218" max="9218" width="14" style="331" customWidth="1"/>
    <col min="9219" max="9219" width="11.85546875" style="331" customWidth="1"/>
    <col min="9220" max="9220" width="11.140625" style="331" customWidth="1"/>
    <col min="9221" max="9222" width="13" style="331" customWidth="1"/>
    <col min="9223" max="9223" width="10.5703125" style="331" customWidth="1"/>
    <col min="9224" max="9224" width="11" style="331" customWidth="1"/>
    <col min="9225" max="9472" width="9.140625" style="331"/>
    <col min="9473" max="9473" width="50.42578125" style="331" customWidth="1"/>
    <col min="9474" max="9474" width="14" style="331" customWidth="1"/>
    <col min="9475" max="9475" width="11.85546875" style="331" customWidth="1"/>
    <col min="9476" max="9476" width="11.140625" style="331" customWidth="1"/>
    <col min="9477" max="9478" width="13" style="331" customWidth="1"/>
    <col min="9479" max="9479" width="10.5703125" style="331" customWidth="1"/>
    <col min="9480" max="9480" width="11" style="331" customWidth="1"/>
    <col min="9481" max="9728" width="9.140625" style="331"/>
    <col min="9729" max="9729" width="50.42578125" style="331" customWidth="1"/>
    <col min="9730" max="9730" width="14" style="331" customWidth="1"/>
    <col min="9731" max="9731" width="11.85546875" style="331" customWidth="1"/>
    <col min="9732" max="9732" width="11.140625" style="331" customWidth="1"/>
    <col min="9733" max="9734" width="13" style="331" customWidth="1"/>
    <col min="9735" max="9735" width="10.5703125" style="331" customWidth="1"/>
    <col min="9736" max="9736" width="11" style="331" customWidth="1"/>
    <col min="9737" max="9984" width="9.140625" style="331"/>
    <col min="9985" max="9985" width="50.42578125" style="331" customWidth="1"/>
    <col min="9986" max="9986" width="14" style="331" customWidth="1"/>
    <col min="9987" max="9987" width="11.85546875" style="331" customWidth="1"/>
    <col min="9988" max="9988" width="11.140625" style="331" customWidth="1"/>
    <col min="9989" max="9990" width="13" style="331" customWidth="1"/>
    <col min="9991" max="9991" width="10.5703125" style="331" customWidth="1"/>
    <col min="9992" max="9992" width="11" style="331" customWidth="1"/>
    <col min="9993" max="10240" width="9.140625" style="331"/>
    <col min="10241" max="10241" width="50.42578125" style="331" customWidth="1"/>
    <col min="10242" max="10242" width="14" style="331" customWidth="1"/>
    <col min="10243" max="10243" width="11.85546875" style="331" customWidth="1"/>
    <col min="10244" max="10244" width="11.140625" style="331" customWidth="1"/>
    <col min="10245" max="10246" width="13" style="331" customWidth="1"/>
    <col min="10247" max="10247" width="10.5703125" style="331" customWidth="1"/>
    <col min="10248" max="10248" width="11" style="331" customWidth="1"/>
    <col min="10249" max="10496" width="9.140625" style="331"/>
    <col min="10497" max="10497" width="50.42578125" style="331" customWidth="1"/>
    <col min="10498" max="10498" width="14" style="331" customWidth="1"/>
    <col min="10499" max="10499" width="11.85546875" style="331" customWidth="1"/>
    <col min="10500" max="10500" width="11.140625" style="331" customWidth="1"/>
    <col min="10501" max="10502" width="13" style="331" customWidth="1"/>
    <col min="10503" max="10503" width="10.5703125" style="331" customWidth="1"/>
    <col min="10504" max="10504" width="11" style="331" customWidth="1"/>
    <col min="10505" max="10752" width="9.140625" style="331"/>
    <col min="10753" max="10753" width="50.42578125" style="331" customWidth="1"/>
    <col min="10754" max="10754" width="14" style="331" customWidth="1"/>
    <col min="10755" max="10755" width="11.85546875" style="331" customWidth="1"/>
    <col min="10756" max="10756" width="11.140625" style="331" customWidth="1"/>
    <col min="10757" max="10758" width="13" style="331" customWidth="1"/>
    <col min="10759" max="10759" width="10.5703125" style="331" customWidth="1"/>
    <col min="10760" max="10760" width="11" style="331" customWidth="1"/>
    <col min="10761" max="11008" width="9.140625" style="331"/>
    <col min="11009" max="11009" width="50.42578125" style="331" customWidth="1"/>
    <col min="11010" max="11010" width="14" style="331" customWidth="1"/>
    <col min="11011" max="11011" width="11.85546875" style="331" customWidth="1"/>
    <col min="11012" max="11012" width="11.140625" style="331" customWidth="1"/>
    <col min="11013" max="11014" width="13" style="331" customWidth="1"/>
    <col min="11015" max="11015" width="10.5703125" style="331" customWidth="1"/>
    <col min="11016" max="11016" width="11" style="331" customWidth="1"/>
    <col min="11017" max="11264" width="9.140625" style="331"/>
    <col min="11265" max="11265" width="50.42578125" style="331" customWidth="1"/>
    <col min="11266" max="11266" width="14" style="331" customWidth="1"/>
    <col min="11267" max="11267" width="11.85546875" style="331" customWidth="1"/>
    <col min="11268" max="11268" width="11.140625" style="331" customWidth="1"/>
    <col min="11269" max="11270" width="13" style="331" customWidth="1"/>
    <col min="11271" max="11271" width="10.5703125" style="331" customWidth="1"/>
    <col min="11272" max="11272" width="11" style="331" customWidth="1"/>
    <col min="11273" max="11520" width="9.140625" style="331"/>
    <col min="11521" max="11521" width="50.42578125" style="331" customWidth="1"/>
    <col min="11522" max="11522" width="14" style="331" customWidth="1"/>
    <col min="11523" max="11523" width="11.85546875" style="331" customWidth="1"/>
    <col min="11524" max="11524" width="11.140625" style="331" customWidth="1"/>
    <col min="11525" max="11526" width="13" style="331" customWidth="1"/>
    <col min="11527" max="11527" width="10.5703125" style="331" customWidth="1"/>
    <col min="11528" max="11528" width="11" style="331" customWidth="1"/>
    <col min="11529" max="11776" width="9.140625" style="331"/>
    <col min="11777" max="11777" width="50.42578125" style="331" customWidth="1"/>
    <col min="11778" max="11778" width="14" style="331" customWidth="1"/>
    <col min="11779" max="11779" width="11.85546875" style="331" customWidth="1"/>
    <col min="11780" max="11780" width="11.140625" style="331" customWidth="1"/>
    <col min="11781" max="11782" width="13" style="331" customWidth="1"/>
    <col min="11783" max="11783" width="10.5703125" style="331" customWidth="1"/>
    <col min="11784" max="11784" width="11" style="331" customWidth="1"/>
    <col min="11785" max="12032" width="9.140625" style="331"/>
    <col min="12033" max="12033" width="50.42578125" style="331" customWidth="1"/>
    <col min="12034" max="12034" width="14" style="331" customWidth="1"/>
    <col min="12035" max="12035" width="11.85546875" style="331" customWidth="1"/>
    <col min="12036" max="12036" width="11.140625" style="331" customWidth="1"/>
    <col min="12037" max="12038" width="13" style="331" customWidth="1"/>
    <col min="12039" max="12039" width="10.5703125" style="331" customWidth="1"/>
    <col min="12040" max="12040" width="11" style="331" customWidth="1"/>
    <col min="12041" max="12288" width="9.140625" style="331"/>
    <col min="12289" max="12289" width="50.42578125" style="331" customWidth="1"/>
    <col min="12290" max="12290" width="14" style="331" customWidth="1"/>
    <col min="12291" max="12291" width="11.85546875" style="331" customWidth="1"/>
    <col min="12292" max="12292" width="11.140625" style="331" customWidth="1"/>
    <col min="12293" max="12294" width="13" style="331" customWidth="1"/>
    <col min="12295" max="12295" width="10.5703125" style="331" customWidth="1"/>
    <col min="12296" max="12296" width="11" style="331" customWidth="1"/>
    <col min="12297" max="12544" width="9.140625" style="331"/>
    <col min="12545" max="12545" width="50.42578125" style="331" customWidth="1"/>
    <col min="12546" max="12546" width="14" style="331" customWidth="1"/>
    <col min="12547" max="12547" width="11.85546875" style="331" customWidth="1"/>
    <col min="12548" max="12548" width="11.140625" style="331" customWidth="1"/>
    <col min="12549" max="12550" width="13" style="331" customWidth="1"/>
    <col min="12551" max="12551" width="10.5703125" style="331" customWidth="1"/>
    <col min="12552" max="12552" width="11" style="331" customWidth="1"/>
    <col min="12553" max="12800" width="9.140625" style="331"/>
    <col min="12801" max="12801" width="50.42578125" style="331" customWidth="1"/>
    <col min="12802" max="12802" width="14" style="331" customWidth="1"/>
    <col min="12803" max="12803" width="11.85546875" style="331" customWidth="1"/>
    <col min="12804" max="12804" width="11.140625" style="331" customWidth="1"/>
    <col min="12805" max="12806" width="13" style="331" customWidth="1"/>
    <col min="12807" max="12807" width="10.5703125" style="331" customWidth="1"/>
    <col min="12808" max="12808" width="11" style="331" customWidth="1"/>
    <col min="12809" max="13056" width="9.140625" style="331"/>
    <col min="13057" max="13057" width="50.42578125" style="331" customWidth="1"/>
    <col min="13058" max="13058" width="14" style="331" customWidth="1"/>
    <col min="13059" max="13059" width="11.85546875" style="331" customWidth="1"/>
    <col min="13060" max="13060" width="11.140625" style="331" customWidth="1"/>
    <col min="13061" max="13062" width="13" style="331" customWidth="1"/>
    <col min="13063" max="13063" width="10.5703125" style="331" customWidth="1"/>
    <col min="13064" max="13064" width="11" style="331" customWidth="1"/>
    <col min="13065" max="13312" width="9.140625" style="331"/>
    <col min="13313" max="13313" width="50.42578125" style="331" customWidth="1"/>
    <col min="13314" max="13314" width="14" style="331" customWidth="1"/>
    <col min="13315" max="13315" width="11.85546875" style="331" customWidth="1"/>
    <col min="13316" max="13316" width="11.140625" style="331" customWidth="1"/>
    <col min="13317" max="13318" width="13" style="331" customWidth="1"/>
    <col min="13319" max="13319" width="10.5703125" style="331" customWidth="1"/>
    <col min="13320" max="13320" width="11" style="331" customWidth="1"/>
    <col min="13321" max="13568" width="9.140625" style="331"/>
    <col min="13569" max="13569" width="50.42578125" style="331" customWidth="1"/>
    <col min="13570" max="13570" width="14" style="331" customWidth="1"/>
    <col min="13571" max="13571" width="11.85546875" style="331" customWidth="1"/>
    <col min="13572" max="13572" width="11.140625" style="331" customWidth="1"/>
    <col min="13573" max="13574" width="13" style="331" customWidth="1"/>
    <col min="13575" max="13575" width="10.5703125" style="331" customWidth="1"/>
    <col min="13576" max="13576" width="11" style="331" customWidth="1"/>
    <col min="13577" max="13824" width="9.140625" style="331"/>
    <col min="13825" max="13825" width="50.42578125" style="331" customWidth="1"/>
    <col min="13826" max="13826" width="14" style="331" customWidth="1"/>
    <col min="13827" max="13827" width="11.85546875" style="331" customWidth="1"/>
    <col min="13828" max="13828" width="11.140625" style="331" customWidth="1"/>
    <col min="13829" max="13830" width="13" style="331" customWidth="1"/>
    <col min="13831" max="13831" width="10.5703125" style="331" customWidth="1"/>
    <col min="13832" max="13832" width="11" style="331" customWidth="1"/>
    <col min="13833" max="14080" width="9.140625" style="331"/>
    <col min="14081" max="14081" width="50.42578125" style="331" customWidth="1"/>
    <col min="14082" max="14082" width="14" style="331" customWidth="1"/>
    <col min="14083" max="14083" width="11.85546875" style="331" customWidth="1"/>
    <col min="14084" max="14084" width="11.140625" style="331" customWidth="1"/>
    <col min="14085" max="14086" width="13" style="331" customWidth="1"/>
    <col min="14087" max="14087" width="10.5703125" style="331" customWidth="1"/>
    <col min="14088" max="14088" width="11" style="331" customWidth="1"/>
    <col min="14089" max="14336" width="9.140625" style="331"/>
    <col min="14337" max="14337" width="50.42578125" style="331" customWidth="1"/>
    <col min="14338" max="14338" width="14" style="331" customWidth="1"/>
    <col min="14339" max="14339" width="11.85546875" style="331" customWidth="1"/>
    <col min="14340" max="14340" width="11.140625" style="331" customWidth="1"/>
    <col min="14341" max="14342" width="13" style="331" customWidth="1"/>
    <col min="14343" max="14343" width="10.5703125" style="331" customWidth="1"/>
    <col min="14344" max="14344" width="11" style="331" customWidth="1"/>
    <col min="14345" max="14592" width="9.140625" style="331"/>
    <col min="14593" max="14593" width="50.42578125" style="331" customWidth="1"/>
    <col min="14594" max="14594" width="14" style="331" customWidth="1"/>
    <col min="14595" max="14595" width="11.85546875" style="331" customWidth="1"/>
    <col min="14596" max="14596" width="11.140625" style="331" customWidth="1"/>
    <col min="14597" max="14598" width="13" style="331" customWidth="1"/>
    <col min="14599" max="14599" width="10.5703125" style="331" customWidth="1"/>
    <col min="14600" max="14600" width="11" style="331" customWidth="1"/>
    <col min="14601" max="14848" width="9.140625" style="331"/>
    <col min="14849" max="14849" width="50.42578125" style="331" customWidth="1"/>
    <col min="14850" max="14850" width="14" style="331" customWidth="1"/>
    <col min="14851" max="14851" width="11.85546875" style="331" customWidth="1"/>
    <col min="14852" max="14852" width="11.140625" style="331" customWidth="1"/>
    <col min="14853" max="14854" width="13" style="331" customWidth="1"/>
    <col min="14855" max="14855" width="10.5703125" style="331" customWidth="1"/>
    <col min="14856" max="14856" width="11" style="331" customWidth="1"/>
    <col min="14857" max="15104" width="9.140625" style="331"/>
    <col min="15105" max="15105" width="50.42578125" style="331" customWidth="1"/>
    <col min="15106" max="15106" width="14" style="331" customWidth="1"/>
    <col min="15107" max="15107" width="11.85546875" style="331" customWidth="1"/>
    <col min="15108" max="15108" width="11.140625" style="331" customWidth="1"/>
    <col min="15109" max="15110" width="13" style="331" customWidth="1"/>
    <col min="15111" max="15111" width="10.5703125" style="331" customWidth="1"/>
    <col min="15112" max="15112" width="11" style="331" customWidth="1"/>
    <col min="15113" max="15360" width="9.140625" style="331"/>
    <col min="15361" max="15361" width="50.42578125" style="331" customWidth="1"/>
    <col min="15362" max="15362" width="14" style="331" customWidth="1"/>
    <col min="15363" max="15363" width="11.85546875" style="331" customWidth="1"/>
    <col min="15364" max="15364" width="11.140625" style="331" customWidth="1"/>
    <col min="15365" max="15366" width="13" style="331" customWidth="1"/>
    <col min="15367" max="15367" width="10.5703125" style="331" customWidth="1"/>
    <col min="15368" max="15368" width="11" style="331" customWidth="1"/>
    <col min="15369" max="15616" width="9.140625" style="331"/>
    <col min="15617" max="15617" width="50.42578125" style="331" customWidth="1"/>
    <col min="15618" max="15618" width="14" style="331" customWidth="1"/>
    <col min="15619" max="15619" width="11.85546875" style="331" customWidth="1"/>
    <col min="15620" max="15620" width="11.140625" style="331" customWidth="1"/>
    <col min="15621" max="15622" width="13" style="331" customWidth="1"/>
    <col min="15623" max="15623" width="10.5703125" style="331" customWidth="1"/>
    <col min="15624" max="15624" width="11" style="331" customWidth="1"/>
    <col min="15625" max="15872" width="9.140625" style="331"/>
    <col min="15873" max="15873" width="50.42578125" style="331" customWidth="1"/>
    <col min="15874" max="15874" width="14" style="331" customWidth="1"/>
    <col min="15875" max="15875" width="11.85546875" style="331" customWidth="1"/>
    <col min="15876" max="15876" width="11.140625" style="331" customWidth="1"/>
    <col min="15877" max="15878" width="13" style="331" customWidth="1"/>
    <col min="15879" max="15879" width="10.5703125" style="331" customWidth="1"/>
    <col min="15880" max="15880" width="11" style="331" customWidth="1"/>
    <col min="15881" max="16128" width="9.140625" style="331"/>
    <col min="16129" max="16129" width="50.42578125" style="331" customWidth="1"/>
    <col min="16130" max="16130" width="14" style="331" customWidth="1"/>
    <col min="16131" max="16131" width="11.85546875" style="331" customWidth="1"/>
    <col min="16132" max="16132" width="11.140625" style="331" customWidth="1"/>
    <col min="16133" max="16134" width="13" style="331" customWidth="1"/>
    <col min="16135" max="16135" width="10.5703125" style="331" customWidth="1"/>
    <col min="16136" max="16136" width="11" style="331" customWidth="1"/>
    <col min="16137" max="16384" width="9.140625" style="331"/>
  </cols>
  <sheetData>
    <row r="1" spans="1:8" ht="28.5" customHeight="1" x14ac:dyDescent="0.25">
      <c r="A1" s="928" t="s">
        <v>195</v>
      </c>
      <c r="B1" s="928"/>
      <c r="C1" s="928"/>
      <c r="D1" s="928"/>
      <c r="E1" s="928"/>
      <c r="F1" s="928"/>
      <c r="G1" s="928"/>
      <c r="H1" s="928"/>
    </row>
    <row r="2" spans="1:8" ht="18.75" x14ac:dyDescent="0.25">
      <c r="A2" s="3"/>
      <c r="B2" s="3"/>
      <c r="C2" s="454"/>
      <c r="D2" s="454"/>
      <c r="E2" s="454"/>
      <c r="F2" s="454"/>
      <c r="G2" s="454"/>
      <c r="H2" s="454"/>
    </row>
    <row r="3" spans="1:8" ht="18.75" x14ac:dyDescent="0.25">
      <c r="A3" s="215"/>
      <c r="B3" s="454">
        <v>2011</v>
      </c>
      <c r="C3" s="454">
        <v>2012</v>
      </c>
      <c r="D3" s="454">
        <v>2013</v>
      </c>
      <c r="E3" s="454">
        <v>2014</v>
      </c>
      <c r="F3" s="454">
        <v>2015</v>
      </c>
      <c r="G3" s="454">
        <v>2016</v>
      </c>
      <c r="H3" s="454">
        <v>2017</v>
      </c>
    </row>
    <row r="4" spans="1:8" x14ac:dyDescent="0.25">
      <c r="A4" s="961" t="s">
        <v>196</v>
      </c>
      <c r="B4" s="962"/>
      <c r="C4" s="962"/>
      <c r="D4" s="962"/>
      <c r="E4" s="962"/>
      <c r="F4" s="962"/>
      <c r="G4" s="962"/>
      <c r="H4" s="963"/>
    </row>
    <row r="5" spans="1:8" x14ac:dyDescent="0.25">
      <c r="A5" s="455" t="s">
        <v>197</v>
      </c>
      <c r="B5" s="455"/>
      <c r="C5" s="455"/>
      <c r="D5" s="455"/>
      <c r="E5" s="455"/>
      <c r="F5" s="455"/>
      <c r="G5" s="455"/>
      <c r="H5" s="455"/>
    </row>
    <row r="6" spans="1:8" x14ac:dyDescent="0.25">
      <c r="A6" s="456" t="s">
        <v>198</v>
      </c>
      <c r="B6" s="457">
        <v>4332503.2</v>
      </c>
      <c r="C6" s="458">
        <v>4641935.9400000004</v>
      </c>
      <c r="D6" s="459">
        <v>5166391.07</v>
      </c>
      <c r="E6" s="458">
        <v>5699894.9199999999</v>
      </c>
      <c r="F6" s="459">
        <v>6441972.0300000003</v>
      </c>
      <c r="G6" s="458">
        <v>7256311.2300000004</v>
      </c>
      <c r="H6" s="459">
        <v>8183680.0999999996</v>
      </c>
    </row>
    <row r="7" spans="1:8" x14ac:dyDescent="0.25">
      <c r="A7" s="456" t="s">
        <v>199</v>
      </c>
      <c r="B7" s="457">
        <v>2598821.44</v>
      </c>
      <c r="C7" s="458">
        <v>3090284.2</v>
      </c>
      <c r="D7" s="459">
        <v>3207545.6</v>
      </c>
      <c r="E7" s="458">
        <v>3229412.7</v>
      </c>
      <c r="F7" s="459">
        <v>3397385.7</v>
      </c>
      <c r="G7" s="458">
        <v>3574129.5</v>
      </c>
      <c r="H7" s="459">
        <v>3767464.8</v>
      </c>
    </row>
    <row r="8" spans="1:8" x14ac:dyDescent="0.25">
      <c r="A8" s="456" t="s">
        <v>200</v>
      </c>
      <c r="B8" s="457">
        <v>4281196</v>
      </c>
      <c r="C8" s="458">
        <v>4499928.05</v>
      </c>
      <c r="D8" s="459">
        <v>5520914</v>
      </c>
      <c r="E8" s="458">
        <v>5798067</v>
      </c>
      <c r="F8" s="459">
        <v>6362497</v>
      </c>
      <c r="G8" s="458">
        <v>7053267</v>
      </c>
      <c r="H8" s="459">
        <v>7353588</v>
      </c>
    </row>
    <row r="9" spans="1:8" x14ac:dyDescent="0.25">
      <c r="A9" s="456" t="s">
        <v>201</v>
      </c>
      <c r="B9" s="457">
        <v>878608.40000000014</v>
      </c>
      <c r="C9" s="458">
        <v>911150</v>
      </c>
      <c r="D9" s="459">
        <v>1071502.0090000001</v>
      </c>
      <c r="E9" s="458">
        <v>1217362.382</v>
      </c>
      <c r="F9" s="458">
        <v>1387372.936</v>
      </c>
      <c r="G9" s="459">
        <v>1578088.2679999999</v>
      </c>
      <c r="H9" s="458">
        <v>1793667.871</v>
      </c>
    </row>
    <row r="10" spans="1:8" x14ac:dyDescent="0.25">
      <c r="A10" s="961" t="s">
        <v>202</v>
      </c>
      <c r="B10" s="962"/>
      <c r="C10" s="962"/>
      <c r="D10" s="962"/>
      <c r="E10" s="962"/>
      <c r="F10" s="962"/>
      <c r="G10" s="962"/>
      <c r="H10" s="963"/>
    </row>
    <row r="11" spans="1:8" x14ac:dyDescent="0.25">
      <c r="A11" s="455" t="s">
        <v>197</v>
      </c>
      <c r="B11" s="455"/>
      <c r="C11" s="455"/>
      <c r="D11" s="455"/>
      <c r="E11" s="455"/>
      <c r="F11" s="455"/>
      <c r="G11" s="455"/>
      <c r="H11" s="455"/>
    </row>
    <row r="12" spans="1:8" x14ac:dyDescent="0.25">
      <c r="A12" s="456" t="s">
        <v>198</v>
      </c>
      <c r="B12" s="457">
        <v>1153.2371857610092</v>
      </c>
      <c r="C12" s="458">
        <v>1075.53</v>
      </c>
      <c r="D12" s="458">
        <v>1075.53</v>
      </c>
      <c r="E12" s="458">
        <v>1075.53</v>
      </c>
      <c r="F12" s="458">
        <v>1075.53</v>
      </c>
      <c r="G12" s="458">
        <v>1075.53</v>
      </c>
      <c r="H12" s="458">
        <v>1075.53</v>
      </c>
    </row>
    <row r="13" spans="1:8" x14ac:dyDescent="0.25">
      <c r="A13" s="456" t="s">
        <v>199</v>
      </c>
      <c r="B13" s="457">
        <v>936.51510000000007</v>
      </c>
      <c r="C13" s="458">
        <v>936.52</v>
      </c>
      <c r="D13" s="458">
        <v>936.52</v>
      </c>
      <c r="E13" s="458">
        <v>936.52</v>
      </c>
      <c r="F13" s="458">
        <v>936.52</v>
      </c>
      <c r="G13" s="458">
        <v>936.52</v>
      </c>
      <c r="H13" s="458">
        <v>936.52</v>
      </c>
    </row>
    <row r="14" spans="1:8" x14ac:dyDescent="0.25">
      <c r="A14" s="456" t="s">
        <v>200</v>
      </c>
      <c r="B14" s="457">
        <v>1643</v>
      </c>
      <c r="C14" s="458">
        <v>1642.64</v>
      </c>
      <c r="D14" s="458">
        <v>1642.64</v>
      </c>
      <c r="E14" s="458">
        <v>1642.64</v>
      </c>
      <c r="F14" s="458">
        <v>1642.64</v>
      </c>
      <c r="G14" s="458">
        <v>1642.64</v>
      </c>
      <c r="H14" s="458">
        <v>1642.64</v>
      </c>
    </row>
    <row r="15" spans="1:8" x14ac:dyDescent="0.25">
      <c r="A15" s="456" t="s">
        <v>201</v>
      </c>
      <c r="B15" s="457">
        <v>297.98070000000001</v>
      </c>
      <c r="C15" s="458">
        <v>297.98099999999999</v>
      </c>
      <c r="D15" s="458">
        <v>297.98099999999999</v>
      </c>
      <c r="E15" s="458">
        <v>297.98099999999999</v>
      </c>
      <c r="F15" s="458">
        <v>297.98099999999999</v>
      </c>
      <c r="G15" s="458">
        <v>297.98099999999999</v>
      </c>
      <c r="H15" s="458">
        <v>297.98099999999999</v>
      </c>
    </row>
    <row r="16" spans="1:8" x14ac:dyDescent="0.25">
      <c r="A16" s="961" t="s">
        <v>203</v>
      </c>
      <c r="B16" s="962"/>
      <c r="C16" s="962"/>
      <c r="D16" s="962"/>
      <c r="E16" s="962"/>
      <c r="F16" s="962"/>
      <c r="G16" s="962"/>
      <c r="H16" s="963"/>
    </row>
    <row r="17" spans="1:8" x14ac:dyDescent="0.25">
      <c r="A17" s="455" t="s">
        <v>197</v>
      </c>
      <c r="B17" s="455"/>
      <c r="C17" s="455"/>
      <c r="D17" s="455"/>
      <c r="E17" s="455"/>
      <c r="F17" s="455"/>
      <c r="G17" s="455"/>
      <c r="H17" s="455"/>
    </row>
    <row r="18" spans="1:8" x14ac:dyDescent="0.25">
      <c r="A18" s="456" t="s">
        <v>198</v>
      </c>
      <c r="B18" s="460">
        <v>10959.216699999999</v>
      </c>
      <c r="C18" s="458">
        <v>9000</v>
      </c>
      <c r="D18" s="458">
        <v>9000</v>
      </c>
      <c r="E18" s="458">
        <v>9000</v>
      </c>
      <c r="F18" s="458">
        <v>9000</v>
      </c>
      <c r="G18" s="458">
        <v>9000</v>
      </c>
      <c r="H18" s="458">
        <v>9000</v>
      </c>
    </row>
    <row r="19" spans="1:8" x14ac:dyDescent="0.25">
      <c r="A19" s="456" t="s">
        <v>199</v>
      </c>
      <c r="B19" s="457">
        <v>11146</v>
      </c>
      <c r="C19" s="458">
        <v>5579.55</v>
      </c>
      <c r="D19" s="458">
        <v>5579.55</v>
      </c>
      <c r="E19" s="458">
        <v>5579.55</v>
      </c>
      <c r="F19" s="458">
        <v>5579.55</v>
      </c>
      <c r="G19" s="458">
        <v>5579.55</v>
      </c>
      <c r="H19" s="458">
        <v>5579.55</v>
      </c>
    </row>
    <row r="20" spans="1:8" x14ac:dyDescent="0.25">
      <c r="A20" s="456" t="s">
        <v>200</v>
      </c>
      <c r="B20" s="457">
        <v>12191</v>
      </c>
      <c r="C20" s="458">
        <v>6356.66</v>
      </c>
      <c r="D20" s="458">
        <v>6356.66</v>
      </c>
      <c r="E20" s="458">
        <v>6356.66</v>
      </c>
      <c r="F20" s="458">
        <v>6356.66</v>
      </c>
      <c r="G20" s="458">
        <v>6356.66</v>
      </c>
      <c r="H20" s="458">
        <v>6356.66</v>
      </c>
    </row>
    <row r="21" spans="1:8" x14ac:dyDescent="0.25">
      <c r="A21" s="456" t="s">
        <v>201</v>
      </c>
      <c r="B21" s="457">
        <v>3996</v>
      </c>
      <c r="C21" s="458">
        <v>1997</v>
      </c>
      <c r="D21" s="458">
        <v>1997</v>
      </c>
      <c r="E21" s="458">
        <v>1997</v>
      </c>
      <c r="F21" s="458">
        <v>1997</v>
      </c>
      <c r="G21" s="458">
        <v>1997</v>
      </c>
      <c r="H21" s="458">
        <v>1997</v>
      </c>
    </row>
    <row r="22" spans="1:8" x14ac:dyDescent="0.25">
      <c r="A22" s="961" t="s">
        <v>204</v>
      </c>
      <c r="B22" s="962"/>
      <c r="C22" s="962"/>
      <c r="D22" s="962"/>
      <c r="E22" s="962"/>
      <c r="F22" s="962"/>
      <c r="G22" s="962"/>
      <c r="H22" s="963"/>
    </row>
    <row r="23" spans="1:8" x14ac:dyDescent="0.25">
      <c r="A23" s="455" t="s">
        <v>197</v>
      </c>
      <c r="B23" s="455"/>
      <c r="C23" s="455"/>
      <c r="D23" s="455"/>
      <c r="E23" s="455"/>
      <c r="F23" s="455"/>
      <c r="G23" s="455"/>
      <c r="H23" s="455"/>
    </row>
    <row r="24" spans="1:8" x14ac:dyDescent="0.25">
      <c r="A24" s="456" t="s">
        <v>198</v>
      </c>
      <c r="B24" s="461">
        <v>260.75149158439331</v>
      </c>
      <c r="C24" s="459">
        <v>346.6</v>
      </c>
      <c r="D24" s="459">
        <v>371.35</v>
      </c>
      <c r="E24" s="458">
        <v>413.31</v>
      </c>
      <c r="F24" s="459">
        <v>457.17</v>
      </c>
      <c r="G24" s="458">
        <v>516.59</v>
      </c>
      <c r="H24" s="459">
        <v>581.59</v>
      </c>
    </row>
    <row r="25" spans="1:8" x14ac:dyDescent="0.25">
      <c r="A25" s="456" t="s">
        <v>199</v>
      </c>
      <c r="B25" s="461">
        <v>86.075000000000003</v>
      </c>
      <c r="C25" s="459">
        <v>192.18</v>
      </c>
      <c r="D25" s="459">
        <v>205.83</v>
      </c>
      <c r="E25" s="458">
        <v>216.94</v>
      </c>
      <c r="F25" s="459">
        <v>227.57</v>
      </c>
      <c r="G25" s="458">
        <v>238.72</v>
      </c>
      <c r="H25" s="459">
        <v>250.42</v>
      </c>
    </row>
    <row r="26" spans="1:8" x14ac:dyDescent="0.25">
      <c r="A26" s="456" t="s">
        <v>200</v>
      </c>
      <c r="B26" s="461">
        <v>132</v>
      </c>
      <c r="C26" s="458">
        <v>342.5</v>
      </c>
      <c r="D26" s="459">
        <v>359.99</v>
      </c>
      <c r="E26" s="458">
        <v>398.09</v>
      </c>
      <c r="F26" s="459">
        <v>426.14</v>
      </c>
      <c r="G26" s="458">
        <v>470.09</v>
      </c>
      <c r="H26" s="459">
        <v>517.34</v>
      </c>
    </row>
    <row r="27" spans="1:8" x14ac:dyDescent="0.25">
      <c r="A27" s="456" t="s">
        <v>201</v>
      </c>
      <c r="B27" s="461">
        <v>35.741</v>
      </c>
      <c r="C27" s="458">
        <v>72.891999999999996</v>
      </c>
      <c r="D27" s="459">
        <v>72.891999999999996</v>
      </c>
      <c r="E27" s="458">
        <v>83.120999999999995</v>
      </c>
      <c r="F27" s="458">
        <v>93.853999999999999</v>
      </c>
      <c r="G27" s="459">
        <v>106.999</v>
      </c>
      <c r="H27" s="458">
        <v>122.001</v>
      </c>
    </row>
    <row r="28" spans="1:8" x14ac:dyDescent="0.25">
      <c r="A28" s="961" t="s">
        <v>205</v>
      </c>
      <c r="B28" s="962"/>
      <c r="C28" s="962"/>
      <c r="D28" s="962"/>
      <c r="E28" s="962"/>
      <c r="F28" s="962"/>
      <c r="G28" s="962"/>
      <c r="H28" s="963"/>
    </row>
    <row r="29" spans="1:8" x14ac:dyDescent="0.25">
      <c r="A29" s="455" t="s">
        <v>197</v>
      </c>
      <c r="B29" s="455"/>
      <c r="C29" s="455"/>
      <c r="D29" s="455"/>
      <c r="E29" s="455"/>
      <c r="F29" s="455"/>
      <c r="G29" s="455"/>
      <c r="H29" s="455"/>
    </row>
    <row r="30" spans="1:8" x14ac:dyDescent="0.25">
      <c r="A30" s="456" t="s">
        <v>198</v>
      </c>
      <c r="B30" s="462">
        <v>0.09</v>
      </c>
      <c r="C30" s="463">
        <v>0.03</v>
      </c>
      <c r="D30" s="464">
        <v>0.03</v>
      </c>
      <c r="E30" s="463">
        <v>0.03</v>
      </c>
      <c r="F30" s="464">
        <v>0.05</v>
      </c>
      <c r="G30" s="463">
        <v>0.05</v>
      </c>
      <c r="H30" s="464">
        <v>0.11</v>
      </c>
    </row>
    <row r="31" spans="1:8" x14ac:dyDescent="0.25">
      <c r="A31" s="456" t="s">
        <v>199</v>
      </c>
      <c r="B31" s="462">
        <v>0.06</v>
      </c>
      <c r="C31" s="463">
        <v>0.09</v>
      </c>
      <c r="D31" s="464">
        <v>0.11</v>
      </c>
      <c r="E31" s="463">
        <v>0.11</v>
      </c>
      <c r="F31" s="464">
        <v>0.11</v>
      </c>
      <c r="G31" s="463">
        <v>0.11</v>
      </c>
      <c r="H31" s="464">
        <v>0.11</v>
      </c>
    </row>
    <row r="32" spans="1:8" x14ac:dyDescent="0.25">
      <c r="A32" s="456" t="s">
        <v>200</v>
      </c>
      <c r="B32" s="462">
        <v>0.06</v>
      </c>
      <c r="C32" s="463">
        <v>0.11</v>
      </c>
      <c r="D32" s="464">
        <v>0.11</v>
      </c>
      <c r="E32" s="463">
        <v>0.11</v>
      </c>
      <c r="F32" s="464">
        <v>0.11</v>
      </c>
      <c r="G32" s="463">
        <v>0.11</v>
      </c>
      <c r="H32" s="464">
        <v>0.11</v>
      </c>
    </row>
    <row r="33" spans="1:8" x14ac:dyDescent="0.25">
      <c r="A33" s="456" t="s">
        <v>201</v>
      </c>
      <c r="B33" s="462">
        <v>0.06</v>
      </c>
      <c r="C33" s="463">
        <v>0.01</v>
      </c>
      <c r="D33" s="464">
        <v>0.04</v>
      </c>
      <c r="E33" s="463">
        <v>0.05</v>
      </c>
      <c r="F33" s="464">
        <v>0.1</v>
      </c>
      <c r="G33" s="463">
        <v>0.11</v>
      </c>
      <c r="H33" s="464">
        <v>0.11</v>
      </c>
    </row>
    <row r="34" spans="1:8" x14ac:dyDescent="0.25">
      <c r="A34" s="456"/>
      <c r="B34" s="465"/>
      <c r="C34" s="466"/>
      <c r="D34" s="467"/>
      <c r="E34" s="466"/>
      <c r="F34" s="466"/>
      <c r="G34" s="466"/>
      <c r="H34" s="467"/>
    </row>
    <row r="35" spans="1:8" x14ac:dyDescent="0.25">
      <c r="A35" s="961" t="s">
        <v>206</v>
      </c>
      <c r="B35" s="962"/>
      <c r="C35" s="962"/>
      <c r="D35" s="962"/>
      <c r="E35" s="962"/>
      <c r="F35" s="962"/>
      <c r="G35" s="962"/>
      <c r="H35" s="963"/>
    </row>
    <row r="36" spans="1:8" x14ac:dyDescent="0.25">
      <c r="A36" s="455" t="s">
        <v>197</v>
      </c>
      <c r="B36" s="455"/>
      <c r="C36" s="455"/>
      <c r="D36" s="455"/>
      <c r="E36" s="455"/>
      <c r="F36" s="455"/>
      <c r="G36" s="455"/>
      <c r="H36" s="455"/>
    </row>
    <row r="37" spans="1:8" x14ac:dyDescent="0.25">
      <c r="A37" s="456" t="s">
        <v>198</v>
      </c>
      <c r="B37" s="462">
        <v>0.12</v>
      </c>
      <c r="C37" s="463">
        <v>0.12</v>
      </c>
      <c r="D37" s="464">
        <v>0.11</v>
      </c>
      <c r="E37" s="463">
        <v>0.11</v>
      </c>
      <c r="F37" s="464">
        <v>0.11</v>
      </c>
      <c r="G37" s="463">
        <v>0.11</v>
      </c>
      <c r="H37" s="464">
        <v>0.11</v>
      </c>
    </row>
    <row r="38" spans="1:8" x14ac:dyDescent="0.25">
      <c r="A38" s="456" t="s">
        <v>199</v>
      </c>
      <c r="B38" s="462">
        <v>0.12</v>
      </c>
      <c r="C38" s="463">
        <v>0.12</v>
      </c>
      <c r="D38" s="464">
        <v>0.11</v>
      </c>
      <c r="E38" s="463">
        <v>0.11</v>
      </c>
      <c r="F38" s="464">
        <v>0.11</v>
      </c>
      <c r="G38" s="463">
        <v>0.11</v>
      </c>
      <c r="H38" s="464">
        <v>0.11</v>
      </c>
    </row>
    <row r="39" spans="1:8" x14ac:dyDescent="0.25">
      <c r="A39" s="456" t="s">
        <v>200</v>
      </c>
      <c r="B39" s="462">
        <v>0.12</v>
      </c>
      <c r="C39" s="463">
        <v>0.12</v>
      </c>
      <c r="D39" s="464">
        <v>0.11</v>
      </c>
      <c r="E39" s="463">
        <v>0.11</v>
      </c>
      <c r="F39" s="464">
        <v>0.11</v>
      </c>
      <c r="G39" s="463">
        <v>0.11</v>
      </c>
      <c r="H39" s="464">
        <v>0.11</v>
      </c>
    </row>
    <row r="40" spans="1:8" x14ac:dyDescent="0.25">
      <c r="A40" s="456" t="s">
        <v>201</v>
      </c>
      <c r="B40" s="462">
        <v>0.12</v>
      </c>
      <c r="C40" s="463">
        <v>0.11</v>
      </c>
      <c r="D40" s="463">
        <v>0.11</v>
      </c>
      <c r="E40" s="463">
        <v>0.11</v>
      </c>
      <c r="F40" s="463">
        <v>0.11</v>
      </c>
      <c r="G40" s="463">
        <v>0.11</v>
      </c>
      <c r="H40" s="463">
        <v>0.11</v>
      </c>
    </row>
    <row r="41" spans="1:8" x14ac:dyDescent="0.25">
      <c r="A41" s="456"/>
      <c r="B41" s="456"/>
      <c r="C41" s="468"/>
      <c r="D41" s="468"/>
      <c r="E41" s="468"/>
      <c r="F41" s="468"/>
      <c r="G41" s="468"/>
      <c r="H41" s="468"/>
    </row>
    <row r="42" spans="1:8" x14ac:dyDescent="0.25">
      <c r="A42" s="469"/>
      <c r="B42" s="469"/>
      <c r="C42" s="469"/>
      <c r="D42" s="469"/>
      <c r="E42" s="469"/>
      <c r="F42" s="469"/>
      <c r="G42" s="469"/>
      <c r="H42" s="469"/>
    </row>
    <row r="43" spans="1:8" x14ac:dyDescent="0.25">
      <c r="A43" s="960"/>
      <c r="B43" s="960"/>
      <c r="C43" s="960"/>
      <c r="D43" s="960"/>
      <c r="E43" s="960"/>
      <c r="F43" s="960"/>
      <c r="G43" s="960"/>
      <c r="H43" s="960"/>
    </row>
    <row r="44" spans="1:8" x14ac:dyDescent="0.25">
      <c r="A44" s="960"/>
      <c r="B44" s="960"/>
      <c r="C44" s="960"/>
      <c r="D44" s="960"/>
      <c r="E44" s="960"/>
      <c r="F44" s="960"/>
      <c r="G44" s="960"/>
      <c r="H44" s="960"/>
    </row>
    <row r="53" spans="9:11" x14ac:dyDescent="0.25">
      <c r="I53" s="469"/>
      <c r="J53" s="469"/>
      <c r="K53" s="469"/>
    </row>
    <row r="54" spans="9:11" x14ac:dyDescent="0.25">
      <c r="I54" s="469"/>
      <c r="J54" s="469"/>
      <c r="K54" s="469"/>
    </row>
    <row r="55" spans="9:11" x14ac:dyDescent="0.25">
      <c r="I55" s="469"/>
      <c r="J55" s="469"/>
      <c r="K55" s="469"/>
    </row>
    <row r="56" spans="9:11" x14ac:dyDescent="0.25">
      <c r="I56" s="960"/>
      <c r="J56" s="960"/>
      <c r="K56" s="960"/>
    </row>
    <row r="57" spans="9:11" x14ac:dyDescent="0.25">
      <c r="I57" s="960"/>
      <c r="J57" s="960"/>
      <c r="K57" s="960"/>
    </row>
  </sheetData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O66"/>
  <sheetViews>
    <sheetView showGridLines="0" view="pageBreakPreview" zoomScaleSheetLayoutView="100" workbookViewId="0">
      <pane xSplit="1" ySplit="4" topLeftCell="CB5" activePane="bottomRight" state="frozen"/>
      <selection activeCell="AQ8" sqref="AQ8"/>
      <selection pane="topRight" activeCell="AQ8" sqref="AQ8"/>
      <selection pane="bottomLeft" activeCell="AQ8" sqref="AQ8"/>
      <selection pane="bottomRight" activeCell="CM4" sqref="CM4:CM65"/>
    </sheetView>
  </sheetViews>
  <sheetFormatPr defaultRowHeight="15" outlineLevelCol="1" x14ac:dyDescent="0.25"/>
  <cols>
    <col min="1" max="1" width="38.85546875" style="550" customWidth="1"/>
    <col min="2" max="2" width="8.7109375" style="550" customWidth="1"/>
    <col min="3" max="5" width="7.42578125" style="834" customWidth="1" outlineLevel="1"/>
    <col min="6" max="6" width="7.28515625" style="834" customWidth="1" outlineLevel="1"/>
    <col min="7" max="9" width="7.42578125" style="834" customWidth="1" outlineLevel="1"/>
    <col min="10" max="10" width="7.28515625" style="834" customWidth="1" outlineLevel="1"/>
    <col min="11" max="11" width="8.42578125" style="834" customWidth="1" outlineLevel="1"/>
    <col min="12" max="15" width="7.28515625" style="834" customWidth="1" outlineLevel="1"/>
    <col min="16" max="16" width="10.140625" style="834" customWidth="1" outlineLevel="1"/>
    <col min="17" max="17" width="10.85546875" style="834" customWidth="1" outlineLevel="1"/>
    <col min="18" max="19" width="7.28515625" style="834" customWidth="1" outlineLevel="1"/>
    <col min="20" max="20" width="9.85546875" style="834" customWidth="1" outlineLevel="1"/>
    <col min="21" max="21" width="8" style="834" customWidth="1"/>
    <col min="22" max="30" width="9.140625" style="834" customWidth="1" outlineLevel="1"/>
    <col min="31" max="32" width="7.28515625" style="834" customWidth="1" outlineLevel="1"/>
    <col min="33" max="35" width="9.140625" style="834" customWidth="1" outlineLevel="1"/>
    <col min="36" max="36" width="9.85546875" style="834" customWidth="1" outlineLevel="1"/>
    <col min="37" max="39" width="7.28515625" style="834" customWidth="1" outlineLevel="1"/>
    <col min="40" max="40" width="8" style="834" customWidth="1"/>
    <col min="41" max="42" width="9.140625" style="550"/>
    <col min="43" max="43" width="9.140625" style="550" customWidth="1"/>
    <col min="44" max="44" width="9.42578125" style="550" customWidth="1"/>
    <col min="45" max="45" width="9.140625" style="550" customWidth="1"/>
    <col min="46" max="46" width="10.28515625" style="550" customWidth="1"/>
    <col min="47" max="47" width="7.7109375" style="550" customWidth="1"/>
    <col min="48" max="49" width="9.140625" style="550" customWidth="1"/>
    <col min="50" max="50" width="9.28515625" style="550" customWidth="1"/>
    <col min="51" max="51" width="9.140625" style="550" customWidth="1"/>
    <col min="52" max="52" width="7.7109375" style="550" customWidth="1"/>
    <col min="53" max="53" width="9.140625" style="550" customWidth="1"/>
    <col min="54" max="54" width="9" style="550" customWidth="1"/>
    <col min="55" max="56" width="10.42578125" style="550" customWidth="1"/>
    <col min="57" max="57" width="12.140625" style="550" customWidth="1"/>
    <col min="58" max="58" width="11" style="550" customWidth="1"/>
    <col min="59" max="62" width="9.140625" style="550" customWidth="1"/>
    <col min="63" max="63" width="9.42578125" style="550" customWidth="1"/>
    <col min="64" max="64" width="15.7109375" style="550" customWidth="1"/>
    <col min="65" max="76" width="10.28515625" style="550" customWidth="1"/>
    <col min="77" max="16384" width="9.140625" style="550"/>
  </cols>
  <sheetData>
    <row r="1" spans="1:93" ht="34.5" customHeight="1" x14ac:dyDescent="0.25"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947"/>
      <c r="AF1" s="947"/>
      <c r="AG1" s="947"/>
      <c r="AH1" s="947"/>
      <c r="AI1" s="947"/>
      <c r="AJ1" s="947"/>
      <c r="AK1" s="947"/>
      <c r="AL1" s="947"/>
      <c r="AM1" s="947"/>
      <c r="AN1" s="947"/>
      <c r="AO1" s="932" t="s">
        <v>250</v>
      </c>
      <c r="AP1" s="932"/>
      <c r="AQ1" s="932"/>
      <c r="AR1" s="932"/>
      <c r="AS1" s="932"/>
      <c r="AT1" s="932"/>
      <c r="AU1" s="932"/>
      <c r="AV1" s="932"/>
      <c r="AW1" s="932"/>
      <c r="AX1" s="932"/>
      <c r="AY1" s="932"/>
      <c r="AZ1" s="932"/>
      <c r="BA1" s="932"/>
      <c r="BB1" s="932"/>
      <c r="BC1" s="932"/>
      <c r="BD1" s="932"/>
      <c r="BE1" s="932"/>
      <c r="BF1" s="932"/>
      <c r="BG1" s="932"/>
      <c r="BH1" s="932"/>
      <c r="BI1" s="932"/>
      <c r="BJ1" s="932"/>
      <c r="BK1" s="932"/>
      <c r="BL1" s="932"/>
      <c r="BM1" s="932"/>
      <c r="BN1" s="932"/>
      <c r="BO1" s="932"/>
      <c r="BP1" s="932"/>
      <c r="BQ1" s="932"/>
      <c r="BR1" s="932"/>
      <c r="BS1" s="932"/>
      <c r="BT1" s="932"/>
      <c r="BU1" s="932"/>
      <c r="BV1" s="932"/>
      <c r="BW1" s="932"/>
      <c r="BX1" s="932"/>
    </row>
    <row r="2" spans="1:93" s="294" customFormat="1" ht="18.75" x14ac:dyDescent="0.25">
      <c r="A2" s="74"/>
      <c r="B2" s="929">
        <v>2010</v>
      </c>
      <c r="C2" s="929">
        <v>2011</v>
      </c>
      <c r="D2" s="929"/>
      <c r="E2" s="929"/>
      <c r="F2" s="929"/>
      <c r="G2" s="929"/>
      <c r="H2" s="929"/>
      <c r="I2" s="929"/>
      <c r="J2" s="927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>
        <v>2011</v>
      </c>
      <c r="V2" s="926">
        <v>2012</v>
      </c>
      <c r="W2" s="929"/>
      <c r="X2" s="929"/>
      <c r="Y2" s="929"/>
      <c r="Z2" s="929"/>
      <c r="AA2" s="929"/>
      <c r="AB2" s="929"/>
      <c r="AC2" s="929"/>
      <c r="AD2" s="929"/>
      <c r="AE2" s="929"/>
      <c r="AF2" s="929"/>
      <c r="AG2" s="929"/>
      <c r="AH2" s="929"/>
      <c r="AI2" s="929"/>
      <c r="AJ2" s="929"/>
      <c r="AK2" s="929"/>
      <c r="AL2" s="929"/>
      <c r="AM2" s="929"/>
      <c r="AN2" s="929">
        <v>2012</v>
      </c>
      <c r="AO2" s="926">
        <v>2013</v>
      </c>
      <c r="AP2" s="929"/>
      <c r="AQ2" s="929"/>
      <c r="AR2" s="929"/>
      <c r="AS2" s="929"/>
      <c r="AT2" s="929"/>
      <c r="AU2" s="929"/>
      <c r="AV2" s="929"/>
      <c r="AW2" s="929"/>
      <c r="AX2" s="929"/>
      <c r="AY2" s="929"/>
      <c r="AZ2" s="929"/>
      <c r="BA2" s="929"/>
      <c r="BB2" s="929"/>
      <c r="BC2" s="929"/>
      <c r="BD2" s="929"/>
      <c r="BE2" s="929"/>
      <c r="BF2" s="929"/>
      <c r="BG2" s="696" t="s">
        <v>264</v>
      </c>
      <c r="BH2" s="694"/>
      <c r="BI2" s="929"/>
      <c r="BJ2" s="930" t="s">
        <v>265</v>
      </c>
      <c r="BK2" s="931"/>
      <c r="BL2" s="929">
        <v>2014</v>
      </c>
      <c r="BM2" s="929"/>
      <c r="BN2" s="929"/>
      <c r="BO2" s="929"/>
      <c r="BP2" s="929"/>
      <c r="BQ2" s="929"/>
      <c r="BR2" s="929"/>
      <c r="BS2" s="696" t="s">
        <v>276</v>
      </c>
      <c r="BT2" s="694"/>
      <c r="BU2" s="929"/>
      <c r="BV2" s="696" t="s">
        <v>276</v>
      </c>
      <c r="BW2" s="850"/>
      <c r="BX2" s="929"/>
      <c r="BY2" s="696" t="s">
        <v>276</v>
      </c>
      <c r="BZ2" s="694"/>
      <c r="CA2" s="696"/>
      <c r="CB2" s="696" t="s">
        <v>276</v>
      </c>
      <c r="CC2" s="694"/>
      <c r="CD2" s="696"/>
      <c r="CE2" s="696" t="s">
        <v>276</v>
      </c>
      <c r="CF2" s="694"/>
      <c r="CG2" s="696"/>
      <c r="CH2" s="696" t="s">
        <v>276</v>
      </c>
      <c r="CI2" s="694"/>
      <c r="CJ2" s="696"/>
      <c r="CK2" s="696" t="s">
        <v>276</v>
      </c>
      <c r="CL2" s="694"/>
      <c r="CM2" s="696"/>
      <c r="CN2" s="696" t="s">
        <v>276</v>
      </c>
      <c r="CO2" s="694"/>
    </row>
    <row r="3" spans="1:93" x14ac:dyDescent="0.25">
      <c r="A3" s="215"/>
      <c r="B3" s="215"/>
      <c r="C3" s="968" t="s">
        <v>293</v>
      </c>
      <c r="D3" s="968" t="s">
        <v>294</v>
      </c>
      <c r="E3" s="968" t="s">
        <v>295</v>
      </c>
      <c r="F3" s="64" t="s">
        <v>3</v>
      </c>
      <c r="G3" s="968" t="s">
        <v>296</v>
      </c>
      <c r="H3" s="968" t="s">
        <v>297</v>
      </c>
      <c r="I3" s="968" t="s">
        <v>298</v>
      </c>
      <c r="J3" s="64" t="s">
        <v>6</v>
      </c>
      <c r="K3" s="942" t="s">
        <v>108</v>
      </c>
      <c r="L3" s="968" t="s">
        <v>299</v>
      </c>
      <c r="M3" s="968" t="s">
        <v>300</v>
      </c>
      <c r="N3" s="968" t="s">
        <v>301</v>
      </c>
      <c r="O3" s="942" t="s">
        <v>103</v>
      </c>
      <c r="P3" s="942" t="s">
        <v>109</v>
      </c>
      <c r="Q3" s="968" t="s">
        <v>302</v>
      </c>
      <c r="R3" s="968" t="s">
        <v>303</v>
      </c>
      <c r="S3" s="968" t="s">
        <v>304</v>
      </c>
      <c r="T3" s="942" t="s">
        <v>107</v>
      </c>
      <c r="U3" s="942" t="s">
        <v>110</v>
      </c>
      <c r="V3" s="968" t="s">
        <v>305</v>
      </c>
      <c r="W3" s="968" t="s">
        <v>306</v>
      </c>
      <c r="X3" s="968" t="s">
        <v>307</v>
      </c>
      <c r="Y3" s="64" t="s">
        <v>3</v>
      </c>
      <c r="Z3" s="968" t="s">
        <v>308</v>
      </c>
      <c r="AA3" s="968" t="s">
        <v>309</v>
      </c>
      <c r="AB3" s="968" t="s">
        <v>310</v>
      </c>
      <c r="AC3" s="64" t="s">
        <v>6</v>
      </c>
      <c r="AD3" s="942" t="s">
        <v>108</v>
      </c>
      <c r="AE3" s="968" t="s">
        <v>311</v>
      </c>
      <c r="AF3" s="968" t="s">
        <v>312</v>
      </c>
      <c r="AG3" s="968" t="s">
        <v>313</v>
      </c>
      <c r="AH3" s="942" t="s">
        <v>103</v>
      </c>
      <c r="AI3" s="942" t="s">
        <v>109</v>
      </c>
      <c r="AJ3" s="968" t="s">
        <v>314</v>
      </c>
      <c r="AK3" s="968" t="s">
        <v>315</v>
      </c>
      <c r="AL3" s="968" t="s">
        <v>316</v>
      </c>
      <c r="AM3" s="942" t="s">
        <v>107</v>
      </c>
      <c r="AN3" s="942" t="s">
        <v>110</v>
      </c>
      <c r="AO3" s="968" t="s">
        <v>317</v>
      </c>
      <c r="AP3" s="968" t="s">
        <v>318</v>
      </c>
      <c r="AQ3" s="968" t="s">
        <v>319</v>
      </c>
      <c r="AR3" s="64" t="s">
        <v>3</v>
      </c>
      <c r="AS3" s="968" t="s">
        <v>320</v>
      </c>
      <c r="AT3" s="968" t="s">
        <v>321</v>
      </c>
      <c r="AU3" s="968" t="s">
        <v>322</v>
      </c>
      <c r="AV3" s="64" t="s">
        <v>6</v>
      </c>
      <c r="AW3" s="942" t="s">
        <v>108</v>
      </c>
      <c r="AX3" s="968" t="s">
        <v>323</v>
      </c>
      <c r="AY3" s="968" t="s">
        <v>324</v>
      </c>
      <c r="AZ3" s="968" t="s">
        <v>325</v>
      </c>
      <c r="BA3" s="942" t="s">
        <v>103</v>
      </c>
      <c r="BB3" s="64" t="s">
        <v>109</v>
      </c>
      <c r="BC3" s="968" t="s">
        <v>326</v>
      </c>
      <c r="BD3" s="968" t="s">
        <v>327</v>
      </c>
      <c r="BE3" s="968" t="s">
        <v>328</v>
      </c>
      <c r="BF3" s="942" t="s">
        <v>107</v>
      </c>
      <c r="BG3" s="693" t="s">
        <v>141</v>
      </c>
      <c r="BH3" s="694" t="s">
        <v>121</v>
      </c>
      <c r="BI3" s="942" t="s">
        <v>110</v>
      </c>
      <c r="BJ3" s="685" t="s">
        <v>141</v>
      </c>
      <c r="BK3" s="686" t="s">
        <v>121</v>
      </c>
      <c r="BL3" s="968" t="s">
        <v>329</v>
      </c>
      <c r="BM3" s="968" t="s">
        <v>330</v>
      </c>
      <c r="BN3" s="968" t="s">
        <v>331</v>
      </c>
      <c r="BO3" s="64" t="s">
        <v>3</v>
      </c>
      <c r="BP3" s="969" t="s">
        <v>332</v>
      </c>
      <c r="BQ3" s="969" t="s">
        <v>333</v>
      </c>
      <c r="BR3" s="969" t="s">
        <v>334</v>
      </c>
      <c r="BS3" s="693" t="s">
        <v>141</v>
      </c>
      <c r="BT3" s="694" t="s">
        <v>121</v>
      </c>
      <c r="BU3" s="65" t="s">
        <v>6</v>
      </c>
      <c r="BV3" s="693" t="s">
        <v>141</v>
      </c>
      <c r="BW3" s="850" t="s">
        <v>121</v>
      </c>
      <c r="BX3" s="65" t="s">
        <v>108</v>
      </c>
      <c r="BY3" s="693" t="s">
        <v>141</v>
      </c>
      <c r="BZ3" s="694" t="s">
        <v>121</v>
      </c>
      <c r="CA3" s="968" t="s">
        <v>335</v>
      </c>
      <c r="CB3" s="693" t="s">
        <v>141</v>
      </c>
      <c r="CC3" s="694" t="s">
        <v>121</v>
      </c>
      <c r="CD3" s="968" t="s">
        <v>336</v>
      </c>
      <c r="CE3" s="693" t="s">
        <v>141</v>
      </c>
      <c r="CF3" s="694" t="s">
        <v>121</v>
      </c>
      <c r="CG3" s="968" t="s">
        <v>337</v>
      </c>
      <c r="CH3" s="693" t="s">
        <v>141</v>
      </c>
      <c r="CI3" s="694" t="s">
        <v>121</v>
      </c>
      <c r="CJ3" s="968" t="s">
        <v>103</v>
      </c>
      <c r="CK3" s="693" t="s">
        <v>141</v>
      </c>
      <c r="CL3" s="694" t="s">
        <v>121</v>
      </c>
      <c r="CM3" s="968" t="s">
        <v>109</v>
      </c>
      <c r="CN3" s="693" t="s">
        <v>141</v>
      </c>
      <c r="CO3" s="694" t="s">
        <v>121</v>
      </c>
    </row>
    <row r="4" spans="1:93" x14ac:dyDescent="0.25">
      <c r="A4" s="4" t="s">
        <v>7</v>
      </c>
      <c r="B4" s="114">
        <v>24784.740869000001</v>
      </c>
      <c r="C4" s="114">
        <v>2960.4100440000007</v>
      </c>
      <c r="D4" s="92">
        <v>2598.3803780000003</v>
      </c>
      <c r="E4" s="115">
        <v>2634.3867019999998</v>
      </c>
      <c r="F4" s="165">
        <v>8192.7625193333333</v>
      </c>
      <c r="G4" s="166">
        <v>2102.0155610000002</v>
      </c>
      <c r="H4" s="91">
        <v>1911.769579</v>
      </c>
      <c r="I4" s="167">
        <v>1573.509313</v>
      </c>
      <c r="J4" s="165">
        <v>5586.9556443333331</v>
      </c>
      <c r="K4" s="91">
        <v>13779.718163666666</v>
      </c>
      <c r="L4" s="166">
        <v>1575.5253789999999</v>
      </c>
      <c r="M4" s="91">
        <v>1631.0275819999997</v>
      </c>
      <c r="N4" s="167">
        <v>1785.4858619999998</v>
      </c>
      <c r="O4" s="165">
        <v>4992.0388230000008</v>
      </c>
      <c r="P4" s="91">
        <v>18771.756986666667</v>
      </c>
      <c r="Q4" s="166">
        <v>2239.5083920000002</v>
      </c>
      <c r="R4" s="91">
        <v>2566.4688900000001</v>
      </c>
      <c r="S4" s="167">
        <v>3112.807789</v>
      </c>
      <c r="T4" s="165">
        <v>7918.7850709999993</v>
      </c>
      <c r="U4" s="91">
        <v>26690.542057666666</v>
      </c>
      <c r="V4" s="166">
        <v>3261.2904960000001</v>
      </c>
      <c r="W4" s="91">
        <v>2922.317649999999</v>
      </c>
      <c r="X4" s="167">
        <v>2796.9334959999996</v>
      </c>
      <c r="Y4" s="165">
        <v>8980.5416420000001</v>
      </c>
      <c r="Z4" s="166">
        <v>2378.4159979999999</v>
      </c>
      <c r="AA4" s="91">
        <v>1978.4443719999999</v>
      </c>
      <c r="AB4" s="91">
        <v>1694.042285</v>
      </c>
      <c r="AC4" s="167">
        <v>6050.9026549999999</v>
      </c>
      <c r="AD4" s="91">
        <v>15031.444297</v>
      </c>
      <c r="AE4" s="91">
        <v>1715.2711669999999</v>
      </c>
      <c r="AF4" s="91">
        <v>1797.5716199999999</v>
      </c>
      <c r="AG4" s="91">
        <v>1676.0615400000002</v>
      </c>
      <c r="AH4" s="91">
        <v>5188.9043270000002</v>
      </c>
      <c r="AI4" s="91">
        <v>20220.348623999998</v>
      </c>
      <c r="AJ4" s="91">
        <v>2026.3157079999999</v>
      </c>
      <c r="AK4" s="91">
        <v>2536.6092860000003</v>
      </c>
      <c r="AL4" s="91">
        <v>3106.2839999999997</v>
      </c>
      <c r="AM4" s="91">
        <v>7669.2089940000014</v>
      </c>
      <c r="AN4" s="91">
        <v>27889.557617999999</v>
      </c>
      <c r="AO4" s="166">
        <v>3080.9685810000001</v>
      </c>
      <c r="AP4" s="91">
        <v>2659.1266570000003</v>
      </c>
      <c r="AQ4" s="91">
        <v>2813.9152240000003</v>
      </c>
      <c r="AR4" s="165">
        <v>8554.0087199999998</v>
      </c>
      <c r="AS4" s="166">
        <v>2391.0772649999999</v>
      </c>
      <c r="AT4" s="91">
        <v>1929.164086</v>
      </c>
      <c r="AU4" s="91">
        <v>1531.3943130000002</v>
      </c>
      <c r="AV4" s="167">
        <v>5851.6356639999995</v>
      </c>
      <c r="AW4" s="91">
        <v>14405.644383999999</v>
      </c>
      <c r="AX4" s="91">
        <v>1568.986989</v>
      </c>
      <c r="AY4" s="91">
        <v>1546.3858160000004</v>
      </c>
      <c r="AZ4" s="91">
        <v>1634.2621829999998</v>
      </c>
      <c r="BA4" s="91">
        <v>4749.6349879999998</v>
      </c>
      <c r="BB4" s="91">
        <v>19155.279371999997</v>
      </c>
      <c r="BC4" s="91">
        <v>2149.7124149999995</v>
      </c>
      <c r="BD4" s="91">
        <v>2377.1796049999998</v>
      </c>
      <c r="BE4" s="91">
        <v>2811.1687010000001</v>
      </c>
      <c r="BF4" s="695">
        <v>7338.0607209999998</v>
      </c>
      <c r="BG4" s="697">
        <v>-331.14827300000161</v>
      </c>
      <c r="BH4" s="684">
        <v>-4.3178934523635415E-2</v>
      </c>
      <c r="BI4" s="695">
        <v>26493.340092999999</v>
      </c>
      <c r="BJ4" s="695">
        <v>-1396.217525</v>
      </c>
      <c r="BK4" s="714">
        <v>-5.0062376181215451E-2</v>
      </c>
      <c r="BL4" s="166">
        <v>2848.9921720000002</v>
      </c>
      <c r="BM4" s="91">
        <v>2508.6135239999999</v>
      </c>
      <c r="BN4" s="167">
        <v>2550.8509100000001</v>
      </c>
      <c r="BO4" s="165">
        <v>7908.4566060000006</v>
      </c>
      <c r="BP4" s="166">
        <v>2009.9303550000002</v>
      </c>
      <c r="BQ4" s="91">
        <v>1942.250131</v>
      </c>
      <c r="BR4" s="167">
        <v>1617.4027600000002</v>
      </c>
      <c r="BS4" s="695">
        <v>86.008446999999933</v>
      </c>
      <c r="BT4" s="714">
        <v>5.6163488573696907E-2</v>
      </c>
      <c r="BU4" s="167">
        <v>5569.5832460000001</v>
      </c>
      <c r="BV4" s="695">
        <v>-282.05241799999931</v>
      </c>
      <c r="BW4" s="714">
        <v>-4.820061162304095E-2</v>
      </c>
      <c r="BX4" s="91">
        <v>13478.039852000002</v>
      </c>
      <c r="BY4" s="695">
        <v>-927.60453199999756</v>
      </c>
      <c r="BZ4" s="714">
        <v>-6.4391741686353546E-2</v>
      </c>
      <c r="CA4" s="695">
        <v>1710.3773919999999</v>
      </c>
      <c r="CB4" s="695">
        <v>141.39040299999988</v>
      </c>
      <c r="CC4" s="714">
        <v>9.0115726893385914E-2</v>
      </c>
      <c r="CD4" s="695">
        <v>1640.6633019999997</v>
      </c>
      <c r="CE4" s="695">
        <v>94.277485999999271</v>
      </c>
      <c r="CF4" s="714">
        <v>6.09663416623056E-2</v>
      </c>
      <c r="CG4" s="695">
        <v>1826.836374</v>
      </c>
      <c r="CH4" s="695">
        <f>CG4-AZ4</f>
        <v>192.57419100000016</v>
      </c>
      <c r="CI4" s="714">
        <f>CH4/AZ4</f>
        <v>0.11783555478625438</v>
      </c>
      <c r="CJ4" s="695">
        <v>5177.8920279999993</v>
      </c>
      <c r="CK4" s="695">
        <f>CJ4-BA4</f>
        <v>428.25703999999951</v>
      </c>
      <c r="CL4" s="714">
        <f>CK4/BA4</f>
        <v>9.0166305638642794E-2</v>
      </c>
      <c r="CM4" s="695">
        <v>18655.93188</v>
      </c>
      <c r="CN4" s="695">
        <f>CM4-BB4</f>
        <v>-499.34749199999715</v>
      </c>
      <c r="CO4" s="714">
        <f>CN4/BB4</f>
        <v>-2.6068400376864899E-2</v>
      </c>
    </row>
    <row r="5" spans="1:93" x14ac:dyDescent="0.25">
      <c r="A5" s="30" t="s">
        <v>25</v>
      </c>
      <c r="B5" s="241">
        <v>17049.429690000001</v>
      </c>
      <c r="C5" s="143">
        <v>2096.3229770000003</v>
      </c>
      <c r="D5" s="37">
        <v>1821.1220000000003</v>
      </c>
      <c r="E5" s="18">
        <v>1889.1999999999998</v>
      </c>
      <c r="F5" s="144">
        <v>5806.6449769999999</v>
      </c>
      <c r="G5" s="19">
        <v>1471.4560000000001</v>
      </c>
      <c r="H5" s="20">
        <v>1361.154</v>
      </c>
      <c r="I5" s="146">
        <v>1135.867</v>
      </c>
      <c r="J5" s="144">
        <v>3968.4769999999999</v>
      </c>
      <c r="K5" s="37">
        <v>9775.1219769999989</v>
      </c>
      <c r="L5" s="19">
        <v>1165.2277779999999</v>
      </c>
      <c r="M5" s="20">
        <v>1181.0411479999998</v>
      </c>
      <c r="N5" s="146">
        <v>1247.1408829999998</v>
      </c>
      <c r="O5" s="144">
        <v>3593.4098090000002</v>
      </c>
      <c r="P5" s="37">
        <v>13368.531786</v>
      </c>
      <c r="Q5" s="19">
        <v>1577.6564969999999</v>
      </c>
      <c r="R5" s="20">
        <v>1804.6014019999998</v>
      </c>
      <c r="S5" s="146">
        <v>2237.4159999999997</v>
      </c>
      <c r="T5" s="144">
        <v>5619.6738989999994</v>
      </c>
      <c r="U5" s="37">
        <v>18988.205685000001</v>
      </c>
      <c r="V5" s="19">
        <v>2387.4374769999999</v>
      </c>
      <c r="W5" s="20">
        <v>2132.1557999999995</v>
      </c>
      <c r="X5" s="146">
        <v>2014.9029999999998</v>
      </c>
      <c r="Y5" s="144">
        <v>6534.4962770000002</v>
      </c>
      <c r="Z5" s="18">
        <v>1724.4789999999998</v>
      </c>
      <c r="AA5" s="18">
        <v>1418.8679299999999</v>
      </c>
      <c r="AB5" s="18">
        <v>1252.1093129999999</v>
      </c>
      <c r="AC5" s="18">
        <v>4395.4562429999996</v>
      </c>
      <c r="AD5" s="37">
        <v>10929.952519999999</v>
      </c>
      <c r="AE5" s="37">
        <v>1296.812866</v>
      </c>
      <c r="AF5" s="37">
        <v>1343.2498860000001</v>
      </c>
      <c r="AG5" s="37">
        <v>1178.2050899999999</v>
      </c>
      <c r="AH5" s="37">
        <v>3818.2678420000002</v>
      </c>
      <c r="AI5" s="37">
        <v>14748.220362</v>
      </c>
      <c r="AJ5" s="37">
        <v>1347.2181089999999</v>
      </c>
      <c r="AK5" s="37">
        <v>1761.1089230000002</v>
      </c>
      <c r="AL5" s="37">
        <v>2232.0429999999997</v>
      </c>
      <c r="AM5" s="37">
        <v>5340.3700320000007</v>
      </c>
      <c r="AN5" s="37">
        <v>20088.590393999999</v>
      </c>
      <c r="AO5" s="19">
        <v>2215.476486</v>
      </c>
      <c r="AP5" s="20">
        <v>1911.500671</v>
      </c>
      <c r="AQ5" s="20">
        <v>2064.3340000000003</v>
      </c>
      <c r="AR5" s="144">
        <v>6191.3111570000001</v>
      </c>
      <c r="AS5" s="18">
        <v>1782.877712</v>
      </c>
      <c r="AT5" s="18">
        <v>1423.9999989999999</v>
      </c>
      <c r="AU5" s="18">
        <v>1124.9270000000001</v>
      </c>
      <c r="AV5" s="18">
        <v>4331.8047109999998</v>
      </c>
      <c r="AW5" s="37">
        <v>10523.115868000001</v>
      </c>
      <c r="AX5" s="37">
        <v>1161.3340889999999</v>
      </c>
      <c r="AY5" s="37">
        <v>1111.7579370000003</v>
      </c>
      <c r="AZ5" s="37">
        <v>1124.4699999999998</v>
      </c>
      <c r="BA5" s="37">
        <v>3397.5620259999996</v>
      </c>
      <c r="BB5" s="37">
        <v>13920.677894</v>
      </c>
      <c r="BC5" s="37">
        <v>1524.4711379999999</v>
      </c>
      <c r="BD5" s="37">
        <v>1676.702945</v>
      </c>
      <c r="BE5" s="37">
        <v>2019.1693240000002</v>
      </c>
      <c r="BF5" s="708">
        <v>5220.3434070000003</v>
      </c>
      <c r="BG5" s="720">
        <v>-120.02662500000042</v>
      </c>
      <c r="BH5" s="733">
        <v>-2.2475338652713117E-2</v>
      </c>
      <c r="BI5" s="708">
        <v>19141.021301000001</v>
      </c>
      <c r="BJ5" s="708">
        <v>-947.56909299999825</v>
      </c>
      <c r="BK5" s="715">
        <v>-4.7169516348096518E-2</v>
      </c>
      <c r="BL5" s="143">
        <v>1988.1015219999999</v>
      </c>
      <c r="BM5" s="37">
        <v>1764.1204400000001</v>
      </c>
      <c r="BN5" s="18">
        <v>1854.485743</v>
      </c>
      <c r="BO5" s="144">
        <v>5606.7077049999998</v>
      </c>
      <c r="BP5" s="19">
        <v>1428.254989</v>
      </c>
      <c r="BQ5" s="20">
        <v>1426.926101</v>
      </c>
      <c r="BR5" s="146">
        <v>1198.8991850000002</v>
      </c>
      <c r="BS5" s="291">
        <v>73.972185000000081</v>
      </c>
      <c r="BT5" s="842">
        <v>6.5757320252780915E-2</v>
      </c>
      <c r="BU5" s="18">
        <v>4054.0802750000003</v>
      </c>
      <c r="BV5" s="291">
        <v>-277.72443599999951</v>
      </c>
      <c r="BW5" s="842">
        <v>-6.4112870853747853E-2</v>
      </c>
      <c r="BX5" s="37">
        <v>9660.787980000001</v>
      </c>
      <c r="BY5" s="708">
        <v>-862.3278879999998</v>
      </c>
      <c r="BZ5" s="715">
        <v>-8.1946060351029082E-2</v>
      </c>
      <c r="CA5" s="708">
        <v>1313.4194</v>
      </c>
      <c r="CB5" s="708">
        <v>152.08531100000005</v>
      </c>
      <c r="CC5" s="715">
        <v>0.13095741564854732</v>
      </c>
      <c r="CD5" s="708">
        <v>1216.9255669999998</v>
      </c>
      <c r="CE5" s="708">
        <v>105.16762999999946</v>
      </c>
      <c r="CF5" s="715">
        <v>9.4595798689584204E-2</v>
      </c>
      <c r="CG5" s="708">
        <v>1312.1178730000001</v>
      </c>
      <c r="CH5" s="708">
        <f t="shared" ref="CH5:CH65" si="0">CG5-AZ5</f>
        <v>187.64787300000035</v>
      </c>
      <c r="CI5" s="715">
        <f t="shared" ref="CI5:CI65" si="1">CH5/AZ5</f>
        <v>0.16687672681352136</v>
      </c>
      <c r="CJ5" s="708">
        <v>3842.4628399999997</v>
      </c>
      <c r="CK5" s="708">
        <f t="shared" ref="CK5:CK65" si="2">CJ5-BA5</f>
        <v>444.90081400000008</v>
      </c>
      <c r="CL5" s="715">
        <f t="shared" ref="CL5:CL65" si="3">CK5/BA5</f>
        <v>0.13094707634338273</v>
      </c>
      <c r="CM5" s="708">
        <v>13503.250820000001</v>
      </c>
      <c r="CN5" s="708">
        <f t="shared" ref="CN5:CN65" si="4">CM5-BB5</f>
        <v>-417.42707399999927</v>
      </c>
      <c r="CO5" s="715">
        <f t="shared" ref="CO5:CO65" si="5">CN5/BB5</f>
        <v>-2.9986116852823378E-2</v>
      </c>
    </row>
    <row r="6" spans="1:93" x14ac:dyDescent="0.25">
      <c r="A6" s="5" t="s">
        <v>26</v>
      </c>
      <c r="B6" s="242">
        <v>2095.1572369999999</v>
      </c>
      <c r="C6" s="827">
        <v>282.58499999999998</v>
      </c>
      <c r="D6" s="828">
        <v>256.48500000000001</v>
      </c>
      <c r="E6" s="829">
        <v>267.41399999999999</v>
      </c>
      <c r="F6" s="145">
        <v>806.48400000000004</v>
      </c>
      <c r="G6" s="827">
        <v>211.25900000000001</v>
      </c>
      <c r="H6" s="828">
        <v>192.36499999999998</v>
      </c>
      <c r="I6" s="829">
        <v>187.964</v>
      </c>
      <c r="J6" s="145">
        <v>591.58799999999997</v>
      </c>
      <c r="K6" s="828">
        <v>1398.0720000000001</v>
      </c>
      <c r="L6" s="827">
        <v>188.25072299999999</v>
      </c>
      <c r="M6" s="828">
        <v>195.573678</v>
      </c>
      <c r="N6" s="829">
        <v>220.28725800000001</v>
      </c>
      <c r="O6" s="145">
        <v>604.11165900000003</v>
      </c>
      <c r="P6" s="828">
        <v>2002.1836590000003</v>
      </c>
      <c r="Q6" s="827">
        <v>239.73658399999999</v>
      </c>
      <c r="R6" s="828">
        <v>264.74136800000002</v>
      </c>
      <c r="S6" s="829">
        <v>276.49399999999997</v>
      </c>
      <c r="T6" s="145">
        <v>780.97195199999987</v>
      </c>
      <c r="U6" s="828">
        <v>2783.1556110000001</v>
      </c>
      <c r="V6" s="827">
        <v>308.33799999999997</v>
      </c>
      <c r="W6" s="828">
        <v>272.19079999999997</v>
      </c>
      <c r="X6" s="829">
        <v>289.86599999999999</v>
      </c>
      <c r="Y6" s="145">
        <v>870.39480000000003</v>
      </c>
      <c r="Z6" s="829">
        <v>223.65899999999999</v>
      </c>
      <c r="AA6" s="829">
        <v>198.83699999999999</v>
      </c>
      <c r="AB6" s="829">
        <v>194.718322</v>
      </c>
      <c r="AC6" s="829">
        <v>617.21432199999992</v>
      </c>
      <c r="AD6" s="828">
        <v>1487.6091219999998</v>
      </c>
      <c r="AE6" s="828">
        <v>195.93618600000002</v>
      </c>
      <c r="AF6" s="828">
        <v>217.91671099999999</v>
      </c>
      <c r="AG6" s="828">
        <v>189.56032299999998</v>
      </c>
      <c r="AH6" s="828">
        <v>603.41322000000002</v>
      </c>
      <c r="AI6" s="828">
        <v>2091.0223419999998</v>
      </c>
      <c r="AJ6" s="828">
        <v>192.55793600000001</v>
      </c>
      <c r="AK6" s="828">
        <v>261.71923600000002</v>
      </c>
      <c r="AL6" s="828">
        <v>283.68200000000002</v>
      </c>
      <c r="AM6" s="828">
        <v>737.95917199999997</v>
      </c>
      <c r="AN6" s="828">
        <v>2828.9815139999996</v>
      </c>
      <c r="AO6" s="827">
        <v>290.62020800000005</v>
      </c>
      <c r="AP6" s="828">
        <v>261.76804900000002</v>
      </c>
      <c r="AQ6" s="828">
        <v>285.54100000000005</v>
      </c>
      <c r="AR6" s="145">
        <v>837.92925700000001</v>
      </c>
      <c r="AS6" s="829">
        <v>247.36844200000002</v>
      </c>
      <c r="AT6" s="829">
        <v>204.79990999999998</v>
      </c>
      <c r="AU6" s="829">
        <v>153.56400000000002</v>
      </c>
      <c r="AV6" s="829">
        <v>605.73235199999999</v>
      </c>
      <c r="AW6" s="828">
        <v>1443.661609</v>
      </c>
      <c r="AX6" s="828">
        <v>193.57364799999999</v>
      </c>
      <c r="AY6" s="828">
        <v>185.87148300000001</v>
      </c>
      <c r="AZ6" s="828">
        <v>187.58199999999999</v>
      </c>
      <c r="BA6" s="828">
        <v>567.02713099999994</v>
      </c>
      <c r="BB6" s="828">
        <v>2010.6887400000001</v>
      </c>
      <c r="BC6" s="828">
        <v>244.48979700000001</v>
      </c>
      <c r="BD6" s="828">
        <v>257.95262500000001</v>
      </c>
      <c r="BE6" s="828">
        <v>278.33359799999999</v>
      </c>
      <c r="BF6" s="709">
        <v>780.77602000000002</v>
      </c>
      <c r="BG6" s="721">
        <v>42.81684800000005</v>
      </c>
      <c r="BH6" s="734">
        <v>5.8020619059397038E-2</v>
      </c>
      <c r="BI6" s="709">
        <v>2791.4647599999998</v>
      </c>
      <c r="BJ6" s="709">
        <v>-37.516753999999764</v>
      </c>
      <c r="BK6" s="716">
        <v>-1.3261576229585681E-2</v>
      </c>
      <c r="BL6" s="827">
        <v>277.73931699999997</v>
      </c>
      <c r="BM6" s="828">
        <v>259.94280700000002</v>
      </c>
      <c r="BN6" s="829">
        <v>290.90270299999997</v>
      </c>
      <c r="BO6" s="145">
        <v>828.5848269999999</v>
      </c>
      <c r="BP6" s="827">
        <v>209.97189299999999</v>
      </c>
      <c r="BQ6" s="828">
        <v>199.78344999999999</v>
      </c>
      <c r="BR6" s="829">
        <v>169.465293</v>
      </c>
      <c r="BS6" s="828">
        <v>15.901292999999981</v>
      </c>
      <c r="BT6" s="843">
        <v>0.10354831210439933</v>
      </c>
      <c r="BU6" s="829">
        <v>579.22063600000001</v>
      </c>
      <c r="BV6" s="828">
        <v>-26.511715999999979</v>
      </c>
      <c r="BW6" s="843">
        <v>-4.3768037009190457E-2</v>
      </c>
      <c r="BX6" s="828">
        <v>1407.8054629999999</v>
      </c>
      <c r="BY6" s="709">
        <v>-35.856146000000081</v>
      </c>
      <c r="BZ6" s="716">
        <v>-2.4836946398288606E-2</v>
      </c>
      <c r="CA6" s="709">
        <v>211.118278</v>
      </c>
      <c r="CB6" s="709">
        <v>17.544630000000012</v>
      </c>
      <c r="CC6" s="716">
        <v>9.0635425747620429E-2</v>
      </c>
      <c r="CD6" s="709">
        <v>182.54571900000002</v>
      </c>
      <c r="CE6" s="709">
        <v>-3.3257639999999924</v>
      </c>
      <c r="CF6" s="716">
        <v>-1.7892814682067135E-2</v>
      </c>
      <c r="CG6" s="709">
        <v>182.01058800000001</v>
      </c>
      <c r="CH6" s="709">
        <f t="shared" si="0"/>
        <v>-5.5714119999999809</v>
      </c>
      <c r="CI6" s="716">
        <f t="shared" si="1"/>
        <v>-2.9701208005032367E-2</v>
      </c>
      <c r="CJ6" s="709">
        <v>575.67458499999998</v>
      </c>
      <c r="CK6" s="709">
        <f t="shared" si="2"/>
        <v>8.6474540000000388</v>
      </c>
      <c r="CL6" s="716">
        <f t="shared" si="3"/>
        <v>1.5250511884236522E-2</v>
      </c>
      <c r="CM6" s="709">
        <v>1983.4800479999999</v>
      </c>
      <c r="CN6" s="709">
        <f t="shared" si="4"/>
        <v>-27.208692000000156</v>
      </c>
      <c r="CO6" s="716">
        <f t="shared" si="5"/>
        <v>-1.3532025847024018E-2</v>
      </c>
    </row>
    <row r="7" spans="1:93" x14ac:dyDescent="0.25">
      <c r="A7" s="6" t="s">
        <v>9</v>
      </c>
      <c r="B7" s="246">
        <v>2023.3823829999999</v>
      </c>
      <c r="C7" s="830">
        <v>273.428</v>
      </c>
      <c r="D7" s="831">
        <v>250.18199999999999</v>
      </c>
      <c r="E7" s="832">
        <v>261.57299999999998</v>
      </c>
      <c r="F7" s="223">
        <v>785.18299999999999</v>
      </c>
      <c r="G7" s="830">
        <v>203.465</v>
      </c>
      <c r="H7" s="831">
        <v>188.78299999999999</v>
      </c>
      <c r="I7" s="832">
        <v>185.55699999999999</v>
      </c>
      <c r="J7" s="223">
        <v>577.80499999999995</v>
      </c>
      <c r="K7" s="831">
        <v>1362.9879999999998</v>
      </c>
      <c r="L7" s="830">
        <v>183.740307</v>
      </c>
      <c r="M7" s="831">
        <v>192.932829</v>
      </c>
      <c r="N7" s="832">
        <v>216.919556</v>
      </c>
      <c r="O7" s="223">
        <v>593.59269200000006</v>
      </c>
      <c r="P7" s="831">
        <v>1956.580692</v>
      </c>
      <c r="Q7" s="830">
        <v>233.92759599999999</v>
      </c>
      <c r="R7" s="831">
        <v>256.60736800000001</v>
      </c>
      <c r="S7" s="832">
        <v>268.41399999999999</v>
      </c>
      <c r="T7" s="223">
        <v>758.94896399999993</v>
      </c>
      <c r="U7" s="831">
        <v>2715.5296559999997</v>
      </c>
      <c r="V7" s="830">
        <v>302.65199999999999</v>
      </c>
      <c r="W7" s="831">
        <v>265.82499999999999</v>
      </c>
      <c r="X7" s="832">
        <v>282.685</v>
      </c>
      <c r="Y7" s="223">
        <v>851.16200000000003</v>
      </c>
      <c r="Z7" s="831">
        <v>217.53299999999999</v>
      </c>
      <c r="AA7" s="60">
        <v>194.68899999999999</v>
      </c>
      <c r="AB7" s="60">
        <v>192.89802499999999</v>
      </c>
      <c r="AC7" s="832">
        <v>605.12002499999994</v>
      </c>
      <c r="AD7" s="831">
        <v>1456.282025</v>
      </c>
      <c r="AE7" s="831">
        <v>192.65539100000001</v>
      </c>
      <c r="AF7" s="831">
        <v>216.170289</v>
      </c>
      <c r="AG7" s="60">
        <v>186.85861399999999</v>
      </c>
      <c r="AH7" s="834">
        <v>595.68429400000002</v>
      </c>
      <c r="AI7" s="834">
        <v>2051.9663190000001</v>
      </c>
      <c r="AJ7" s="831">
        <v>188.119957</v>
      </c>
      <c r="AK7" s="831">
        <v>256.10322300000001</v>
      </c>
      <c r="AL7" s="831">
        <v>277.05099999999999</v>
      </c>
      <c r="AM7" s="831">
        <v>721.27418</v>
      </c>
      <c r="AN7" s="831">
        <v>2773.240499</v>
      </c>
      <c r="AO7" s="830">
        <v>284.68895000000003</v>
      </c>
      <c r="AP7" s="831">
        <v>255.992198</v>
      </c>
      <c r="AQ7" s="832">
        <v>279.19600000000003</v>
      </c>
      <c r="AR7" s="223">
        <v>819.87714800000003</v>
      </c>
      <c r="AS7" s="831">
        <v>241.57751500000001</v>
      </c>
      <c r="AT7" s="60">
        <v>198.41823299999999</v>
      </c>
      <c r="AU7" s="60">
        <v>149.20500000000001</v>
      </c>
      <c r="AV7" s="832">
        <v>589.20074799999998</v>
      </c>
      <c r="AW7" s="831">
        <v>1409.077896</v>
      </c>
      <c r="AX7" s="831">
        <v>191.09798499999999</v>
      </c>
      <c r="AY7" s="831">
        <v>180.780643</v>
      </c>
      <c r="AZ7" s="60">
        <v>183.97</v>
      </c>
      <c r="BA7" s="834">
        <v>555.84862799999996</v>
      </c>
      <c r="BB7" s="834">
        <v>1964.926524</v>
      </c>
      <c r="BC7" s="831">
        <v>238.53250600000001</v>
      </c>
      <c r="BD7" s="831">
        <v>251.65636599999999</v>
      </c>
      <c r="BE7" s="831">
        <v>269.49380200000002</v>
      </c>
      <c r="BF7" s="710">
        <v>759.68267400000002</v>
      </c>
      <c r="BG7" s="723">
        <v>38.408494000000019</v>
      </c>
      <c r="BH7" s="735">
        <v>5.32508927465003E-2</v>
      </c>
      <c r="BI7" s="710">
        <v>2724.6091980000001</v>
      </c>
      <c r="BJ7" s="710">
        <v>-48.631300999999894</v>
      </c>
      <c r="BK7" s="649">
        <v>-1.753591187548853E-2</v>
      </c>
      <c r="BL7" s="830">
        <v>270.77391799999998</v>
      </c>
      <c r="BM7" s="831">
        <v>253.35236399999999</v>
      </c>
      <c r="BN7" s="833">
        <v>285.19799799999998</v>
      </c>
      <c r="BO7" s="223">
        <v>809.32427999999993</v>
      </c>
      <c r="BP7" s="830">
        <v>205.152895</v>
      </c>
      <c r="BQ7" s="831">
        <v>196.37566799999999</v>
      </c>
      <c r="BR7" s="832">
        <v>166.40034</v>
      </c>
      <c r="BS7" s="826">
        <v>17.195339999999987</v>
      </c>
      <c r="BT7" s="844">
        <v>0.11524640595154309</v>
      </c>
      <c r="BU7" s="832">
        <v>567.92890299999999</v>
      </c>
      <c r="BV7" s="826">
        <v>-21.271844999999985</v>
      </c>
      <c r="BW7" s="844">
        <v>-3.610288186531628E-2</v>
      </c>
      <c r="BX7" s="831">
        <v>1377.2531829999998</v>
      </c>
      <c r="BY7" s="710">
        <v>-31.824713000000202</v>
      </c>
      <c r="BZ7" s="649">
        <v>-2.2585488772723039E-2</v>
      </c>
      <c r="CA7" s="710">
        <v>209.532715</v>
      </c>
      <c r="CB7" s="710">
        <v>18.434730000000002</v>
      </c>
      <c r="CC7" s="649">
        <v>9.6467422197047251E-2</v>
      </c>
      <c r="CD7" s="710">
        <v>179.55148600000001</v>
      </c>
      <c r="CE7" s="710">
        <v>-1.2291569999999865</v>
      </c>
      <c r="CF7" s="649">
        <v>-6.7991626736275436E-3</v>
      </c>
      <c r="CG7" s="710">
        <v>177.95786900000002</v>
      </c>
      <c r="CH7" s="710">
        <f t="shared" si="0"/>
        <v>-6.0121309999999824</v>
      </c>
      <c r="CI7" s="649">
        <f t="shared" si="1"/>
        <v>-3.2679953253247719E-2</v>
      </c>
      <c r="CJ7" s="710">
        <v>567.04206999999997</v>
      </c>
      <c r="CK7" s="710">
        <f t="shared" si="2"/>
        <v>11.193442000000005</v>
      </c>
      <c r="CL7" s="649">
        <f t="shared" si="3"/>
        <v>2.0137572418367118E-2</v>
      </c>
      <c r="CM7" s="710">
        <v>1944.2952529999998</v>
      </c>
      <c r="CN7" s="710">
        <f t="shared" si="4"/>
        <v>-20.631271000000197</v>
      </c>
      <c r="CO7" s="649">
        <f t="shared" si="5"/>
        <v>-1.0499767165848588E-2</v>
      </c>
    </row>
    <row r="8" spans="1:93" x14ac:dyDescent="0.25">
      <c r="A8" s="6" t="s">
        <v>10</v>
      </c>
      <c r="B8" s="246">
        <v>71.774854000000005</v>
      </c>
      <c r="C8" s="830">
        <v>9.157</v>
      </c>
      <c r="D8" s="831">
        <v>6.3029999999999999</v>
      </c>
      <c r="E8" s="832">
        <v>5.8410000000000002</v>
      </c>
      <c r="F8" s="223">
        <v>21.301000000000002</v>
      </c>
      <c r="G8" s="830">
        <v>7.7939999999999996</v>
      </c>
      <c r="H8" s="831">
        <v>3.5819999999999999</v>
      </c>
      <c r="I8" s="832">
        <v>2.407</v>
      </c>
      <c r="J8" s="223">
        <v>13.782999999999999</v>
      </c>
      <c r="K8" s="831">
        <v>35.084000000000003</v>
      </c>
      <c r="L8" s="830">
        <v>4.5104160000000002</v>
      </c>
      <c r="M8" s="831">
        <v>2.6408489999999998</v>
      </c>
      <c r="N8" s="832">
        <v>3.367702</v>
      </c>
      <c r="O8" s="223">
        <v>10.518967</v>
      </c>
      <c r="P8" s="831">
        <v>45.602967000000007</v>
      </c>
      <c r="Q8" s="830">
        <v>5.8089880000000003</v>
      </c>
      <c r="R8" s="831">
        <v>8.1340000000000003</v>
      </c>
      <c r="S8" s="832">
        <v>8.08</v>
      </c>
      <c r="T8" s="223">
        <v>22.022987999999998</v>
      </c>
      <c r="U8" s="831">
        <v>67.625955000000005</v>
      </c>
      <c r="V8" s="830">
        <v>5.6859999999999999</v>
      </c>
      <c r="W8" s="831">
        <v>6.3658000000000001</v>
      </c>
      <c r="X8" s="832">
        <v>7.181</v>
      </c>
      <c r="Y8" s="223">
        <v>19.232800000000001</v>
      </c>
      <c r="Z8" s="826">
        <v>6.1260000000000003</v>
      </c>
      <c r="AA8" s="826">
        <v>4.1479999999999997</v>
      </c>
      <c r="AB8" s="826">
        <v>1.8202970000000001</v>
      </c>
      <c r="AC8" s="832">
        <v>12.094297000000001</v>
      </c>
      <c r="AD8" s="831">
        <v>31.327097000000002</v>
      </c>
      <c r="AE8" s="831">
        <v>3.2807949999999999</v>
      </c>
      <c r="AF8" s="831">
        <v>1.7464219999999999</v>
      </c>
      <c r="AG8" s="60">
        <v>2.7017090000000001</v>
      </c>
      <c r="AH8" s="834">
        <v>7.7289259999999995</v>
      </c>
      <c r="AI8" s="834">
        <v>39.056023000000003</v>
      </c>
      <c r="AJ8" s="831">
        <v>4.4379790000000003</v>
      </c>
      <c r="AK8" s="831">
        <v>5.6160129999999997</v>
      </c>
      <c r="AL8" s="831">
        <v>6.6310000000000002</v>
      </c>
      <c r="AM8" s="831">
        <v>16.684992000000001</v>
      </c>
      <c r="AN8" s="831">
        <v>55.741015000000004</v>
      </c>
      <c r="AO8" s="830">
        <v>5.9312580000000006</v>
      </c>
      <c r="AP8" s="831">
        <v>5.7758510000000003</v>
      </c>
      <c r="AQ8" s="832">
        <v>6.3449999999999998</v>
      </c>
      <c r="AR8" s="223">
        <v>18.052109000000002</v>
      </c>
      <c r="AS8" s="826">
        <v>5.7909269999999999</v>
      </c>
      <c r="AT8" s="826">
        <v>6.3816769999999998</v>
      </c>
      <c r="AU8" s="826">
        <v>4.359</v>
      </c>
      <c r="AV8" s="832">
        <v>16.531604000000002</v>
      </c>
      <c r="AW8" s="831">
        <v>34.583713000000003</v>
      </c>
      <c r="AX8" s="831">
        <v>2.4756629999999999</v>
      </c>
      <c r="AY8" s="831">
        <v>5.09084</v>
      </c>
      <c r="AZ8" s="60">
        <v>3.6120000000000001</v>
      </c>
      <c r="BA8" s="834">
        <v>11.178502999999999</v>
      </c>
      <c r="BB8" s="834">
        <v>45.762216000000002</v>
      </c>
      <c r="BC8" s="831">
        <v>5.9572909999999997</v>
      </c>
      <c r="BD8" s="831">
        <v>6.2962590000000001</v>
      </c>
      <c r="BE8" s="831">
        <v>8.8397959999999998</v>
      </c>
      <c r="BF8" s="710">
        <v>21.093346</v>
      </c>
      <c r="BG8" s="723">
        <v>4.4083539999999992</v>
      </c>
      <c r="BH8" s="735">
        <v>0.26421073501263881</v>
      </c>
      <c r="BI8" s="710">
        <v>66.855562000000006</v>
      </c>
      <c r="BJ8" s="710">
        <v>11.114547000000002</v>
      </c>
      <c r="BK8" s="649">
        <v>0.19939620762198174</v>
      </c>
      <c r="BL8" s="830">
        <v>6.9653989999999997</v>
      </c>
      <c r="BM8" s="831">
        <v>6.5904429999999996</v>
      </c>
      <c r="BN8" s="832">
        <v>5.7047049999999997</v>
      </c>
      <c r="BO8" s="223">
        <v>19.260546999999999</v>
      </c>
      <c r="BP8" s="830">
        <v>4.8189979999999997</v>
      </c>
      <c r="BQ8" s="831">
        <v>3.4077820000000001</v>
      </c>
      <c r="BR8" s="832">
        <v>3.064953</v>
      </c>
      <c r="BS8" s="826">
        <v>-1.2940469999999999</v>
      </c>
      <c r="BT8" s="844">
        <v>-0.29686785960082585</v>
      </c>
      <c r="BU8" s="832">
        <v>11.291733000000001</v>
      </c>
      <c r="BV8" s="826">
        <v>-5.2398710000000008</v>
      </c>
      <c r="BW8" s="844">
        <v>-0.31696083453245072</v>
      </c>
      <c r="BX8" s="831">
        <v>30.55228</v>
      </c>
      <c r="BY8" s="710">
        <v>-4.0314330000000034</v>
      </c>
      <c r="BZ8" s="649">
        <v>-0.11657027688149052</v>
      </c>
      <c r="CA8" s="710">
        <v>1.5855630000000001</v>
      </c>
      <c r="CB8" s="710">
        <v>-0.89009999999999989</v>
      </c>
      <c r="CC8" s="649">
        <v>-0.35954005048344623</v>
      </c>
      <c r="CD8" s="710">
        <v>2.9942329999999999</v>
      </c>
      <c r="CE8" s="710">
        <v>-2.0966070000000001</v>
      </c>
      <c r="CF8" s="649">
        <v>-0.41183910710216781</v>
      </c>
      <c r="CG8" s="710">
        <v>4.0527189999999997</v>
      </c>
      <c r="CH8" s="710">
        <f t="shared" si="0"/>
        <v>0.44071899999999964</v>
      </c>
      <c r="CI8" s="649">
        <f t="shared" si="1"/>
        <v>0.12201522702104087</v>
      </c>
      <c r="CJ8" s="710">
        <v>8.6325149999999997</v>
      </c>
      <c r="CK8" s="710">
        <f t="shared" si="2"/>
        <v>-2.5459879999999995</v>
      </c>
      <c r="CL8" s="649">
        <f t="shared" si="3"/>
        <v>-0.22775750921210108</v>
      </c>
      <c r="CM8" s="710">
        <v>39.184795000000001</v>
      </c>
      <c r="CN8" s="710">
        <f t="shared" si="4"/>
        <v>-6.5774210000000011</v>
      </c>
      <c r="CO8" s="649">
        <f t="shared" si="5"/>
        <v>-0.14373038665784893</v>
      </c>
    </row>
    <row r="9" spans="1:93" x14ac:dyDescent="0.25">
      <c r="A9" s="5" t="s">
        <v>27</v>
      </c>
      <c r="B9" s="242">
        <v>1033.3350370000001</v>
      </c>
      <c r="C9" s="827">
        <v>166.61699999999999</v>
      </c>
      <c r="D9" s="828">
        <v>150.256</v>
      </c>
      <c r="E9" s="829">
        <v>129.46699999999998</v>
      </c>
      <c r="F9" s="145">
        <v>446.34</v>
      </c>
      <c r="G9" s="827">
        <v>98.417000000000002</v>
      </c>
      <c r="H9" s="828">
        <v>84.236999999999995</v>
      </c>
      <c r="I9" s="829">
        <v>72.387</v>
      </c>
      <c r="J9" s="145">
        <v>255.041</v>
      </c>
      <c r="K9" s="828">
        <v>701.38099999999997</v>
      </c>
      <c r="L9" s="827">
        <v>71.498256999999995</v>
      </c>
      <c r="M9" s="828">
        <v>78.136758999999998</v>
      </c>
      <c r="N9" s="829">
        <v>80.650646999999992</v>
      </c>
      <c r="O9" s="145">
        <v>230.28566300000003</v>
      </c>
      <c r="P9" s="828">
        <v>931.66666299999997</v>
      </c>
      <c r="Q9" s="827">
        <v>99.192721000000006</v>
      </c>
      <c r="R9" s="828">
        <v>122.936239</v>
      </c>
      <c r="S9" s="829">
        <v>160.965</v>
      </c>
      <c r="T9" s="145">
        <v>383.09396000000004</v>
      </c>
      <c r="U9" s="828">
        <v>1314.7606230000001</v>
      </c>
      <c r="V9" s="827">
        <v>168.46199999999999</v>
      </c>
      <c r="W9" s="828">
        <v>156.79900000000001</v>
      </c>
      <c r="X9" s="829">
        <v>155.07899999999998</v>
      </c>
      <c r="Y9" s="145">
        <v>480.34</v>
      </c>
      <c r="Z9" s="829">
        <v>123.489</v>
      </c>
      <c r="AA9" s="829">
        <v>95.879000000000005</v>
      </c>
      <c r="AB9" s="829">
        <v>86.260566999999995</v>
      </c>
      <c r="AC9" s="832">
        <v>305.62856699999998</v>
      </c>
      <c r="AD9" s="831">
        <v>785.96856699999989</v>
      </c>
      <c r="AE9" s="828">
        <v>82.887052999999995</v>
      </c>
      <c r="AF9" s="828">
        <v>103.41368799999999</v>
      </c>
      <c r="AG9" s="828">
        <v>84.743271000000007</v>
      </c>
      <c r="AH9" s="828">
        <v>271.04401199999995</v>
      </c>
      <c r="AI9" s="828">
        <v>1057.0125789999997</v>
      </c>
      <c r="AJ9" s="828">
        <v>107.76834099999999</v>
      </c>
      <c r="AK9" s="828">
        <v>149.726552</v>
      </c>
      <c r="AL9" s="828">
        <v>179.614</v>
      </c>
      <c r="AM9" s="828">
        <v>437.10889300000002</v>
      </c>
      <c r="AN9" s="828">
        <v>1494.1214719999998</v>
      </c>
      <c r="AO9" s="827">
        <v>178.42253600000001</v>
      </c>
      <c r="AP9" s="828">
        <v>145.560124</v>
      </c>
      <c r="AQ9" s="829">
        <v>156.65699999999998</v>
      </c>
      <c r="AR9" s="145">
        <v>480.63965999999999</v>
      </c>
      <c r="AS9" s="829">
        <v>125.73179500000001</v>
      </c>
      <c r="AT9" s="829">
        <v>88.994759999999999</v>
      </c>
      <c r="AU9" s="829">
        <v>79.246000000000009</v>
      </c>
      <c r="AV9" s="829">
        <v>293.972555</v>
      </c>
      <c r="AW9" s="828">
        <v>774.61221499999999</v>
      </c>
      <c r="AX9" s="828">
        <v>67.623671999999999</v>
      </c>
      <c r="AY9" s="828">
        <v>82.010198000000003</v>
      </c>
      <c r="AZ9" s="828">
        <v>83.456000000000003</v>
      </c>
      <c r="BA9" s="828">
        <v>233.08987000000002</v>
      </c>
      <c r="BB9" s="828">
        <v>1007.702085</v>
      </c>
      <c r="BC9" s="828">
        <v>98.872733000000011</v>
      </c>
      <c r="BD9" s="828">
        <v>134.98430400000001</v>
      </c>
      <c r="BE9" s="828">
        <v>167.20453900000001</v>
      </c>
      <c r="BF9" s="709">
        <v>401.06157600000006</v>
      </c>
      <c r="BG9" s="721">
        <v>-36.047316999999964</v>
      </c>
      <c r="BH9" s="734">
        <v>-8.2467590061133689E-2</v>
      </c>
      <c r="BI9" s="709">
        <v>1408.763661</v>
      </c>
      <c r="BJ9" s="709">
        <v>-85.357810999999856</v>
      </c>
      <c r="BK9" s="716">
        <v>-5.712909733218785E-2</v>
      </c>
      <c r="BL9" s="827">
        <v>167.22651400000001</v>
      </c>
      <c r="BM9" s="828">
        <v>159.962929</v>
      </c>
      <c r="BN9" s="829">
        <v>158.10069199999998</v>
      </c>
      <c r="BO9" s="145">
        <v>485.29013499999996</v>
      </c>
      <c r="BP9" s="827">
        <v>110.16504500000001</v>
      </c>
      <c r="BQ9" s="828">
        <v>92.582577999999998</v>
      </c>
      <c r="BR9" s="829">
        <v>82.814751000000001</v>
      </c>
      <c r="BS9" s="828">
        <v>3.5687509999999918</v>
      </c>
      <c r="BT9" s="843">
        <v>4.5033831360573297E-2</v>
      </c>
      <c r="BU9" s="832">
        <v>285.56237399999998</v>
      </c>
      <c r="BV9" s="828">
        <v>-8.4101810000000228</v>
      </c>
      <c r="BW9" s="843">
        <v>-2.8608728457661711E-2</v>
      </c>
      <c r="BX9" s="831">
        <v>770.85250899999994</v>
      </c>
      <c r="BY9" s="709">
        <v>-3.7597060000000511</v>
      </c>
      <c r="BZ9" s="716">
        <v>-4.8536621643644638E-3</v>
      </c>
      <c r="CA9" s="709">
        <v>92.924469999999999</v>
      </c>
      <c r="CB9" s="709">
        <v>25.300798</v>
      </c>
      <c r="CC9" s="716">
        <v>0.37414114394734438</v>
      </c>
      <c r="CD9" s="709">
        <v>85.013938999999993</v>
      </c>
      <c r="CE9" s="709">
        <v>3.0037409999999909</v>
      </c>
      <c r="CF9" s="716">
        <v>3.6626432727305341E-2</v>
      </c>
      <c r="CG9" s="709">
        <v>84.020249000000007</v>
      </c>
      <c r="CH9" s="709">
        <f t="shared" si="0"/>
        <v>0.56424900000000378</v>
      </c>
      <c r="CI9" s="716">
        <f t="shared" si="1"/>
        <v>6.7610357553681433E-3</v>
      </c>
      <c r="CJ9" s="709">
        <v>261.95865800000001</v>
      </c>
      <c r="CK9" s="709">
        <f t="shared" si="2"/>
        <v>28.868787999999995</v>
      </c>
      <c r="CL9" s="716">
        <f t="shared" si="3"/>
        <v>0.12385260672203384</v>
      </c>
      <c r="CM9" s="709">
        <v>1032.8111669999998</v>
      </c>
      <c r="CN9" s="709">
        <f t="shared" si="4"/>
        <v>25.10908199999983</v>
      </c>
      <c r="CO9" s="716">
        <f t="shared" si="5"/>
        <v>2.4917167855219659E-2</v>
      </c>
    </row>
    <row r="10" spans="1:93" x14ac:dyDescent="0.25">
      <c r="A10" s="6" t="s">
        <v>12</v>
      </c>
      <c r="B10" s="246">
        <v>111.59284</v>
      </c>
      <c r="C10" s="830">
        <v>17.890999999999998</v>
      </c>
      <c r="D10" s="831">
        <v>14.930999999999999</v>
      </c>
      <c r="E10" s="832">
        <v>13.648999999999999</v>
      </c>
      <c r="F10" s="223">
        <v>46.470999999999997</v>
      </c>
      <c r="G10" s="830">
        <v>6.4329999999999998</v>
      </c>
      <c r="H10" s="831">
        <v>3.7530000000000001</v>
      </c>
      <c r="I10" s="832">
        <v>13.25</v>
      </c>
      <c r="J10" s="223">
        <v>23.436</v>
      </c>
      <c r="K10" s="831">
        <v>69.906999999999996</v>
      </c>
      <c r="L10" s="830">
        <v>14.438352</v>
      </c>
      <c r="M10" s="831">
        <v>15.306259000000001</v>
      </c>
      <c r="N10" s="832">
        <v>13.195489999999999</v>
      </c>
      <c r="O10" s="223">
        <v>42.940100999999999</v>
      </c>
      <c r="P10" s="831">
        <v>112.84710099999999</v>
      </c>
      <c r="Q10" s="830">
        <v>15.516616000000001</v>
      </c>
      <c r="R10" s="831">
        <v>13.911011999999999</v>
      </c>
      <c r="S10" s="832">
        <v>20.222000000000001</v>
      </c>
      <c r="T10" s="223">
        <v>49.649628</v>
      </c>
      <c r="U10" s="831">
        <v>162.49672899999999</v>
      </c>
      <c r="V10" s="830">
        <v>18.869</v>
      </c>
      <c r="W10" s="831">
        <v>16.655999999999999</v>
      </c>
      <c r="X10" s="832">
        <v>17.693999999999999</v>
      </c>
      <c r="Y10" s="223">
        <v>53.218999999999994</v>
      </c>
      <c r="Z10" s="826">
        <v>21.449000000000002</v>
      </c>
      <c r="AA10" s="826">
        <v>21.385000000000002</v>
      </c>
      <c r="AB10" s="826">
        <v>19.180088999999999</v>
      </c>
      <c r="AC10" s="832">
        <v>62.014088999999998</v>
      </c>
      <c r="AD10" s="831">
        <v>115.23308899999999</v>
      </c>
      <c r="AE10" s="831">
        <v>13.930769</v>
      </c>
      <c r="AF10" s="831">
        <v>31.353511000000001</v>
      </c>
      <c r="AG10" s="60">
        <v>15.304506</v>
      </c>
      <c r="AH10" s="834">
        <v>60.588785999999999</v>
      </c>
      <c r="AI10" s="834">
        <v>175.82187499999998</v>
      </c>
      <c r="AJ10" s="831">
        <v>23.759817000000002</v>
      </c>
      <c r="AK10" s="831">
        <v>20.558130999999999</v>
      </c>
      <c r="AL10" s="831">
        <v>25.276</v>
      </c>
      <c r="AM10" s="831">
        <v>69.593947999999997</v>
      </c>
      <c r="AN10" s="831">
        <v>245.41582299999999</v>
      </c>
      <c r="AO10" s="830">
        <v>29.980395999999995</v>
      </c>
      <c r="AP10" s="831">
        <v>24.212363</v>
      </c>
      <c r="AQ10" s="832">
        <v>21.73</v>
      </c>
      <c r="AR10" s="223">
        <v>75.922758999999999</v>
      </c>
      <c r="AS10" s="826">
        <v>17.161062000000001</v>
      </c>
      <c r="AT10" s="826">
        <v>16.078643</v>
      </c>
      <c r="AU10" s="826">
        <v>15.634</v>
      </c>
      <c r="AV10" s="832">
        <v>48.873705000000001</v>
      </c>
      <c r="AW10" s="831">
        <v>124.796464</v>
      </c>
      <c r="AX10" s="831">
        <v>15.772233999999999</v>
      </c>
      <c r="AY10" s="831">
        <v>13.947844</v>
      </c>
      <c r="AZ10" s="60">
        <v>15.723000000000001</v>
      </c>
      <c r="BA10" s="834">
        <v>45.443078</v>
      </c>
      <c r="BB10" s="834">
        <v>170.239542</v>
      </c>
      <c r="BC10" s="831">
        <v>19.649532000000001</v>
      </c>
      <c r="BD10" s="831">
        <v>22.480816000000001</v>
      </c>
      <c r="BE10" s="831">
        <v>29.819161000000001</v>
      </c>
      <c r="BF10" s="710">
        <v>71.949509000000006</v>
      </c>
      <c r="BG10" s="723">
        <v>2.3555610000000087</v>
      </c>
      <c r="BH10" s="735">
        <v>3.3847210392490057E-2</v>
      </c>
      <c r="BI10" s="710">
        <v>242.18905100000001</v>
      </c>
      <c r="BJ10" s="710">
        <v>-3.2267719999999827</v>
      </c>
      <c r="BK10" s="649">
        <v>-1.3148182381051976E-2</v>
      </c>
      <c r="BL10" s="830">
        <v>27.670248000000001</v>
      </c>
      <c r="BM10" s="831">
        <v>25.448308000000001</v>
      </c>
      <c r="BN10" s="832">
        <v>21.460018999999999</v>
      </c>
      <c r="BO10" s="223">
        <v>74.578575000000001</v>
      </c>
      <c r="BP10" s="830">
        <v>14.456535000000001</v>
      </c>
      <c r="BQ10" s="831">
        <v>16.292507000000001</v>
      </c>
      <c r="BR10" s="832">
        <v>14.580645000000001</v>
      </c>
      <c r="BS10" s="826">
        <v>-1.0533549999999998</v>
      </c>
      <c r="BT10" s="844">
        <v>-6.7375911474990391E-2</v>
      </c>
      <c r="BU10" s="832">
        <v>45.329687000000007</v>
      </c>
      <c r="BV10" s="826">
        <v>-3.5440179999999941</v>
      </c>
      <c r="BW10" s="844">
        <v>-7.2513798575327859E-2</v>
      </c>
      <c r="BX10" s="831">
        <v>119.90826200000001</v>
      </c>
      <c r="BY10" s="710">
        <v>-4.8882019999999926</v>
      </c>
      <c r="BZ10" s="649">
        <v>-3.9169395055936779E-2</v>
      </c>
      <c r="CA10" s="710">
        <v>17.414435999999998</v>
      </c>
      <c r="CB10" s="710">
        <v>1.6422019999999993</v>
      </c>
      <c r="CC10" s="649">
        <v>0.1041198095336399</v>
      </c>
      <c r="CD10" s="710">
        <v>18.588336999999999</v>
      </c>
      <c r="CE10" s="710">
        <v>4.6404929999999993</v>
      </c>
      <c r="CF10" s="649">
        <v>0.33270324789981875</v>
      </c>
      <c r="CG10" s="710">
        <v>15.098983</v>
      </c>
      <c r="CH10" s="710">
        <f t="shared" si="0"/>
        <v>-0.62401700000000027</v>
      </c>
      <c r="CI10" s="649">
        <f t="shared" si="1"/>
        <v>-3.9688163836418003E-2</v>
      </c>
      <c r="CJ10" s="710">
        <v>51.101755999999995</v>
      </c>
      <c r="CK10" s="710">
        <f t="shared" si="2"/>
        <v>5.6586779999999948</v>
      </c>
      <c r="CL10" s="649">
        <f t="shared" si="3"/>
        <v>0.12452233099175181</v>
      </c>
      <c r="CM10" s="710">
        <v>171.010018</v>
      </c>
      <c r="CN10" s="710">
        <f t="shared" si="4"/>
        <v>0.77047600000000216</v>
      </c>
      <c r="CO10" s="649">
        <f t="shared" si="5"/>
        <v>4.5258345443622153E-3</v>
      </c>
    </row>
    <row r="11" spans="1:93" x14ac:dyDescent="0.25">
      <c r="A11" s="6" t="s">
        <v>11</v>
      </c>
      <c r="B11" s="246">
        <v>921.74219700000003</v>
      </c>
      <c r="C11" s="830">
        <v>148.726</v>
      </c>
      <c r="D11" s="831">
        <v>135.32499999999999</v>
      </c>
      <c r="E11" s="832">
        <v>115.818</v>
      </c>
      <c r="F11" s="223">
        <v>399.86899999999997</v>
      </c>
      <c r="G11" s="830">
        <v>91.983999999999995</v>
      </c>
      <c r="H11" s="831">
        <v>80.483999999999995</v>
      </c>
      <c r="I11" s="832">
        <v>59.137</v>
      </c>
      <c r="J11" s="223">
        <v>231.60499999999999</v>
      </c>
      <c r="K11" s="831">
        <v>631.47399999999993</v>
      </c>
      <c r="L11" s="830">
        <v>57.059905000000001</v>
      </c>
      <c r="M11" s="831">
        <v>62.830500000000001</v>
      </c>
      <c r="N11" s="832">
        <v>67.455157</v>
      </c>
      <c r="O11" s="223">
        <v>187.34556200000003</v>
      </c>
      <c r="P11" s="831">
        <v>818.81956199999991</v>
      </c>
      <c r="Q11" s="830">
        <v>83.676105000000007</v>
      </c>
      <c r="R11" s="831">
        <v>109.025227</v>
      </c>
      <c r="S11" s="832">
        <v>140.74299999999999</v>
      </c>
      <c r="T11" s="223">
        <v>333.44433200000003</v>
      </c>
      <c r="U11" s="831">
        <v>1152.2638939999999</v>
      </c>
      <c r="V11" s="830">
        <v>149.59299999999999</v>
      </c>
      <c r="W11" s="831">
        <v>140.143</v>
      </c>
      <c r="X11" s="832">
        <v>137.38499999999999</v>
      </c>
      <c r="Y11" s="223">
        <v>427.12099999999998</v>
      </c>
      <c r="Z11" s="826">
        <v>102.04</v>
      </c>
      <c r="AA11" s="826">
        <v>74.494</v>
      </c>
      <c r="AB11" s="826">
        <v>67.080477999999999</v>
      </c>
      <c r="AC11" s="832">
        <v>243.61447799999999</v>
      </c>
      <c r="AD11" s="831">
        <v>670.73547799999994</v>
      </c>
      <c r="AE11" s="831">
        <v>68.956283999999997</v>
      </c>
      <c r="AF11" s="831">
        <v>72.060176999999996</v>
      </c>
      <c r="AG11" s="60">
        <v>69.438765000000004</v>
      </c>
      <c r="AH11" s="834">
        <v>210.45522599999998</v>
      </c>
      <c r="AI11" s="834">
        <v>881.19070399999987</v>
      </c>
      <c r="AJ11" s="831">
        <v>84.008523999999994</v>
      </c>
      <c r="AK11" s="831">
        <v>129.168421</v>
      </c>
      <c r="AL11" s="831">
        <v>154.33799999999999</v>
      </c>
      <c r="AM11" s="831">
        <v>367.51494500000001</v>
      </c>
      <c r="AN11" s="831">
        <v>1248.705649</v>
      </c>
      <c r="AO11" s="830">
        <v>148.44214000000002</v>
      </c>
      <c r="AP11" s="831">
        <v>121.34776100000001</v>
      </c>
      <c r="AQ11" s="832">
        <v>134.92699999999999</v>
      </c>
      <c r="AR11" s="223">
        <v>404.71690100000001</v>
      </c>
      <c r="AS11" s="826">
        <v>108.570733</v>
      </c>
      <c r="AT11" s="826">
        <v>72.916117</v>
      </c>
      <c r="AU11" s="826">
        <v>63.612000000000002</v>
      </c>
      <c r="AV11" s="832">
        <v>245.09885</v>
      </c>
      <c r="AW11" s="831">
        <v>649.81575099999998</v>
      </c>
      <c r="AX11" s="831">
        <v>51.851438000000002</v>
      </c>
      <c r="AY11" s="831">
        <v>68.062353999999999</v>
      </c>
      <c r="AZ11" s="60">
        <v>67.733000000000004</v>
      </c>
      <c r="BA11" s="834">
        <v>187.646792</v>
      </c>
      <c r="BB11" s="834">
        <v>837.46254299999998</v>
      </c>
      <c r="BC11" s="831">
        <v>79.223201000000003</v>
      </c>
      <c r="BD11" s="831">
        <v>112.503488</v>
      </c>
      <c r="BE11" s="831">
        <v>137.385378</v>
      </c>
      <c r="BF11" s="710">
        <v>329.11206700000002</v>
      </c>
      <c r="BG11" s="723">
        <v>-38.402877999999987</v>
      </c>
      <c r="BH11" s="735">
        <v>-0.10449337781351986</v>
      </c>
      <c r="BI11" s="710">
        <v>1166.5746100000001</v>
      </c>
      <c r="BJ11" s="710">
        <v>-82.131038999999873</v>
      </c>
      <c r="BK11" s="649">
        <v>-6.5772937814266186E-2</v>
      </c>
      <c r="BL11" s="830">
        <v>139.55626599999999</v>
      </c>
      <c r="BM11" s="831">
        <v>134.51462100000001</v>
      </c>
      <c r="BN11" s="832">
        <v>136.64067299999999</v>
      </c>
      <c r="BO11" s="223">
        <v>410.71155999999996</v>
      </c>
      <c r="BP11" s="830">
        <v>95.708510000000004</v>
      </c>
      <c r="BQ11" s="831">
        <v>76.290070999999998</v>
      </c>
      <c r="BR11" s="832">
        <v>68.234105999999997</v>
      </c>
      <c r="BS11" s="826">
        <v>4.6221059999999952</v>
      </c>
      <c r="BT11" s="844">
        <v>7.2660913035276289E-2</v>
      </c>
      <c r="BU11" s="832">
        <v>240.232687</v>
      </c>
      <c r="BV11" s="826">
        <v>-4.8661630000000002</v>
      </c>
      <c r="BW11" s="844">
        <v>-1.9853879363367067E-2</v>
      </c>
      <c r="BX11" s="831">
        <v>650.9442469999999</v>
      </c>
      <c r="BY11" s="710">
        <v>1.1284959999999273</v>
      </c>
      <c r="BZ11" s="649">
        <v>1.736639960270719E-3</v>
      </c>
      <c r="CA11" s="710">
        <v>75.510034000000005</v>
      </c>
      <c r="CB11" s="710">
        <v>23.658596000000003</v>
      </c>
      <c r="CC11" s="649">
        <v>0.45627656459595206</v>
      </c>
      <c r="CD11" s="710">
        <v>66.425601999999998</v>
      </c>
      <c r="CE11" s="710">
        <v>-1.6367520000000013</v>
      </c>
      <c r="CF11" s="649">
        <v>-2.4047831199020847E-2</v>
      </c>
      <c r="CG11" s="710">
        <v>68.921266000000003</v>
      </c>
      <c r="CH11" s="710">
        <f t="shared" si="0"/>
        <v>1.1882659999999987</v>
      </c>
      <c r="CI11" s="649">
        <f t="shared" si="1"/>
        <v>1.7543383579643579E-2</v>
      </c>
      <c r="CJ11" s="710">
        <v>210.85690199999999</v>
      </c>
      <c r="CK11" s="710">
        <f t="shared" si="2"/>
        <v>23.210109999999986</v>
      </c>
      <c r="CL11" s="649">
        <f t="shared" si="3"/>
        <v>0.12369041726010421</v>
      </c>
      <c r="CM11" s="710">
        <v>861.8011489999999</v>
      </c>
      <c r="CN11" s="710">
        <f t="shared" si="4"/>
        <v>24.338605999999913</v>
      </c>
      <c r="CO11" s="649">
        <f t="shared" si="5"/>
        <v>2.9062321895392419E-2</v>
      </c>
    </row>
    <row r="12" spans="1:93" x14ac:dyDescent="0.25">
      <c r="A12" s="5" t="s">
        <v>28</v>
      </c>
      <c r="B12" s="242">
        <v>5845.891963</v>
      </c>
      <c r="C12" s="827">
        <v>784.5042850000001</v>
      </c>
      <c r="D12" s="828">
        <v>667.07</v>
      </c>
      <c r="E12" s="829">
        <v>622.73099999999999</v>
      </c>
      <c r="F12" s="145">
        <v>2074.3052849999999</v>
      </c>
      <c r="G12" s="827">
        <v>457.26500000000004</v>
      </c>
      <c r="H12" s="828">
        <v>365.05300000000005</v>
      </c>
      <c r="I12" s="829">
        <v>299.70799999999997</v>
      </c>
      <c r="J12" s="145">
        <v>1122.0260000000001</v>
      </c>
      <c r="K12" s="828">
        <v>3196.3312850000002</v>
      </c>
      <c r="L12" s="827">
        <v>321.74042400000002</v>
      </c>
      <c r="M12" s="828">
        <v>283.49196899999993</v>
      </c>
      <c r="N12" s="829">
        <v>348.15893699999998</v>
      </c>
      <c r="O12" s="145">
        <v>953.39133000000015</v>
      </c>
      <c r="P12" s="828">
        <v>4149.7226150000006</v>
      </c>
      <c r="Q12" s="827">
        <v>509.32673400000004</v>
      </c>
      <c r="R12" s="828">
        <v>628.17087600000002</v>
      </c>
      <c r="S12" s="829">
        <v>807.14399999999989</v>
      </c>
      <c r="T12" s="145">
        <v>1944.6416100000001</v>
      </c>
      <c r="U12" s="828">
        <v>6094.3642250000012</v>
      </c>
      <c r="V12" s="827">
        <v>878.64682399999992</v>
      </c>
      <c r="W12" s="828">
        <v>792.61099999999988</v>
      </c>
      <c r="X12" s="829">
        <v>676.18999999999994</v>
      </c>
      <c r="Y12" s="145">
        <v>2347.4478240000003</v>
      </c>
      <c r="Z12" s="829">
        <v>538.02499999999998</v>
      </c>
      <c r="AA12" s="829">
        <v>459.96700000000004</v>
      </c>
      <c r="AB12" s="829">
        <v>309.847802</v>
      </c>
      <c r="AC12" s="832">
        <v>1307.839802</v>
      </c>
      <c r="AD12" s="831">
        <v>3655.2876260000003</v>
      </c>
      <c r="AE12" s="828">
        <v>333.08504299999998</v>
      </c>
      <c r="AF12" s="828">
        <v>388.80220900000006</v>
      </c>
      <c r="AG12" s="828">
        <v>345.64024099999995</v>
      </c>
      <c r="AH12" s="828">
        <v>1067.527493</v>
      </c>
      <c r="AI12" s="828">
        <v>4722.8151190000008</v>
      </c>
      <c r="AJ12" s="828">
        <v>446.93454299999996</v>
      </c>
      <c r="AK12" s="828">
        <v>615.53807100000017</v>
      </c>
      <c r="AL12" s="828">
        <v>838.75099999999998</v>
      </c>
      <c r="AM12" s="828">
        <v>1901.2236140000005</v>
      </c>
      <c r="AN12" s="828">
        <v>6624.0387330000012</v>
      </c>
      <c r="AO12" s="827">
        <v>848.90391</v>
      </c>
      <c r="AP12" s="828">
        <v>737.779225</v>
      </c>
      <c r="AQ12" s="829">
        <v>801.10000000000014</v>
      </c>
      <c r="AR12" s="145">
        <v>2387.7831349999997</v>
      </c>
      <c r="AS12" s="829">
        <v>630.07097299999998</v>
      </c>
      <c r="AT12" s="829">
        <v>481.99363999999997</v>
      </c>
      <c r="AU12" s="829">
        <v>334.73200000000003</v>
      </c>
      <c r="AV12" s="829">
        <v>1446.7966129999998</v>
      </c>
      <c r="AW12" s="828">
        <v>3834.5797479999992</v>
      </c>
      <c r="AX12" s="828">
        <v>330.81504200000001</v>
      </c>
      <c r="AY12" s="828">
        <v>325.54593100000005</v>
      </c>
      <c r="AZ12" s="828">
        <v>369.82999999999993</v>
      </c>
      <c r="BA12" s="828">
        <v>1026.190973</v>
      </c>
      <c r="BB12" s="828">
        <v>4860.770720999999</v>
      </c>
      <c r="BC12" s="828">
        <v>499.02550400000007</v>
      </c>
      <c r="BD12" s="828">
        <v>600.472398</v>
      </c>
      <c r="BE12" s="828">
        <v>770.42622500000004</v>
      </c>
      <c r="BF12" s="709">
        <v>1869.9241270000002</v>
      </c>
      <c r="BG12" s="721">
        <v>-31.299487000000227</v>
      </c>
      <c r="BH12" s="734">
        <v>-1.6462812038268826E-2</v>
      </c>
      <c r="BI12" s="709">
        <v>6730.6948479999992</v>
      </c>
      <c r="BJ12" s="709">
        <v>106.65611499999795</v>
      </c>
      <c r="BK12" s="716">
        <v>1.6101372485739285E-2</v>
      </c>
      <c r="BL12" s="827">
        <v>795.787015</v>
      </c>
      <c r="BM12" s="828">
        <v>682.61513500000001</v>
      </c>
      <c r="BN12" s="829">
        <v>712.79084300000011</v>
      </c>
      <c r="BO12" s="145">
        <v>2191.1929930000001</v>
      </c>
      <c r="BP12" s="827">
        <v>509.03736900000001</v>
      </c>
      <c r="BQ12" s="828">
        <v>492.29333700000001</v>
      </c>
      <c r="BR12" s="829">
        <v>391.26025399999997</v>
      </c>
      <c r="BS12" s="828">
        <v>56.528253999999947</v>
      </c>
      <c r="BT12" s="843">
        <v>0.16887615764253178</v>
      </c>
      <c r="BU12" s="832">
        <v>1392.59096</v>
      </c>
      <c r="BV12" s="828">
        <v>-54.205652999999757</v>
      </c>
      <c r="BW12" s="843">
        <v>-3.7465980022998412E-2</v>
      </c>
      <c r="BX12" s="831">
        <v>3583.7839530000001</v>
      </c>
      <c r="BY12" s="709">
        <v>-250.79579499999909</v>
      </c>
      <c r="BZ12" s="716">
        <v>-6.5403723871124753E-2</v>
      </c>
      <c r="CA12" s="709">
        <v>364.296402</v>
      </c>
      <c r="CB12" s="709">
        <v>33.481359999999995</v>
      </c>
      <c r="CC12" s="716">
        <v>0.10120869896841025</v>
      </c>
      <c r="CD12" s="709">
        <v>338.06797499999993</v>
      </c>
      <c r="CE12" s="709">
        <v>12.52204399999988</v>
      </c>
      <c r="CF12" s="716">
        <v>3.8464753534271263E-2</v>
      </c>
      <c r="CG12" s="709">
        <v>456.49302499999993</v>
      </c>
      <c r="CH12" s="709">
        <f t="shared" si="0"/>
        <v>86.663025000000005</v>
      </c>
      <c r="CI12" s="716">
        <f t="shared" si="1"/>
        <v>0.23433205797258205</v>
      </c>
      <c r="CJ12" s="709">
        <v>1158.8574019999999</v>
      </c>
      <c r="CK12" s="709">
        <f t="shared" si="2"/>
        <v>132.66642899999988</v>
      </c>
      <c r="CL12" s="716">
        <f t="shared" si="3"/>
        <v>0.12928044826993415</v>
      </c>
      <c r="CM12" s="709">
        <v>4742.6413549999997</v>
      </c>
      <c r="CN12" s="709">
        <f t="shared" si="4"/>
        <v>-118.12936599999921</v>
      </c>
      <c r="CO12" s="716">
        <f t="shared" si="5"/>
        <v>-2.4302599892162088E-2</v>
      </c>
    </row>
    <row r="13" spans="1:93" x14ac:dyDescent="0.25">
      <c r="A13" s="6" t="s">
        <v>13</v>
      </c>
      <c r="B13" s="246">
        <v>1302.014428</v>
      </c>
      <c r="C13" s="830">
        <v>181.90733499999999</v>
      </c>
      <c r="D13" s="831">
        <v>153.024</v>
      </c>
      <c r="E13" s="832">
        <v>147.36500000000001</v>
      </c>
      <c r="F13" s="223">
        <v>482.296335</v>
      </c>
      <c r="G13" s="147">
        <v>104.206</v>
      </c>
      <c r="H13" s="60">
        <v>78.103999999999999</v>
      </c>
      <c r="I13" s="833">
        <v>62.982999999999997</v>
      </c>
      <c r="J13" s="223">
        <v>245.29300000000001</v>
      </c>
      <c r="K13" s="831">
        <v>727.58933500000001</v>
      </c>
      <c r="L13" s="147">
        <v>68.587406000000001</v>
      </c>
      <c r="M13" s="60">
        <v>65.487837999999996</v>
      </c>
      <c r="N13" s="833">
        <v>74.170287000000002</v>
      </c>
      <c r="O13" s="223">
        <v>208.24553099999997</v>
      </c>
      <c r="P13" s="831">
        <v>935.83486599999992</v>
      </c>
      <c r="Q13" s="147">
        <v>101.072621</v>
      </c>
      <c r="R13" s="60">
        <v>139.08826999999999</v>
      </c>
      <c r="S13" s="833">
        <v>187.80600000000001</v>
      </c>
      <c r="T13" s="223">
        <v>427.96689100000003</v>
      </c>
      <c r="U13" s="831">
        <v>1363.801757</v>
      </c>
      <c r="V13" s="147">
        <v>201.083572</v>
      </c>
      <c r="W13" s="60">
        <v>179.68799999999999</v>
      </c>
      <c r="X13" s="833">
        <v>142.85499999999999</v>
      </c>
      <c r="Y13" s="223">
        <v>523.62657200000001</v>
      </c>
      <c r="Z13" s="60">
        <v>104.22199999999999</v>
      </c>
      <c r="AA13" s="60">
        <v>73.936999999999998</v>
      </c>
      <c r="AB13" s="60">
        <v>62.743346000000003</v>
      </c>
      <c r="AC13" s="832">
        <v>240.90234599999999</v>
      </c>
      <c r="AD13" s="831">
        <v>764.52891799999998</v>
      </c>
      <c r="AE13" s="831">
        <v>69.600493</v>
      </c>
      <c r="AF13" s="831">
        <v>73.309678000000005</v>
      </c>
      <c r="AG13" s="60">
        <v>74.966742999999994</v>
      </c>
      <c r="AH13" s="834">
        <v>217.876914</v>
      </c>
      <c r="AI13" s="834">
        <v>982.40583199999992</v>
      </c>
      <c r="AJ13" s="831">
        <v>93.384957999999997</v>
      </c>
      <c r="AK13" s="831">
        <v>125.720465</v>
      </c>
      <c r="AL13" s="831">
        <v>180.624</v>
      </c>
      <c r="AM13" s="831">
        <v>399.729423</v>
      </c>
      <c r="AN13" s="831">
        <v>1382.1352549999999</v>
      </c>
      <c r="AO13" s="147">
        <v>183.57077699999999</v>
      </c>
      <c r="AP13" s="60">
        <v>154.78923499999999</v>
      </c>
      <c r="AQ13" s="833">
        <v>138.18</v>
      </c>
      <c r="AR13" s="223">
        <v>476.54001199999999</v>
      </c>
      <c r="AS13" s="60">
        <v>100.157645</v>
      </c>
      <c r="AT13" s="60">
        <v>81.120976999999996</v>
      </c>
      <c r="AU13" s="60">
        <v>72.180000000000007</v>
      </c>
      <c r="AV13" s="832">
        <v>253.45862199999999</v>
      </c>
      <c r="AW13" s="831">
        <v>729.99863400000004</v>
      </c>
      <c r="AX13" s="831">
        <v>70.644406000000004</v>
      </c>
      <c r="AY13" s="831">
        <v>73.321134999999998</v>
      </c>
      <c r="AZ13" s="60">
        <v>70.063999999999993</v>
      </c>
      <c r="BA13" s="834">
        <v>214.02954099999999</v>
      </c>
      <c r="BB13" s="834">
        <v>944.02817500000003</v>
      </c>
      <c r="BC13" s="831">
        <v>96.615646999999996</v>
      </c>
      <c r="BD13" s="831">
        <v>113.806275</v>
      </c>
      <c r="BE13" s="831">
        <v>160.054902</v>
      </c>
      <c r="BF13" s="710">
        <v>370.47682399999997</v>
      </c>
      <c r="BG13" s="723">
        <v>-29.252599000000032</v>
      </c>
      <c r="BH13" s="735">
        <v>-7.3181000238754068E-2</v>
      </c>
      <c r="BI13" s="710">
        <v>1314.504999</v>
      </c>
      <c r="BJ13" s="710">
        <v>-67.630255999999918</v>
      </c>
      <c r="BK13" s="649">
        <v>-4.893172050661565E-2</v>
      </c>
      <c r="BL13" s="147">
        <v>179.989045</v>
      </c>
      <c r="BM13" s="60">
        <v>153.898762</v>
      </c>
      <c r="BN13" s="833">
        <v>134.45672300000001</v>
      </c>
      <c r="BO13" s="223">
        <v>468.34453000000002</v>
      </c>
      <c r="BP13" s="147">
        <v>95.983890000000002</v>
      </c>
      <c r="BQ13" s="60">
        <v>73.497675000000001</v>
      </c>
      <c r="BR13" s="833">
        <v>68.717626999999993</v>
      </c>
      <c r="BS13" s="826">
        <v>-3.4623730000000137</v>
      </c>
      <c r="BT13" s="844">
        <v>-4.7968592407869402E-2</v>
      </c>
      <c r="BU13" s="832">
        <v>238.19919199999998</v>
      </c>
      <c r="BV13" s="826">
        <v>-15.259430000000009</v>
      </c>
      <c r="BW13" s="844">
        <v>-6.0204817179192308E-2</v>
      </c>
      <c r="BX13" s="831">
        <v>706.543722</v>
      </c>
      <c r="BY13" s="710">
        <v>-23.454912000000036</v>
      </c>
      <c r="BZ13" s="649">
        <v>-3.2130076561211807E-2</v>
      </c>
      <c r="CA13" s="710">
        <v>68.344598000000005</v>
      </c>
      <c r="CB13" s="710">
        <v>-2.2998079999999987</v>
      </c>
      <c r="CC13" s="649">
        <v>-3.2554707870287684E-2</v>
      </c>
      <c r="CD13" s="710">
        <v>59.851585</v>
      </c>
      <c r="CE13" s="710">
        <v>-13.469549999999998</v>
      </c>
      <c r="CF13" s="649">
        <v>-0.18370623968109603</v>
      </c>
      <c r="CG13" s="710">
        <v>57.985612000000003</v>
      </c>
      <c r="CH13" s="710">
        <f t="shared" si="0"/>
        <v>-12.07838799999999</v>
      </c>
      <c r="CI13" s="649">
        <f t="shared" si="1"/>
        <v>-0.17239078556748103</v>
      </c>
      <c r="CJ13" s="710">
        <v>186.18179500000002</v>
      </c>
      <c r="CK13" s="710">
        <f t="shared" si="2"/>
        <v>-27.847745999999972</v>
      </c>
      <c r="CL13" s="649">
        <f t="shared" si="3"/>
        <v>-0.1301116933199421</v>
      </c>
      <c r="CM13" s="710">
        <v>892.72551700000008</v>
      </c>
      <c r="CN13" s="710">
        <f t="shared" si="4"/>
        <v>-51.302657999999951</v>
      </c>
      <c r="CO13" s="649">
        <f t="shared" si="5"/>
        <v>-5.4344414031922243E-2</v>
      </c>
    </row>
    <row r="14" spans="1:93" x14ac:dyDescent="0.25">
      <c r="A14" s="6" t="s">
        <v>14</v>
      </c>
      <c r="B14" s="246">
        <v>2100.62556</v>
      </c>
      <c r="C14" s="830">
        <v>288.11610899999999</v>
      </c>
      <c r="D14" s="831">
        <v>242.393</v>
      </c>
      <c r="E14" s="832">
        <v>216.2</v>
      </c>
      <c r="F14" s="223">
        <v>746.7091089999999</v>
      </c>
      <c r="G14" s="147">
        <v>163.74</v>
      </c>
      <c r="H14" s="60">
        <v>108.95099999999999</v>
      </c>
      <c r="I14" s="833">
        <v>91.403000000000006</v>
      </c>
      <c r="J14" s="223">
        <v>364.09400000000005</v>
      </c>
      <c r="K14" s="831">
        <v>1110.8031089999999</v>
      </c>
      <c r="L14" s="147">
        <v>104.298317</v>
      </c>
      <c r="M14" s="60">
        <v>82.057896</v>
      </c>
      <c r="N14" s="833">
        <v>114.167913</v>
      </c>
      <c r="O14" s="223">
        <v>300.52412600000002</v>
      </c>
      <c r="P14" s="831">
        <v>1411.327235</v>
      </c>
      <c r="Q14" s="147">
        <v>182.922009</v>
      </c>
      <c r="R14" s="60">
        <v>237.81847400000001</v>
      </c>
      <c r="S14" s="833">
        <v>283.11799999999999</v>
      </c>
      <c r="T14" s="223">
        <v>703.85848299999998</v>
      </c>
      <c r="U14" s="831">
        <v>2115.1857179999997</v>
      </c>
      <c r="V14" s="147">
        <v>299.17075599999998</v>
      </c>
      <c r="W14" s="60">
        <v>263.255</v>
      </c>
      <c r="X14" s="833">
        <v>233.577</v>
      </c>
      <c r="Y14" s="223">
        <v>796.00275599999998</v>
      </c>
      <c r="Z14" s="826">
        <v>182.36199999999999</v>
      </c>
      <c r="AA14" s="60">
        <v>148.02799999999999</v>
      </c>
      <c r="AB14" s="60">
        <v>87.764146999999994</v>
      </c>
      <c r="AC14" s="832">
        <v>418.15414699999997</v>
      </c>
      <c r="AD14" s="831">
        <v>1214.1569030000001</v>
      </c>
      <c r="AE14" s="831">
        <v>91.078834000000001</v>
      </c>
      <c r="AF14" s="831">
        <v>153.69882799999999</v>
      </c>
      <c r="AG14" s="60">
        <v>106.61737100000001</v>
      </c>
      <c r="AH14" s="834">
        <v>351.39503300000001</v>
      </c>
      <c r="AI14" s="834">
        <v>1565.5519360000001</v>
      </c>
      <c r="AJ14" s="831">
        <v>174.75715700000001</v>
      </c>
      <c r="AK14" s="831">
        <v>246.37741600000001</v>
      </c>
      <c r="AL14" s="831">
        <v>333.37099999999998</v>
      </c>
      <c r="AM14" s="831">
        <v>754.50557300000003</v>
      </c>
      <c r="AN14" s="831">
        <v>2320.0575090000002</v>
      </c>
      <c r="AO14" s="147">
        <v>337.51297600000004</v>
      </c>
      <c r="AP14" s="60">
        <v>296.08638500000001</v>
      </c>
      <c r="AQ14" s="833">
        <v>376.05</v>
      </c>
      <c r="AR14" s="223">
        <v>1009.649361</v>
      </c>
      <c r="AS14" s="826">
        <v>249.41368299999999</v>
      </c>
      <c r="AT14" s="60">
        <v>181.294183</v>
      </c>
      <c r="AU14" s="60">
        <v>73.602000000000004</v>
      </c>
      <c r="AV14" s="832">
        <v>504.30986599999994</v>
      </c>
      <c r="AW14" s="831">
        <v>1513.9592269999998</v>
      </c>
      <c r="AX14" s="831">
        <v>111.379756</v>
      </c>
      <c r="AY14" s="831">
        <v>94.392499000000001</v>
      </c>
      <c r="AZ14" s="60">
        <v>84.433999999999997</v>
      </c>
      <c r="BA14" s="834">
        <v>290.206255</v>
      </c>
      <c r="BB14" s="834">
        <v>1804.1654819999999</v>
      </c>
      <c r="BC14" s="831">
        <v>195.69887199999999</v>
      </c>
      <c r="BD14" s="831">
        <v>239.68526199999999</v>
      </c>
      <c r="BE14" s="831">
        <v>298.14613300000002</v>
      </c>
      <c r="BF14" s="710">
        <v>733.53026700000009</v>
      </c>
      <c r="BG14" s="723">
        <v>-20.975305999999932</v>
      </c>
      <c r="BH14" s="735">
        <v>-2.7800067687505203E-2</v>
      </c>
      <c r="BI14" s="710">
        <v>2537.695749</v>
      </c>
      <c r="BJ14" s="710">
        <v>217.63823999999977</v>
      </c>
      <c r="BK14" s="649">
        <v>9.3807260878549181E-2</v>
      </c>
      <c r="BL14" s="147">
        <v>290.56177100000002</v>
      </c>
      <c r="BM14" s="60">
        <v>250.788827</v>
      </c>
      <c r="BN14" s="833">
        <v>295.58433000000002</v>
      </c>
      <c r="BO14" s="223">
        <v>836.93492800000001</v>
      </c>
      <c r="BP14" s="147">
        <v>210.550534</v>
      </c>
      <c r="BQ14" s="60">
        <v>199.27475200000001</v>
      </c>
      <c r="BR14" s="833">
        <v>147.23051000000001</v>
      </c>
      <c r="BS14" s="826">
        <v>73.628510000000006</v>
      </c>
      <c r="BT14" s="844">
        <v>1.0003601804298796</v>
      </c>
      <c r="BU14" s="832">
        <v>557.05579599999999</v>
      </c>
      <c r="BV14" s="826">
        <v>52.745930000000044</v>
      </c>
      <c r="BW14" s="844">
        <v>0.10459031947631985</v>
      </c>
      <c r="BX14" s="831">
        <v>1393.990724</v>
      </c>
      <c r="BY14" s="710">
        <v>-119.96850299999983</v>
      </c>
      <c r="BZ14" s="649">
        <v>-7.9241567976519781E-2</v>
      </c>
      <c r="CA14" s="710">
        <v>108.323453</v>
      </c>
      <c r="CB14" s="710">
        <v>-3.0563029999999998</v>
      </c>
      <c r="CC14" s="649">
        <v>-2.7440381535761307E-2</v>
      </c>
      <c r="CD14" s="710">
        <v>120.50021599999999</v>
      </c>
      <c r="CE14" s="710">
        <v>26.107716999999994</v>
      </c>
      <c r="CF14" s="649">
        <v>0.27658677624373512</v>
      </c>
      <c r="CG14" s="710">
        <v>177.33338899999998</v>
      </c>
      <c r="CH14" s="710">
        <f t="shared" si="0"/>
        <v>92.899388999999985</v>
      </c>
      <c r="CI14" s="649">
        <f t="shared" si="1"/>
        <v>1.1002604282634956</v>
      </c>
      <c r="CJ14" s="710">
        <v>406.15705800000001</v>
      </c>
      <c r="CK14" s="710">
        <f t="shared" si="2"/>
        <v>115.95080300000001</v>
      </c>
      <c r="CL14" s="649">
        <f t="shared" si="3"/>
        <v>0.39954618827909139</v>
      </c>
      <c r="CM14" s="710">
        <v>1800.147782</v>
      </c>
      <c r="CN14" s="710">
        <f t="shared" si="4"/>
        <v>-4.017699999999877</v>
      </c>
      <c r="CO14" s="649">
        <f t="shared" si="5"/>
        <v>-2.2269021550872779E-3</v>
      </c>
    </row>
    <row r="15" spans="1:93" x14ac:dyDescent="0.25">
      <c r="A15" s="6" t="s">
        <v>15</v>
      </c>
      <c r="B15" s="246">
        <v>763.74337500000001</v>
      </c>
      <c r="C15" s="830">
        <v>115.369647</v>
      </c>
      <c r="D15" s="831">
        <v>98.984999999999999</v>
      </c>
      <c r="E15" s="832">
        <v>85.935000000000002</v>
      </c>
      <c r="F15" s="223">
        <v>300.289647</v>
      </c>
      <c r="G15" s="830">
        <v>59.597000000000001</v>
      </c>
      <c r="H15" s="831">
        <v>51.067</v>
      </c>
      <c r="I15" s="832">
        <v>33.423999999999999</v>
      </c>
      <c r="J15" s="223">
        <v>144.08799999999999</v>
      </c>
      <c r="K15" s="831">
        <v>444.37764700000002</v>
      </c>
      <c r="L15" s="830">
        <v>35.499242000000002</v>
      </c>
      <c r="M15" s="831">
        <v>48.226621000000002</v>
      </c>
      <c r="N15" s="832">
        <v>32.979331999999999</v>
      </c>
      <c r="O15" s="223">
        <v>116.705195</v>
      </c>
      <c r="P15" s="831">
        <v>561.08284200000003</v>
      </c>
      <c r="Q15" s="830">
        <v>54.004671999999999</v>
      </c>
      <c r="R15" s="831">
        <v>75.201813000000001</v>
      </c>
      <c r="S15" s="832">
        <v>111.818</v>
      </c>
      <c r="T15" s="223">
        <v>241.024485</v>
      </c>
      <c r="U15" s="831">
        <v>802.10732700000005</v>
      </c>
      <c r="V15" s="830">
        <v>125.299053</v>
      </c>
      <c r="W15" s="831">
        <v>119.29</v>
      </c>
      <c r="X15" s="832">
        <v>96.665999999999997</v>
      </c>
      <c r="Y15" s="223">
        <v>341.25505299999998</v>
      </c>
      <c r="Z15" s="826">
        <v>58.32</v>
      </c>
      <c r="AA15" s="826">
        <v>24.713999999999999</v>
      </c>
      <c r="AB15" s="826">
        <v>30.248647999999999</v>
      </c>
      <c r="AC15" s="832">
        <v>113.28264799999999</v>
      </c>
      <c r="AD15" s="831">
        <v>454.53770099999997</v>
      </c>
      <c r="AE15" s="831">
        <v>7.8751709999999999</v>
      </c>
      <c r="AF15" s="831">
        <v>51.133602000000003</v>
      </c>
      <c r="AG15" s="60">
        <v>45.112690999999998</v>
      </c>
      <c r="AH15" s="834">
        <v>104.121464</v>
      </c>
      <c r="AI15" s="834">
        <v>558.65916500000003</v>
      </c>
      <c r="AJ15" s="831">
        <v>53.512456999999998</v>
      </c>
      <c r="AK15" s="831">
        <v>71.408991</v>
      </c>
      <c r="AL15" s="831">
        <v>116.324</v>
      </c>
      <c r="AM15" s="831">
        <v>241.24544800000001</v>
      </c>
      <c r="AN15" s="831">
        <v>799.90461300000004</v>
      </c>
      <c r="AO15" s="830">
        <v>120.79295499999999</v>
      </c>
      <c r="AP15" s="831">
        <v>98.803167999999999</v>
      </c>
      <c r="AQ15" s="832">
        <v>80.912000000000006</v>
      </c>
      <c r="AR15" s="223">
        <v>300.50812299999996</v>
      </c>
      <c r="AS15" s="826">
        <v>56.994307999999997</v>
      </c>
      <c r="AT15" s="826">
        <v>38.420940000000002</v>
      </c>
      <c r="AU15" s="826">
        <v>29.664000000000001</v>
      </c>
      <c r="AV15" s="832">
        <v>125.07924799999999</v>
      </c>
      <c r="AW15" s="831">
        <v>425.58737099999996</v>
      </c>
      <c r="AX15" s="831">
        <v>33.114794000000003</v>
      </c>
      <c r="AY15" s="831">
        <v>51.903267999999997</v>
      </c>
      <c r="AZ15" s="60">
        <v>32.420999999999999</v>
      </c>
      <c r="BA15" s="834">
        <v>117.43906199999999</v>
      </c>
      <c r="BB15" s="834">
        <v>543.026433</v>
      </c>
      <c r="BC15" s="831">
        <v>52.024569999999997</v>
      </c>
      <c r="BD15" s="831">
        <v>65.792882000000006</v>
      </c>
      <c r="BE15" s="831">
        <v>105.370446</v>
      </c>
      <c r="BF15" s="710">
        <v>223.18789800000002</v>
      </c>
      <c r="BG15" s="723">
        <v>-18.057549999999992</v>
      </c>
      <c r="BH15" s="735">
        <v>-7.4851360511473786E-2</v>
      </c>
      <c r="BI15" s="710">
        <v>766.21433100000002</v>
      </c>
      <c r="BJ15" s="710">
        <v>-33.690282000000025</v>
      </c>
      <c r="BK15" s="649">
        <v>-4.2117874372103459E-2</v>
      </c>
      <c r="BL15" s="830">
        <v>119.780479</v>
      </c>
      <c r="BM15" s="831">
        <v>94.340734999999995</v>
      </c>
      <c r="BN15" s="832">
        <v>70.473600000000005</v>
      </c>
      <c r="BO15" s="223">
        <v>284.59481400000004</v>
      </c>
      <c r="BP15" s="830">
        <v>49.147851000000003</v>
      </c>
      <c r="BQ15" s="831">
        <v>26.999034999999999</v>
      </c>
      <c r="BR15" s="832">
        <v>40.095995000000002</v>
      </c>
      <c r="BS15" s="826">
        <v>10.431995000000001</v>
      </c>
      <c r="BT15" s="844">
        <v>0.35167189185544767</v>
      </c>
      <c r="BU15" s="832">
        <v>116.242881</v>
      </c>
      <c r="BV15" s="826">
        <v>-8.8363669999999956</v>
      </c>
      <c r="BW15" s="844">
        <v>-7.0646147472840551E-2</v>
      </c>
      <c r="BX15" s="831">
        <v>400.83769500000005</v>
      </c>
      <c r="BY15" s="710">
        <v>-24.749675999999909</v>
      </c>
      <c r="BZ15" s="649">
        <v>-5.8154159842303946E-2</v>
      </c>
      <c r="CA15" s="710">
        <v>17.221682000000001</v>
      </c>
      <c r="CB15" s="710">
        <v>-15.893112000000002</v>
      </c>
      <c r="CC15" s="649">
        <v>-0.47993993258722978</v>
      </c>
      <c r="CD15" s="710">
        <v>54.744996</v>
      </c>
      <c r="CE15" s="710">
        <v>2.8417280000000034</v>
      </c>
      <c r="CF15" s="649">
        <v>5.4750463882158699E-2</v>
      </c>
      <c r="CG15" s="710">
        <v>29.276178999999999</v>
      </c>
      <c r="CH15" s="710">
        <f t="shared" si="0"/>
        <v>-3.1448210000000003</v>
      </c>
      <c r="CI15" s="649">
        <f t="shared" si="1"/>
        <v>-9.6999506492705362E-2</v>
      </c>
      <c r="CJ15" s="710">
        <v>101.242857</v>
      </c>
      <c r="CK15" s="710">
        <f t="shared" si="2"/>
        <v>-16.196204999999992</v>
      </c>
      <c r="CL15" s="649">
        <f t="shared" si="3"/>
        <v>-0.13791156642582852</v>
      </c>
      <c r="CM15" s="710">
        <v>502.08055200000007</v>
      </c>
      <c r="CN15" s="710">
        <f t="shared" si="4"/>
        <v>-40.945880999999929</v>
      </c>
      <c r="CO15" s="649">
        <f t="shared" si="5"/>
        <v>-7.5403108415534409E-2</v>
      </c>
    </row>
    <row r="16" spans="1:93" x14ac:dyDescent="0.25">
      <c r="A16" s="6" t="s">
        <v>16</v>
      </c>
      <c r="B16" s="246">
        <v>909.29772300000002</v>
      </c>
      <c r="C16" s="830">
        <v>101.527867</v>
      </c>
      <c r="D16" s="831">
        <v>92.233999999999995</v>
      </c>
      <c r="E16" s="832">
        <v>101.22</v>
      </c>
      <c r="F16" s="223">
        <v>294.98186699999997</v>
      </c>
      <c r="G16" s="830">
        <v>72.896000000000001</v>
      </c>
      <c r="H16" s="831">
        <v>60.737000000000002</v>
      </c>
      <c r="I16" s="832">
        <v>59.276000000000003</v>
      </c>
      <c r="J16" s="223">
        <v>192.90900000000002</v>
      </c>
      <c r="K16" s="831">
        <v>487.89086699999996</v>
      </c>
      <c r="L16" s="830">
        <v>66.499457000000007</v>
      </c>
      <c r="M16" s="831">
        <v>41.834741999999999</v>
      </c>
      <c r="N16" s="832">
        <v>72.106560000000002</v>
      </c>
      <c r="O16" s="223">
        <v>180.44075900000001</v>
      </c>
      <c r="P16" s="831">
        <v>668.33162599999991</v>
      </c>
      <c r="Q16" s="830">
        <v>106.301475</v>
      </c>
      <c r="R16" s="831">
        <v>98.677850000000007</v>
      </c>
      <c r="S16" s="832">
        <v>105.934</v>
      </c>
      <c r="T16" s="223">
        <v>310.91332499999999</v>
      </c>
      <c r="U16" s="831">
        <v>979.2449509999999</v>
      </c>
      <c r="V16" s="830">
        <v>111.38132899999999</v>
      </c>
      <c r="W16" s="831">
        <v>111.111</v>
      </c>
      <c r="X16" s="832">
        <v>112.533</v>
      </c>
      <c r="Y16" s="223">
        <v>335.025329</v>
      </c>
      <c r="Z16" s="826">
        <v>129.09</v>
      </c>
      <c r="AA16" s="826">
        <v>157.678</v>
      </c>
      <c r="AB16" s="826">
        <v>70.114553999999998</v>
      </c>
      <c r="AC16" s="832">
        <v>356.88255400000003</v>
      </c>
      <c r="AD16" s="831">
        <v>691.90788300000008</v>
      </c>
      <c r="AE16" s="831">
        <v>80.597318000000001</v>
      </c>
      <c r="AF16" s="831">
        <v>62.547747000000001</v>
      </c>
      <c r="AG16" s="60">
        <v>69.355628999999993</v>
      </c>
      <c r="AH16" s="834">
        <v>212.50069399999998</v>
      </c>
      <c r="AI16" s="834">
        <v>904.40857700000004</v>
      </c>
      <c r="AJ16" s="831">
        <v>63.991458999999999</v>
      </c>
      <c r="AK16" s="831">
        <v>102.16470200000001</v>
      </c>
      <c r="AL16" s="831">
        <v>108.523</v>
      </c>
      <c r="AM16" s="831">
        <v>274.67916100000002</v>
      </c>
      <c r="AN16" s="831">
        <v>1179.0877380000002</v>
      </c>
      <c r="AO16" s="830">
        <v>103.556658</v>
      </c>
      <c r="AP16" s="831">
        <v>94.666476000000003</v>
      </c>
      <c r="AQ16" s="832">
        <v>114.996</v>
      </c>
      <c r="AR16" s="223">
        <v>313.219134</v>
      </c>
      <c r="AS16" s="826">
        <v>157.888701</v>
      </c>
      <c r="AT16" s="826">
        <v>121.14090400000001</v>
      </c>
      <c r="AU16" s="826">
        <v>97.361999999999995</v>
      </c>
      <c r="AV16" s="832">
        <v>376.39160500000003</v>
      </c>
      <c r="AW16" s="831">
        <v>689.61073899999997</v>
      </c>
      <c r="AX16" s="831">
        <v>55.676583000000001</v>
      </c>
      <c r="AY16" s="831">
        <v>52.901909000000003</v>
      </c>
      <c r="AZ16" s="60">
        <v>120.58799999999999</v>
      </c>
      <c r="BA16" s="834">
        <v>229.16649200000001</v>
      </c>
      <c r="BB16" s="834">
        <v>918.77723100000003</v>
      </c>
      <c r="BC16" s="831">
        <v>84.599303000000006</v>
      </c>
      <c r="BD16" s="831">
        <v>106.940534</v>
      </c>
      <c r="BE16" s="831">
        <v>103.66040099999999</v>
      </c>
      <c r="BF16" s="710">
        <v>295.20023800000001</v>
      </c>
      <c r="BG16" s="723">
        <v>20.521076999999991</v>
      </c>
      <c r="BH16" s="735">
        <v>7.470926052522775E-2</v>
      </c>
      <c r="BI16" s="710">
        <v>1213.9774689999999</v>
      </c>
      <c r="BJ16" s="710">
        <v>34.889730999999756</v>
      </c>
      <c r="BK16" s="649">
        <v>2.9590445117494424E-2</v>
      </c>
      <c r="BL16" s="830">
        <v>102.6193</v>
      </c>
      <c r="BM16" s="831">
        <v>93.790335999999996</v>
      </c>
      <c r="BN16" s="832">
        <v>131.141547</v>
      </c>
      <c r="BO16" s="223">
        <v>327.55118299999998</v>
      </c>
      <c r="BP16" s="830">
        <v>99.019661999999997</v>
      </c>
      <c r="BQ16" s="831">
        <v>128.50181799999999</v>
      </c>
      <c r="BR16" s="832">
        <v>71.913898000000003</v>
      </c>
      <c r="BS16" s="826">
        <v>-25.448101999999992</v>
      </c>
      <c r="BT16" s="844">
        <v>-0.26137612210102495</v>
      </c>
      <c r="BU16" s="832">
        <v>299.43537800000001</v>
      </c>
      <c r="BV16" s="826">
        <v>-76.956227000000013</v>
      </c>
      <c r="BW16" s="844">
        <v>-0.20445787307078755</v>
      </c>
      <c r="BX16" s="831">
        <v>626.98656099999994</v>
      </c>
      <c r="BY16" s="710">
        <v>-62.624178000000029</v>
      </c>
      <c r="BZ16" s="649">
        <v>-9.0810908906103951E-2</v>
      </c>
      <c r="CA16" s="710">
        <v>73.185226999999998</v>
      </c>
      <c r="CB16" s="710">
        <v>17.508643999999997</v>
      </c>
      <c r="CC16" s="649">
        <v>0.31447051985930957</v>
      </c>
      <c r="CD16" s="710">
        <v>56.591619999999999</v>
      </c>
      <c r="CE16" s="710">
        <v>3.6897109999999955</v>
      </c>
      <c r="CF16" s="649">
        <v>6.9746273239402287E-2</v>
      </c>
      <c r="CG16" s="710">
        <v>127.853329</v>
      </c>
      <c r="CH16" s="710">
        <f t="shared" si="0"/>
        <v>7.2653290000000084</v>
      </c>
      <c r="CI16" s="649">
        <f t="shared" si="1"/>
        <v>6.0249187315487521E-2</v>
      </c>
      <c r="CJ16" s="710">
        <v>257.63017600000001</v>
      </c>
      <c r="CK16" s="710">
        <f t="shared" si="2"/>
        <v>28.463684000000001</v>
      </c>
      <c r="CL16" s="649">
        <f t="shared" si="3"/>
        <v>0.12420526121244636</v>
      </c>
      <c r="CM16" s="710">
        <v>884.61673699999994</v>
      </c>
      <c r="CN16" s="710">
        <f t="shared" si="4"/>
        <v>-34.160494000000085</v>
      </c>
      <c r="CO16" s="649">
        <f t="shared" si="5"/>
        <v>-3.7180388071676194E-2</v>
      </c>
    </row>
    <row r="17" spans="1:93" x14ac:dyDescent="0.25">
      <c r="A17" s="6" t="s">
        <v>17</v>
      </c>
      <c r="B17" s="246">
        <v>420.59183200000001</v>
      </c>
      <c r="C17" s="830">
        <v>59.695089000000003</v>
      </c>
      <c r="D17" s="831">
        <v>46.368000000000002</v>
      </c>
      <c r="E17" s="832">
        <v>37.014000000000003</v>
      </c>
      <c r="F17" s="223">
        <v>143.077089</v>
      </c>
      <c r="G17" s="147">
        <v>27.777999999999999</v>
      </c>
      <c r="H17" s="60">
        <v>38.720999999999997</v>
      </c>
      <c r="I17" s="833">
        <v>20.631</v>
      </c>
      <c r="J17" s="223">
        <v>87.13</v>
      </c>
      <c r="K17" s="831">
        <v>230.207089</v>
      </c>
      <c r="L17" s="147">
        <v>27.294277000000001</v>
      </c>
      <c r="M17" s="60">
        <v>32.450637999999998</v>
      </c>
      <c r="N17" s="833">
        <v>32.462840999999997</v>
      </c>
      <c r="O17" s="223">
        <v>92.207755999999989</v>
      </c>
      <c r="P17" s="831">
        <v>322.41484500000001</v>
      </c>
      <c r="Q17" s="147">
        <v>31.846228</v>
      </c>
      <c r="R17" s="60">
        <v>37.176332000000002</v>
      </c>
      <c r="S17" s="833">
        <v>79.09</v>
      </c>
      <c r="T17" s="223">
        <v>148.11256</v>
      </c>
      <c r="U17" s="831">
        <v>470.52740500000004</v>
      </c>
      <c r="V17" s="147">
        <v>102.870221</v>
      </c>
      <c r="W17" s="60">
        <v>82.731999999999999</v>
      </c>
      <c r="X17" s="833">
        <v>54.496000000000002</v>
      </c>
      <c r="Y17" s="223">
        <v>240.098221</v>
      </c>
      <c r="Z17" s="60">
        <v>33</v>
      </c>
      <c r="AA17" s="60">
        <v>33.343000000000004</v>
      </c>
      <c r="AB17" s="60">
        <v>32.457239999999999</v>
      </c>
      <c r="AC17" s="832">
        <v>98.800240000000002</v>
      </c>
      <c r="AD17" s="831">
        <v>338.898461</v>
      </c>
      <c r="AE17" s="831">
        <v>53.841813999999999</v>
      </c>
      <c r="AF17" s="831">
        <v>27.065197000000001</v>
      </c>
      <c r="AG17" s="60">
        <v>24.179379000000001</v>
      </c>
      <c r="AH17" s="834">
        <v>105.08638999999999</v>
      </c>
      <c r="AI17" s="834">
        <v>443.98485099999999</v>
      </c>
      <c r="AJ17" s="831">
        <v>30.757137</v>
      </c>
      <c r="AK17" s="831">
        <v>36.907986999999999</v>
      </c>
      <c r="AL17" s="831">
        <v>61.500999999999998</v>
      </c>
      <c r="AM17" s="831">
        <v>129.166124</v>
      </c>
      <c r="AN17" s="831">
        <v>573.15097500000002</v>
      </c>
      <c r="AO17" s="147">
        <v>63.819206000000008</v>
      </c>
      <c r="AP17" s="60">
        <v>57.851725000000002</v>
      </c>
      <c r="AQ17" s="833">
        <v>52.598999999999997</v>
      </c>
      <c r="AR17" s="223">
        <v>174.26993100000001</v>
      </c>
      <c r="AS17" s="60">
        <v>36.334422000000004</v>
      </c>
      <c r="AT17" s="60">
        <v>30.955399</v>
      </c>
      <c r="AU17" s="60">
        <v>33.158000000000001</v>
      </c>
      <c r="AV17" s="832">
        <v>100.447821</v>
      </c>
      <c r="AW17" s="831">
        <v>274.71775200000002</v>
      </c>
      <c r="AX17" s="831">
        <v>29.459005000000001</v>
      </c>
      <c r="AY17" s="831">
        <v>33.513525999999999</v>
      </c>
      <c r="AZ17" s="60">
        <v>35.713999999999999</v>
      </c>
      <c r="BA17" s="834">
        <v>98.686531000000002</v>
      </c>
      <c r="BB17" s="834">
        <v>373.40428300000002</v>
      </c>
      <c r="BC17" s="831">
        <v>38.746791000000002</v>
      </c>
      <c r="BD17" s="831">
        <v>38.805852000000002</v>
      </c>
      <c r="BE17" s="831">
        <v>63.998699000000002</v>
      </c>
      <c r="BF17" s="710">
        <v>141.55134200000001</v>
      </c>
      <c r="BG17" s="723">
        <v>12.385218000000009</v>
      </c>
      <c r="BH17" s="735">
        <v>9.5885961554439847E-2</v>
      </c>
      <c r="BI17" s="710">
        <v>514.95562500000005</v>
      </c>
      <c r="BJ17" s="710">
        <v>-58.195349999999962</v>
      </c>
      <c r="BK17" s="649">
        <v>-0.10153581261900491</v>
      </c>
      <c r="BL17" s="147">
        <v>62.380406999999998</v>
      </c>
      <c r="BM17" s="60">
        <v>54.030254999999997</v>
      </c>
      <c r="BN17" s="833">
        <v>45.996293000000001</v>
      </c>
      <c r="BO17" s="223">
        <v>162.40695500000001</v>
      </c>
      <c r="BP17" s="147">
        <v>23.944019999999998</v>
      </c>
      <c r="BQ17" s="60">
        <v>27.536874000000001</v>
      </c>
      <c r="BR17" s="833">
        <v>31.683717000000001</v>
      </c>
      <c r="BS17" s="826">
        <v>-1.4742829999999998</v>
      </c>
      <c r="BT17" s="844">
        <v>-4.4462362024247533E-2</v>
      </c>
      <c r="BU17" s="832">
        <v>83.164611000000008</v>
      </c>
      <c r="BV17" s="826">
        <v>-17.283209999999997</v>
      </c>
      <c r="BW17" s="844">
        <v>-0.17206157214699555</v>
      </c>
      <c r="BX17" s="831">
        <v>245.57156600000002</v>
      </c>
      <c r="BY17" s="710">
        <v>-29.146186</v>
      </c>
      <c r="BZ17" s="649">
        <v>-0.10609502221028658</v>
      </c>
      <c r="CA17" s="710">
        <v>55.464039999999997</v>
      </c>
      <c r="CB17" s="710">
        <v>26.005034999999996</v>
      </c>
      <c r="CC17" s="649">
        <v>0.88275333807099032</v>
      </c>
      <c r="CD17" s="710">
        <v>25.395372999999999</v>
      </c>
      <c r="CE17" s="710">
        <v>-8.1181529999999995</v>
      </c>
      <c r="CF17" s="649">
        <v>-0.24223512023175359</v>
      </c>
      <c r="CG17" s="710">
        <v>29.175326000000002</v>
      </c>
      <c r="CH17" s="710">
        <f t="shared" si="0"/>
        <v>-6.5386739999999968</v>
      </c>
      <c r="CI17" s="649">
        <f t="shared" si="1"/>
        <v>-0.18308433667469332</v>
      </c>
      <c r="CJ17" s="710">
        <v>110.034739</v>
      </c>
      <c r="CK17" s="710">
        <f t="shared" si="2"/>
        <v>11.348208</v>
      </c>
      <c r="CL17" s="649">
        <f t="shared" si="3"/>
        <v>0.11499247045171747</v>
      </c>
      <c r="CM17" s="710">
        <v>355.60630500000002</v>
      </c>
      <c r="CN17" s="710">
        <f t="shared" si="4"/>
        <v>-17.797978000000001</v>
      </c>
      <c r="CO17" s="649">
        <f t="shared" si="5"/>
        <v>-4.7664097093390867E-2</v>
      </c>
    </row>
    <row r="18" spans="1:93" x14ac:dyDescent="0.25">
      <c r="A18" s="6" t="s">
        <v>18</v>
      </c>
      <c r="B18" s="246">
        <v>142.46355199999999</v>
      </c>
      <c r="C18" s="830">
        <v>17.178141</v>
      </c>
      <c r="D18" s="831">
        <v>15.458</v>
      </c>
      <c r="E18" s="832">
        <v>15.590999999999999</v>
      </c>
      <c r="F18" s="223">
        <v>48.227141000000003</v>
      </c>
      <c r="G18" s="147">
        <v>11.516</v>
      </c>
      <c r="H18" s="60">
        <v>10.738</v>
      </c>
      <c r="I18" s="833">
        <v>17.491</v>
      </c>
      <c r="J18" s="223">
        <v>39.744999999999997</v>
      </c>
      <c r="K18" s="831">
        <v>87.972140999999993</v>
      </c>
      <c r="L18" s="147">
        <v>6.7424999999999997</v>
      </c>
      <c r="M18" s="60">
        <v>0.113122</v>
      </c>
      <c r="N18" s="833">
        <v>6.403486</v>
      </c>
      <c r="O18" s="223">
        <v>13.259107999999999</v>
      </c>
      <c r="P18" s="831">
        <v>101.23124899999999</v>
      </c>
      <c r="Q18" s="147">
        <v>15.657696</v>
      </c>
      <c r="R18" s="60">
        <v>20.833075000000001</v>
      </c>
      <c r="S18" s="833">
        <v>17.082999999999998</v>
      </c>
      <c r="T18" s="223">
        <v>53.573771000000001</v>
      </c>
      <c r="U18" s="831">
        <v>154.80501999999998</v>
      </c>
      <c r="V18" s="147">
        <v>16.979893000000001</v>
      </c>
      <c r="W18" s="60">
        <v>15.929</v>
      </c>
      <c r="X18" s="833">
        <v>15.263</v>
      </c>
      <c r="Y18" s="223">
        <v>48.171892999999997</v>
      </c>
      <c r="Z18" s="60">
        <v>13.007</v>
      </c>
      <c r="AA18" s="60">
        <v>6.9459999999999997</v>
      </c>
      <c r="AB18" s="60">
        <v>12.640290999999999</v>
      </c>
      <c r="AC18" s="832">
        <v>32.593291000000001</v>
      </c>
      <c r="AD18" s="831">
        <v>80.765184000000005</v>
      </c>
      <c r="AE18" s="831">
        <v>15.519386000000001</v>
      </c>
      <c r="AF18" s="831">
        <v>6.5825589999999998</v>
      </c>
      <c r="AG18" s="60">
        <v>9.3916629999999994</v>
      </c>
      <c r="AH18" s="834">
        <v>31.493608000000002</v>
      </c>
      <c r="AI18" s="834">
        <v>112.258792</v>
      </c>
      <c r="AJ18" s="831">
        <v>12.770512999999999</v>
      </c>
      <c r="AK18" s="831">
        <v>13.487932000000001</v>
      </c>
      <c r="AL18" s="831">
        <v>16.686</v>
      </c>
      <c r="AM18" s="831">
        <v>42.944445000000002</v>
      </c>
      <c r="AN18" s="831">
        <v>155.203237</v>
      </c>
      <c r="AO18" s="147">
        <v>17.154710999999999</v>
      </c>
      <c r="AP18" s="60">
        <v>15.44993</v>
      </c>
      <c r="AQ18" s="833">
        <v>16.802</v>
      </c>
      <c r="AR18" s="223">
        <v>49.406641</v>
      </c>
      <c r="AS18" s="60">
        <v>10.890632</v>
      </c>
      <c r="AT18" s="60">
        <v>12.333162</v>
      </c>
      <c r="AU18" s="60">
        <v>13.427</v>
      </c>
      <c r="AV18" s="832">
        <v>36.650793999999998</v>
      </c>
      <c r="AW18" s="831">
        <v>86.057434999999998</v>
      </c>
      <c r="AX18" s="831">
        <v>15.527196999999999</v>
      </c>
      <c r="AY18" s="831">
        <v>3.030894</v>
      </c>
      <c r="AZ18" s="60">
        <v>8.74</v>
      </c>
      <c r="BA18" s="834">
        <v>27.298090999999999</v>
      </c>
      <c r="BB18" s="834">
        <v>113.355526</v>
      </c>
      <c r="BC18" s="831">
        <v>11.492300999999999</v>
      </c>
      <c r="BD18" s="831">
        <v>14.796224</v>
      </c>
      <c r="BE18" s="831">
        <v>16.852086</v>
      </c>
      <c r="BF18" s="710">
        <v>43.140611</v>
      </c>
      <c r="BG18" s="723">
        <v>0.19616599999999806</v>
      </c>
      <c r="BH18" s="735">
        <v>4.5679016226660707E-3</v>
      </c>
      <c r="BI18" s="710">
        <v>156.496137</v>
      </c>
      <c r="BJ18" s="710">
        <v>1.292900000000003</v>
      </c>
      <c r="BK18" s="649">
        <v>8.33036749098226E-3</v>
      </c>
      <c r="BL18" s="147">
        <v>16.743693</v>
      </c>
      <c r="BM18" s="60">
        <v>15.016942</v>
      </c>
      <c r="BN18" s="833">
        <v>13.912782</v>
      </c>
      <c r="BO18" s="223">
        <v>45.673417000000001</v>
      </c>
      <c r="BP18" s="147">
        <v>11.441732999999999</v>
      </c>
      <c r="BQ18" s="60">
        <v>16.529653</v>
      </c>
      <c r="BR18" s="833">
        <v>13.383495999999999</v>
      </c>
      <c r="BS18" s="826">
        <v>-4.3504000000000431E-2</v>
      </c>
      <c r="BT18" s="844">
        <v>-3.24003872793628E-3</v>
      </c>
      <c r="BU18" s="832">
        <v>41.354881999999996</v>
      </c>
      <c r="BV18" s="826">
        <v>4.7040879999999987</v>
      </c>
      <c r="BW18" s="844">
        <v>0.12834887014998908</v>
      </c>
      <c r="BX18" s="831">
        <v>87.028299000000004</v>
      </c>
      <c r="BY18" s="710">
        <v>0.97086400000000594</v>
      </c>
      <c r="BZ18" s="649">
        <v>1.1281581887724238E-2</v>
      </c>
      <c r="CA18" s="710">
        <v>22.869309000000001</v>
      </c>
      <c r="CB18" s="710">
        <v>7.342112000000002</v>
      </c>
      <c r="CC18" s="649">
        <v>0.47285495250688209</v>
      </c>
      <c r="CD18" s="710">
        <v>2.4228689999999999</v>
      </c>
      <c r="CE18" s="710">
        <v>-0.60802500000000004</v>
      </c>
      <c r="CF18" s="649">
        <v>-0.20060912720801191</v>
      </c>
      <c r="CG18" s="710">
        <v>16.079212999999999</v>
      </c>
      <c r="CH18" s="710">
        <f t="shared" si="0"/>
        <v>7.3392129999999991</v>
      </c>
      <c r="CI18" s="649">
        <f t="shared" si="1"/>
        <v>0.83972688787185346</v>
      </c>
      <c r="CJ18" s="710">
        <v>41.371391000000003</v>
      </c>
      <c r="CK18" s="710">
        <f t="shared" si="2"/>
        <v>14.073300000000003</v>
      </c>
      <c r="CL18" s="649">
        <f t="shared" si="3"/>
        <v>0.51554154464500845</v>
      </c>
      <c r="CM18" s="710">
        <v>128.39969000000002</v>
      </c>
      <c r="CN18" s="710">
        <f t="shared" si="4"/>
        <v>15.044164000000023</v>
      </c>
      <c r="CO18" s="649">
        <f t="shared" si="5"/>
        <v>0.1327166352701678</v>
      </c>
    </row>
    <row r="19" spans="1:93" x14ac:dyDescent="0.25">
      <c r="A19" s="6" t="s">
        <v>19</v>
      </c>
      <c r="B19" s="246">
        <v>207.15549300000001</v>
      </c>
      <c r="C19" s="830">
        <v>20.710097000000001</v>
      </c>
      <c r="D19" s="831">
        <v>18.608000000000001</v>
      </c>
      <c r="E19" s="832">
        <v>19.405999999999999</v>
      </c>
      <c r="F19" s="223">
        <v>58.724097</v>
      </c>
      <c r="G19" s="147">
        <v>17.532</v>
      </c>
      <c r="H19" s="60">
        <v>16.734999999999999</v>
      </c>
      <c r="I19" s="833">
        <v>14.5</v>
      </c>
      <c r="J19" s="223">
        <v>48.766999999999996</v>
      </c>
      <c r="K19" s="831">
        <v>107.491097</v>
      </c>
      <c r="L19" s="147">
        <v>12.819224999999999</v>
      </c>
      <c r="M19" s="60">
        <v>13.321111999999999</v>
      </c>
      <c r="N19" s="833">
        <v>15.868518</v>
      </c>
      <c r="O19" s="223">
        <v>42.008854999999997</v>
      </c>
      <c r="P19" s="831">
        <v>149.49995200000001</v>
      </c>
      <c r="Q19" s="147">
        <v>17.522033</v>
      </c>
      <c r="R19" s="60">
        <v>19.375062</v>
      </c>
      <c r="S19" s="833">
        <v>22.295000000000002</v>
      </c>
      <c r="T19" s="223">
        <v>59.192095000000002</v>
      </c>
      <c r="U19" s="831">
        <v>208.692047</v>
      </c>
      <c r="V19" s="147">
        <v>21.861999999999998</v>
      </c>
      <c r="W19" s="60">
        <v>20.606000000000002</v>
      </c>
      <c r="X19" s="833">
        <v>20.8</v>
      </c>
      <c r="Y19" s="223">
        <v>63.268000000000001</v>
      </c>
      <c r="Z19" s="60">
        <v>18.024000000000001</v>
      </c>
      <c r="AA19" s="60">
        <v>15.321</v>
      </c>
      <c r="AB19" s="60">
        <v>13.879576</v>
      </c>
      <c r="AC19" s="832">
        <v>47.224575999999999</v>
      </c>
      <c r="AD19" s="831">
        <v>110.492576</v>
      </c>
      <c r="AE19" s="831">
        <v>14.572027</v>
      </c>
      <c r="AF19" s="831">
        <v>14.464598000000001</v>
      </c>
      <c r="AG19" s="60">
        <v>16.016764999999999</v>
      </c>
      <c r="AH19" s="834">
        <v>45.05339</v>
      </c>
      <c r="AI19" s="834">
        <v>155.54596599999999</v>
      </c>
      <c r="AJ19" s="831">
        <v>17.760861999999999</v>
      </c>
      <c r="AK19" s="831">
        <v>19.470578</v>
      </c>
      <c r="AL19" s="831">
        <v>21.722000000000001</v>
      </c>
      <c r="AM19" s="831">
        <v>58.953440000000001</v>
      </c>
      <c r="AN19" s="831">
        <v>214.49940599999999</v>
      </c>
      <c r="AO19" s="147">
        <v>22.496627</v>
      </c>
      <c r="AP19" s="60">
        <v>20.132306</v>
      </c>
      <c r="AQ19" s="833">
        <v>21.561</v>
      </c>
      <c r="AR19" s="223">
        <v>64.189932999999996</v>
      </c>
      <c r="AS19" s="60">
        <v>18.391582</v>
      </c>
      <c r="AT19" s="60">
        <v>16.728075</v>
      </c>
      <c r="AU19" s="60">
        <v>15.339</v>
      </c>
      <c r="AV19" s="832">
        <v>50.458657000000002</v>
      </c>
      <c r="AW19" s="831">
        <v>114.64859</v>
      </c>
      <c r="AX19" s="831">
        <v>15.013301</v>
      </c>
      <c r="AY19" s="831">
        <v>16.482700000000001</v>
      </c>
      <c r="AZ19" s="60">
        <v>17.869</v>
      </c>
      <c r="BA19" s="834">
        <v>49.365000999999999</v>
      </c>
      <c r="BB19" s="834">
        <v>164.01359099999999</v>
      </c>
      <c r="BC19" s="831">
        <v>19.848020000000002</v>
      </c>
      <c r="BD19" s="831">
        <v>20.645368999999999</v>
      </c>
      <c r="BE19" s="831">
        <v>22.343558000000002</v>
      </c>
      <c r="BF19" s="710">
        <v>62.836947000000002</v>
      </c>
      <c r="BG19" s="723">
        <v>3.8835070000000016</v>
      </c>
      <c r="BH19" s="735">
        <v>6.5874137285288237E-2</v>
      </c>
      <c r="BI19" s="710">
        <v>226.850538</v>
      </c>
      <c r="BJ19" s="710">
        <v>12.351132000000007</v>
      </c>
      <c r="BK19" s="649">
        <v>5.758119442065035E-2</v>
      </c>
      <c r="BL19" s="147">
        <v>23.712319999999998</v>
      </c>
      <c r="BM19" s="60">
        <v>20.749278</v>
      </c>
      <c r="BN19" s="833">
        <v>21.225567999999999</v>
      </c>
      <c r="BO19" s="223">
        <v>65.687165999999991</v>
      </c>
      <c r="BP19" s="147">
        <v>18.949679</v>
      </c>
      <c r="BQ19" s="60">
        <v>19.953530000000001</v>
      </c>
      <c r="BR19" s="833">
        <v>18.235011</v>
      </c>
      <c r="BS19" s="826">
        <v>2.8960109999999997</v>
      </c>
      <c r="BT19" s="844">
        <v>0.18880050850772537</v>
      </c>
      <c r="BU19" s="832">
        <v>57.138220000000004</v>
      </c>
      <c r="BV19" s="826">
        <v>6.6795630000000017</v>
      </c>
      <c r="BW19" s="844">
        <v>0.13237694772573913</v>
      </c>
      <c r="BX19" s="831">
        <v>122.82538599999999</v>
      </c>
      <c r="BY19" s="710">
        <v>8.176795999999996</v>
      </c>
      <c r="BZ19" s="649">
        <v>7.1320510788662958E-2</v>
      </c>
      <c r="CA19" s="710">
        <v>18.888093000000001</v>
      </c>
      <c r="CB19" s="710">
        <v>3.8747920000000011</v>
      </c>
      <c r="CC19" s="649">
        <v>0.25809060912053927</v>
      </c>
      <c r="CD19" s="710">
        <v>18.561316000000001</v>
      </c>
      <c r="CE19" s="710">
        <v>2.0786160000000002</v>
      </c>
      <c r="CF19" s="649">
        <v>0.12610895059668623</v>
      </c>
      <c r="CG19" s="710">
        <v>18.789977</v>
      </c>
      <c r="CH19" s="710">
        <f t="shared" si="0"/>
        <v>0.9209770000000006</v>
      </c>
      <c r="CI19" s="649">
        <f t="shared" si="1"/>
        <v>5.1540489115227524E-2</v>
      </c>
      <c r="CJ19" s="710">
        <v>56.239385999999996</v>
      </c>
      <c r="CK19" s="710">
        <f t="shared" si="2"/>
        <v>6.8743849999999966</v>
      </c>
      <c r="CL19" s="649">
        <f t="shared" si="3"/>
        <v>0.13925625161032604</v>
      </c>
      <c r="CM19" s="710">
        <v>179.064772</v>
      </c>
      <c r="CN19" s="710">
        <f t="shared" si="4"/>
        <v>15.051181000000014</v>
      </c>
      <c r="CO19" s="649">
        <f t="shared" si="5"/>
        <v>9.1767888918425147E-2</v>
      </c>
    </row>
    <row r="20" spans="1:93" x14ac:dyDescent="0.25">
      <c r="A20" s="5" t="s">
        <v>29</v>
      </c>
      <c r="B20" s="242">
        <v>8075.0454530000006</v>
      </c>
      <c r="C20" s="827">
        <v>862.61669199999994</v>
      </c>
      <c r="D20" s="828">
        <v>747.31100000000004</v>
      </c>
      <c r="E20" s="829">
        <v>869.58799999999997</v>
      </c>
      <c r="F20" s="145">
        <v>2479.5156919999999</v>
      </c>
      <c r="G20" s="827">
        <v>704.51499999999999</v>
      </c>
      <c r="H20" s="828">
        <v>719.49900000000014</v>
      </c>
      <c r="I20" s="829">
        <v>575.80799999999999</v>
      </c>
      <c r="J20" s="145">
        <v>1999.8219999999999</v>
      </c>
      <c r="K20" s="828">
        <v>4479.3376920000001</v>
      </c>
      <c r="L20" s="827">
        <v>583.73837399999991</v>
      </c>
      <c r="M20" s="828">
        <v>623.83874200000002</v>
      </c>
      <c r="N20" s="829">
        <v>598.04404099999988</v>
      </c>
      <c r="O20" s="145">
        <v>1805.621157</v>
      </c>
      <c r="P20" s="828">
        <v>6284.9588490000006</v>
      </c>
      <c r="Q20" s="827">
        <v>729.40045799999996</v>
      </c>
      <c r="R20" s="828">
        <v>788.75291899999991</v>
      </c>
      <c r="S20" s="829">
        <v>992.81299999999987</v>
      </c>
      <c r="T20" s="145">
        <v>2510.9663769999997</v>
      </c>
      <c r="U20" s="828">
        <v>8795.9252259999994</v>
      </c>
      <c r="V20" s="827">
        <v>1031.9906530000001</v>
      </c>
      <c r="W20" s="828">
        <v>910.55500000000006</v>
      </c>
      <c r="X20" s="829">
        <v>893.76800000000003</v>
      </c>
      <c r="Y20" s="145">
        <v>2836.3136530000002</v>
      </c>
      <c r="Z20" s="829">
        <v>839.30599999999993</v>
      </c>
      <c r="AA20" s="829">
        <v>664.18493000000001</v>
      </c>
      <c r="AB20" s="829">
        <v>661.28262199999983</v>
      </c>
      <c r="AC20" s="832">
        <v>2164.7735519999997</v>
      </c>
      <c r="AD20" s="831">
        <v>5001.0872049999998</v>
      </c>
      <c r="AE20" s="828">
        <v>684.904584</v>
      </c>
      <c r="AF20" s="828">
        <v>633.11727799999994</v>
      </c>
      <c r="AG20" s="828">
        <v>558.26125500000001</v>
      </c>
      <c r="AH20" s="828">
        <v>1876.2831170000002</v>
      </c>
      <c r="AI20" s="828">
        <v>6877.3703219999998</v>
      </c>
      <c r="AJ20" s="828">
        <v>599.95728899999995</v>
      </c>
      <c r="AK20" s="828">
        <v>734.12506400000007</v>
      </c>
      <c r="AL20" s="828">
        <v>929.99599999999987</v>
      </c>
      <c r="AM20" s="828">
        <v>2264.0783530000003</v>
      </c>
      <c r="AN20" s="828">
        <v>9141.4486749999996</v>
      </c>
      <c r="AO20" s="827">
        <v>897.52983200000006</v>
      </c>
      <c r="AP20" s="828">
        <v>766.39327299999991</v>
      </c>
      <c r="AQ20" s="829">
        <v>821.03599999999994</v>
      </c>
      <c r="AR20" s="145">
        <v>2484.9591050000004</v>
      </c>
      <c r="AS20" s="829">
        <v>779.70650199999989</v>
      </c>
      <c r="AT20" s="829">
        <v>648.21168899999998</v>
      </c>
      <c r="AU20" s="829">
        <v>557.38499999999999</v>
      </c>
      <c r="AV20" s="829">
        <v>1985.303191</v>
      </c>
      <c r="AW20" s="828">
        <v>4470.2622960000008</v>
      </c>
      <c r="AX20" s="828">
        <v>569.3217269999999</v>
      </c>
      <c r="AY20" s="828">
        <v>518.33032500000013</v>
      </c>
      <c r="AZ20" s="828">
        <v>483.60199999999998</v>
      </c>
      <c r="BA20" s="828">
        <v>1571.254052</v>
      </c>
      <c r="BB20" s="828">
        <v>6041.516348000001</v>
      </c>
      <c r="BC20" s="828">
        <v>682.08310399999993</v>
      </c>
      <c r="BD20" s="828">
        <v>683.29361800000004</v>
      </c>
      <c r="BE20" s="828">
        <v>803.20496200000002</v>
      </c>
      <c r="BF20" s="709">
        <v>2168.5816839999998</v>
      </c>
      <c r="BG20" s="721">
        <v>-95.496669000000566</v>
      </c>
      <c r="BH20" s="734">
        <v>-4.2179047767257449E-2</v>
      </c>
      <c r="BI20" s="709">
        <v>8210.0980320000017</v>
      </c>
      <c r="BJ20" s="709">
        <v>-931.35064299999794</v>
      </c>
      <c r="BK20" s="716">
        <v>-0.10188217164606006</v>
      </c>
      <c r="BL20" s="827">
        <v>747.34867599999995</v>
      </c>
      <c r="BM20" s="828">
        <v>661.59956899999997</v>
      </c>
      <c r="BN20" s="829">
        <v>692.69150500000001</v>
      </c>
      <c r="BO20" s="145">
        <v>2101.6397499999998</v>
      </c>
      <c r="BP20" s="827">
        <v>599.08068200000002</v>
      </c>
      <c r="BQ20" s="828">
        <v>642.26673600000004</v>
      </c>
      <c r="BR20" s="829">
        <v>555.3588870000001</v>
      </c>
      <c r="BS20" s="828">
        <v>-2.0261129999998957</v>
      </c>
      <c r="BT20" s="843">
        <v>-3.6350332355551294E-3</v>
      </c>
      <c r="BU20" s="832">
        <v>1796.7063049999999</v>
      </c>
      <c r="BV20" s="828">
        <v>-188.59688600000004</v>
      </c>
      <c r="BW20" s="843">
        <v>-9.4996515824368133E-2</v>
      </c>
      <c r="BX20" s="831">
        <v>3898.346055</v>
      </c>
      <c r="BY20" s="709">
        <v>-571.91624100000081</v>
      </c>
      <c r="BZ20" s="716">
        <v>-0.12793796048875086</v>
      </c>
      <c r="CA20" s="709">
        <v>645.08024999999998</v>
      </c>
      <c r="CB20" s="709">
        <v>75.758523000000082</v>
      </c>
      <c r="CC20" s="716">
        <v>0.13306803413107768</v>
      </c>
      <c r="CD20" s="709">
        <v>611.29793399999994</v>
      </c>
      <c r="CE20" s="709">
        <v>92.967608999999811</v>
      </c>
      <c r="CF20" s="716">
        <v>0.1793597721684522</v>
      </c>
      <c r="CG20" s="709">
        <v>589.59401100000002</v>
      </c>
      <c r="CH20" s="709">
        <f t="shared" si="0"/>
        <v>105.99201100000005</v>
      </c>
      <c r="CI20" s="716">
        <f t="shared" si="1"/>
        <v>0.21917198646821157</v>
      </c>
      <c r="CJ20" s="709">
        <v>1845.9721949999998</v>
      </c>
      <c r="CK20" s="709">
        <f t="shared" si="2"/>
        <v>274.71814299999983</v>
      </c>
      <c r="CL20" s="716">
        <f t="shared" si="3"/>
        <v>0.17484005380945222</v>
      </c>
      <c r="CM20" s="709">
        <v>5744.3182500000003</v>
      </c>
      <c r="CN20" s="709">
        <f t="shared" si="4"/>
        <v>-297.19809800000075</v>
      </c>
      <c r="CO20" s="716">
        <f t="shared" si="5"/>
        <v>-4.9192633253137844E-2</v>
      </c>
    </row>
    <row r="21" spans="1:93" x14ac:dyDescent="0.25">
      <c r="A21" s="6" t="s">
        <v>20</v>
      </c>
      <c r="B21" s="246">
        <v>3756.4737369999998</v>
      </c>
      <c r="C21" s="830">
        <v>399.06</v>
      </c>
      <c r="D21" s="831">
        <v>342.78699999999998</v>
      </c>
      <c r="E21" s="832">
        <v>431.363</v>
      </c>
      <c r="F21" s="223">
        <v>1173.21</v>
      </c>
      <c r="G21" s="147">
        <v>344.32499999999999</v>
      </c>
      <c r="H21" s="60">
        <v>346.363</v>
      </c>
      <c r="I21" s="833">
        <v>264.59500000000003</v>
      </c>
      <c r="J21" s="223">
        <v>955.28300000000002</v>
      </c>
      <c r="K21" s="831">
        <v>2128.4929999999999</v>
      </c>
      <c r="L21" s="147">
        <v>283.92921899999999</v>
      </c>
      <c r="M21" s="60">
        <v>331.66400199999998</v>
      </c>
      <c r="N21" s="833">
        <v>329.18953099999999</v>
      </c>
      <c r="O21" s="223">
        <v>944.78275199999996</v>
      </c>
      <c r="P21" s="831">
        <v>3073.275752</v>
      </c>
      <c r="Q21" s="147">
        <v>396.525105</v>
      </c>
      <c r="R21" s="60">
        <v>402.58531799999997</v>
      </c>
      <c r="S21" s="833">
        <v>522.09699999999998</v>
      </c>
      <c r="T21" s="223">
        <v>1321.2074229999998</v>
      </c>
      <c r="U21" s="831">
        <v>4394.4831749999994</v>
      </c>
      <c r="V21" s="147">
        <v>526.28599999999994</v>
      </c>
      <c r="W21" s="60">
        <v>443.12400000000002</v>
      </c>
      <c r="X21" s="833">
        <v>433.197</v>
      </c>
      <c r="Y21" s="223">
        <v>1402.607</v>
      </c>
      <c r="Z21" s="60">
        <v>433.11399999999998</v>
      </c>
      <c r="AA21" s="60">
        <v>277.52699999999999</v>
      </c>
      <c r="AB21" s="60">
        <v>301.53699999999998</v>
      </c>
      <c r="AC21" s="832">
        <v>1012.1779999999999</v>
      </c>
      <c r="AD21" s="831">
        <v>2414.7849999999999</v>
      </c>
      <c r="AE21" s="831">
        <v>359.84541200000001</v>
      </c>
      <c r="AF21" s="831">
        <v>361.45646900000003</v>
      </c>
      <c r="AG21" s="60">
        <v>264.78679199999999</v>
      </c>
      <c r="AH21" s="834">
        <v>986.08867300000009</v>
      </c>
      <c r="AI21" s="834">
        <v>3400.8736730000001</v>
      </c>
      <c r="AJ21" s="831">
        <v>270.80046199999998</v>
      </c>
      <c r="AK21" s="831">
        <v>367.966138</v>
      </c>
      <c r="AL21" s="831">
        <v>484.97300000000001</v>
      </c>
      <c r="AM21" s="831">
        <v>1123.7395999999999</v>
      </c>
      <c r="AN21" s="831">
        <v>4524.6132729999999</v>
      </c>
      <c r="AO21" s="147">
        <v>442.50045599999999</v>
      </c>
      <c r="AP21" s="60">
        <v>407.7</v>
      </c>
      <c r="AQ21" s="833">
        <v>442.976</v>
      </c>
      <c r="AR21" s="223">
        <v>1293.1764560000001</v>
      </c>
      <c r="AS21" s="60">
        <v>461.52812599999999</v>
      </c>
      <c r="AT21" s="60">
        <v>324.54428799999999</v>
      </c>
      <c r="AU21" s="60">
        <v>262.798</v>
      </c>
      <c r="AV21" s="832">
        <v>1048.870414</v>
      </c>
      <c r="AW21" s="831">
        <v>2342.0468700000001</v>
      </c>
      <c r="AX21" s="831">
        <v>289.98719599999998</v>
      </c>
      <c r="AY21" s="831">
        <v>275.86980299999999</v>
      </c>
      <c r="AZ21" s="60">
        <v>222.78800000000001</v>
      </c>
      <c r="BA21" s="834">
        <v>788.64499899999998</v>
      </c>
      <c r="BB21" s="834">
        <v>3130.6918690000002</v>
      </c>
      <c r="BC21" s="831">
        <v>362.503649</v>
      </c>
      <c r="BD21" s="831">
        <v>346.22894600000001</v>
      </c>
      <c r="BE21" s="831">
        <v>371.213392</v>
      </c>
      <c r="BF21" s="710">
        <v>1079.9459870000001</v>
      </c>
      <c r="BG21" s="723">
        <v>-43.793612999999823</v>
      </c>
      <c r="BH21" s="735">
        <v>-3.8971317732328536E-2</v>
      </c>
      <c r="BI21" s="710">
        <v>4210.6378560000003</v>
      </c>
      <c r="BJ21" s="710">
        <v>-313.97541699999965</v>
      </c>
      <c r="BK21" s="649">
        <v>-6.9392763106098876E-2</v>
      </c>
      <c r="BL21" s="147">
        <v>316.95193599999999</v>
      </c>
      <c r="BM21" s="60">
        <v>285.45786099999998</v>
      </c>
      <c r="BN21" s="833">
        <v>326.94049899999999</v>
      </c>
      <c r="BO21" s="223">
        <v>929.35029600000007</v>
      </c>
      <c r="BP21" s="147">
        <v>290.56133699999998</v>
      </c>
      <c r="BQ21" s="60">
        <v>343.77602100000001</v>
      </c>
      <c r="BR21" s="833">
        <v>271.60793899999999</v>
      </c>
      <c r="BS21" s="826">
        <v>8.8099389999999858</v>
      </c>
      <c r="BT21" s="844">
        <v>3.3523615096005245E-2</v>
      </c>
      <c r="BU21" s="832">
        <v>905.94529699999998</v>
      </c>
      <c r="BV21" s="826">
        <v>-142.925117</v>
      </c>
      <c r="BW21" s="844">
        <v>-0.13626575322583176</v>
      </c>
      <c r="BX21" s="831">
        <v>1835.2955930000001</v>
      </c>
      <c r="BY21" s="710">
        <v>-506.75127700000007</v>
      </c>
      <c r="BZ21" s="649">
        <v>-0.21637110832030448</v>
      </c>
      <c r="CA21" s="710">
        <v>411.00359099999997</v>
      </c>
      <c r="CB21" s="710">
        <v>121.01639499999999</v>
      </c>
      <c r="CC21" s="649">
        <v>0.41731633902898252</v>
      </c>
      <c r="CD21" s="710">
        <v>310.90504499999997</v>
      </c>
      <c r="CE21" s="710">
        <v>35.035241999999982</v>
      </c>
      <c r="CF21" s="649">
        <v>0.12699919171653587</v>
      </c>
      <c r="CG21" s="710">
        <v>276.123017</v>
      </c>
      <c r="CH21" s="710">
        <f t="shared" si="0"/>
        <v>53.335016999999993</v>
      </c>
      <c r="CI21" s="649">
        <f t="shared" si="1"/>
        <v>0.23939806901628449</v>
      </c>
      <c r="CJ21" s="710">
        <v>998.03165300000001</v>
      </c>
      <c r="CK21" s="710">
        <f t="shared" si="2"/>
        <v>209.38665400000002</v>
      </c>
      <c r="CL21" s="649">
        <f t="shared" si="3"/>
        <v>0.26550178377533845</v>
      </c>
      <c r="CM21" s="710">
        <v>2833.3272459999998</v>
      </c>
      <c r="CN21" s="710">
        <f t="shared" si="4"/>
        <v>-297.36462300000039</v>
      </c>
      <c r="CO21" s="649">
        <f t="shared" si="5"/>
        <v>-9.4983676274402587E-2</v>
      </c>
    </row>
    <row r="22" spans="1:93" x14ac:dyDescent="0.25">
      <c r="A22" s="6" t="s">
        <v>23</v>
      </c>
      <c r="B22" s="246">
        <v>755.91490299999998</v>
      </c>
      <c r="C22" s="830">
        <v>94.986577999999994</v>
      </c>
      <c r="D22" s="831">
        <v>83.015000000000001</v>
      </c>
      <c r="E22" s="832">
        <v>95.096000000000004</v>
      </c>
      <c r="F22" s="223">
        <v>273.097578</v>
      </c>
      <c r="G22" s="830">
        <v>67.944000000000003</v>
      </c>
      <c r="H22" s="831">
        <v>66.509</v>
      </c>
      <c r="I22" s="832">
        <v>67.149000000000001</v>
      </c>
      <c r="J22" s="223">
        <v>201.602</v>
      </c>
      <c r="K22" s="831">
        <v>474.69957799999997</v>
      </c>
      <c r="L22" s="830">
        <v>60.978889000000002</v>
      </c>
      <c r="M22" s="831">
        <v>59.875084999999999</v>
      </c>
      <c r="N22" s="832">
        <v>55.337364999999998</v>
      </c>
      <c r="O22" s="223">
        <v>176.191339</v>
      </c>
      <c r="P22" s="831">
        <v>650.89091699999994</v>
      </c>
      <c r="Q22" s="830">
        <v>62.154094000000001</v>
      </c>
      <c r="R22" s="831">
        <v>83.215125</v>
      </c>
      <c r="S22" s="832">
        <v>97.489000000000004</v>
      </c>
      <c r="T22" s="223">
        <v>242.85821900000002</v>
      </c>
      <c r="U22" s="831">
        <v>893.74913599999991</v>
      </c>
      <c r="V22" s="830">
        <v>98.166946999999993</v>
      </c>
      <c r="W22" s="831">
        <v>91.34</v>
      </c>
      <c r="X22" s="832">
        <v>85.603999999999999</v>
      </c>
      <c r="Y22" s="223">
        <v>275.11094700000001</v>
      </c>
      <c r="Z22" s="826">
        <v>71.421000000000006</v>
      </c>
      <c r="AA22" s="826">
        <v>69.840999999999994</v>
      </c>
      <c r="AB22" s="826">
        <v>79.854591999999997</v>
      </c>
      <c r="AC22" s="832">
        <v>221.116592</v>
      </c>
      <c r="AD22" s="831">
        <v>496.22753899999998</v>
      </c>
      <c r="AE22" s="831">
        <v>70.672404</v>
      </c>
      <c r="AF22" s="831">
        <v>65.388892999999996</v>
      </c>
      <c r="AG22" s="60">
        <v>70.403765000000007</v>
      </c>
      <c r="AH22" s="834">
        <v>206.46506200000002</v>
      </c>
      <c r="AI22" s="834">
        <v>702.69260099999997</v>
      </c>
      <c r="AJ22" s="831">
        <v>74.644255999999999</v>
      </c>
      <c r="AK22" s="831">
        <v>76.583511999999999</v>
      </c>
      <c r="AL22" s="831">
        <v>90.893000000000001</v>
      </c>
      <c r="AM22" s="831">
        <v>242.120768</v>
      </c>
      <c r="AN22" s="831">
        <v>944.81336899999997</v>
      </c>
      <c r="AO22" s="830">
        <v>88.628901000000013</v>
      </c>
      <c r="AP22" s="831">
        <v>61.769953000000001</v>
      </c>
      <c r="AQ22" s="832">
        <v>70.159000000000006</v>
      </c>
      <c r="AR22" s="223">
        <v>220.55785400000002</v>
      </c>
      <c r="AS22" s="826">
        <v>63.742604999999998</v>
      </c>
      <c r="AT22" s="826">
        <v>71.965421000000006</v>
      </c>
      <c r="AU22" s="826">
        <v>73.283000000000001</v>
      </c>
      <c r="AV22" s="832">
        <v>208.99102600000003</v>
      </c>
      <c r="AW22" s="831">
        <v>429.54888000000005</v>
      </c>
      <c r="AX22" s="831">
        <v>72.740029000000007</v>
      </c>
      <c r="AY22" s="831">
        <v>29.539186000000001</v>
      </c>
      <c r="AZ22" s="60">
        <v>60.597000000000001</v>
      </c>
      <c r="BA22" s="834">
        <v>162.876215</v>
      </c>
      <c r="BB22" s="834">
        <v>592.42509500000006</v>
      </c>
      <c r="BC22" s="831">
        <v>74.065680999999998</v>
      </c>
      <c r="BD22" s="831">
        <v>65.229798000000002</v>
      </c>
      <c r="BE22" s="831">
        <v>82.553578999999999</v>
      </c>
      <c r="BF22" s="710">
        <v>221.84905800000001</v>
      </c>
      <c r="BG22" s="723">
        <v>-20.271709999999985</v>
      </c>
      <c r="BH22" s="735">
        <v>-8.3725614153016381E-2</v>
      </c>
      <c r="BI22" s="710">
        <v>814.27415300000007</v>
      </c>
      <c r="BJ22" s="710">
        <v>-130.5392159999999</v>
      </c>
      <c r="BK22" s="649">
        <v>-0.13816402295213492</v>
      </c>
      <c r="BL22" s="830">
        <v>80.241594000000006</v>
      </c>
      <c r="BM22" s="831">
        <v>76.437916999999999</v>
      </c>
      <c r="BN22" s="833">
        <v>63.623086000000001</v>
      </c>
      <c r="BO22" s="223">
        <v>220.30259699999999</v>
      </c>
      <c r="BP22" s="830">
        <v>66.980649</v>
      </c>
      <c r="BQ22" s="831">
        <v>70.782302999999999</v>
      </c>
      <c r="BR22" s="832">
        <v>38.679296999999998</v>
      </c>
      <c r="BS22" s="826">
        <v>-34.603703000000003</v>
      </c>
      <c r="BT22" s="844">
        <v>-0.47219277322162034</v>
      </c>
      <c r="BU22" s="832">
        <v>176.44224899999998</v>
      </c>
      <c r="BV22" s="826">
        <v>-32.548777000000058</v>
      </c>
      <c r="BW22" s="844">
        <v>-0.15574246235816869</v>
      </c>
      <c r="BX22" s="831">
        <v>396.74484599999994</v>
      </c>
      <c r="BY22" s="710">
        <v>-32.804034000000115</v>
      </c>
      <c r="BZ22" s="649">
        <v>-7.6368570673493813E-2</v>
      </c>
      <c r="CA22" s="710">
        <v>1.395173</v>
      </c>
      <c r="CB22" s="710">
        <v>-71.344856000000007</v>
      </c>
      <c r="CC22" s="649">
        <v>-0.98081973544442769</v>
      </c>
      <c r="CD22" s="710">
        <v>72.769694000000001</v>
      </c>
      <c r="CE22" s="710">
        <v>43.230508</v>
      </c>
      <c r="CF22" s="649">
        <v>1.4634969291300037</v>
      </c>
      <c r="CG22" s="710">
        <v>72.775292000000007</v>
      </c>
      <c r="CH22" s="710">
        <f t="shared" si="0"/>
        <v>12.178292000000006</v>
      </c>
      <c r="CI22" s="649">
        <f t="shared" si="1"/>
        <v>0.20097186329356248</v>
      </c>
      <c r="CJ22" s="710">
        <v>146.94015899999999</v>
      </c>
      <c r="CK22" s="710">
        <f t="shared" si="2"/>
        <v>-15.936056000000008</v>
      </c>
      <c r="CL22" s="649">
        <f t="shared" si="3"/>
        <v>-9.7841517252841417E-2</v>
      </c>
      <c r="CM22" s="710">
        <v>543.68500499999993</v>
      </c>
      <c r="CN22" s="710">
        <f t="shared" si="4"/>
        <v>-48.740090000000123</v>
      </c>
      <c r="CO22" s="649">
        <f t="shared" si="5"/>
        <v>-8.2272156279943068E-2</v>
      </c>
    </row>
    <row r="23" spans="1:93" x14ac:dyDescent="0.25">
      <c r="A23" s="6" t="s">
        <v>21</v>
      </c>
      <c r="B23" s="246">
        <v>1652.4423400000001</v>
      </c>
      <c r="C23" s="830">
        <v>176.644274</v>
      </c>
      <c r="D23" s="831">
        <v>145.87200000000001</v>
      </c>
      <c r="E23" s="832">
        <v>147.483</v>
      </c>
      <c r="F23" s="223">
        <v>469.99927400000001</v>
      </c>
      <c r="G23" s="830">
        <v>127.145</v>
      </c>
      <c r="H23" s="831">
        <v>136.155</v>
      </c>
      <c r="I23" s="832">
        <v>109.35599999999999</v>
      </c>
      <c r="J23" s="223">
        <v>372.65600000000001</v>
      </c>
      <c r="K23" s="831">
        <v>842.65527399999996</v>
      </c>
      <c r="L23" s="830">
        <v>78.175631999999993</v>
      </c>
      <c r="M23" s="831">
        <v>73.796654000000004</v>
      </c>
      <c r="N23" s="832">
        <v>73.020364999999998</v>
      </c>
      <c r="O23" s="223">
        <v>224.99265100000002</v>
      </c>
      <c r="P23" s="831">
        <v>1067.647925</v>
      </c>
      <c r="Q23" s="830">
        <v>97.527955000000006</v>
      </c>
      <c r="R23" s="831">
        <v>118.585348</v>
      </c>
      <c r="S23" s="832">
        <v>164.72300000000001</v>
      </c>
      <c r="T23" s="223">
        <v>380.83630300000004</v>
      </c>
      <c r="U23" s="831">
        <v>1448.484228</v>
      </c>
      <c r="V23" s="830">
        <v>192.56919500000001</v>
      </c>
      <c r="W23" s="831">
        <v>186.25899999999999</v>
      </c>
      <c r="X23" s="832">
        <v>180.15</v>
      </c>
      <c r="Y23" s="223">
        <v>558.97819500000003</v>
      </c>
      <c r="Z23" s="826">
        <v>138.92400000000001</v>
      </c>
      <c r="AA23" s="826">
        <v>138.28700000000001</v>
      </c>
      <c r="AB23" s="826">
        <v>113.407518</v>
      </c>
      <c r="AC23" s="832">
        <v>390.61851799999999</v>
      </c>
      <c r="AD23" s="831">
        <v>949.59671300000002</v>
      </c>
      <c r="AE23" s="831">
        <v>79.608025999999995</v>
      </c>
      <c r="AF23" s="831">
        <v>75.787109999999998</v>
      </c>
      <c r="AG23" s="60">
        <v>75.148196999999996</v>
      </c>
      <c r="AH23" s="834">
        <v>230.54333299999999</v>
      </c>
      <c r="AI23" s="834">
        <v>1180.140046</v>
      </c>
      <c r="AJ23" s="831">
        <v>92.664236000000002</v>
      </c>
      <c r="AK23" s="831">
        <v>123.447816</v>
      </c>
      <c r="AL23" s="831">
        <v>174.80099999999999</v>
      </c>
      <c r="AM23" s="831">
        <v>390.91305199999999</v>
      </c>
      <c r="AN23" s="831">
        <v>1571.0530979999999</v>
      </c>
      <c r="AO23" s="830">
        <v>190.72805299999999</v>
      </c>
      <c r="AP23" s="831">
        <v>150.07888399999999</v>
      </c>
      <c r="AQ23" s="832">
        <v>150.07400000000001</v>
      </c>
      <c r="AR23" s="223">
        <v>490.88093699999996</v>
      </c>
      <c r="AS23" s="826">
        <v>130.973637</v>
      </c>
      <c r="AT23" s="826">
        <v>100.77049100000001</v>
      </c>
      <c r="AU23" s="826">
        <v>76.873000000000005</v>
      </c>
      <c r="AV23" s="832">
        <v>308.61712799999998</v>
      </c>
      <c r="AW23" s="831">
        <v>799.498065</v>
      </c>
      <c r="AX23" s="831">
        <v>52.753041000000003</v>
      </c>
      <c r="AY23" s="831">
        <v>62.258775999999997</v>
      </c>
      <c r="AZ23" s="60">
        <v>51.578000000000003</v>
      </c>
      <c r="BA23" s="834">
        <v>166.58981700000001</v>
      </c>
      <c r="BB23" s="834">
        <v>966.08788200000004</v>
      </c>
      <c r="BC23" s="831">
        <v>89.692903999999999</v>
      </c>
      <c r="BD23" s="831">
        <v>118.627702</v>
      </c>
      <c r="BE23" s="831">
        <v>173.05013</v>
      </c>
      <c r="BF23" s="710">
        <v>381.37073599999997</v>
      </c>
      <c r="BG23" s="723">
        <v>-9.542316000000028</v>
      </c>
      <c r="BH23" s="735">
        <v>-2.4410328463527531E-2</v>
      </c>
      <c r="BI23" s="710">
        <v>1347.4586180000001</v>
      </c>
      <c r="BJ23" s="710">
        <v>-223.59447999999975</v>
      </c>
      <c r="BK23" s="649">
        <v>-0.14232140230310653</v>
      </c>
      <c r="BL23" s="830">
        <v>164.79516799999999</v>
      </c>
      <c r="BM23" s="831">
        <v>148.62378000000001</v>
      </c>
      <c r="BN23" s="833">
        <v>149.84526299999999</v>
      </c>
      <c r="BO23" s="223">
        <v>463.26421099999999</v>
      </c>
      <c r="BP23" s="830">
        <v>123.017323</v>
      </c>
      <c r="BQ23" s="831">
        <v>96.655192</v>
      </c>
      <c r="BR23" s="832">
        <v>103.79664099999999</v>
      </c>
      <c r="BS23" s="826">
        <v>26.923640999999989</v>
      </c>
      <c r="BT23" s="844">
        <v>0.35023533620386854</v>
      </c>
      <c r="BU23" s="832">
        <v>323.469156</v>
      </c>
      <c r="BV23" s="826">
        <v>14.852028000000018</v>
      </c>
      <c r="BW23" s="844">
        <v>4.812444499191898E-2</v>
      </c>
      <c r="BX23" s="831">
        <v>786.73336700000004</v>
      </c>
      <c r="BY23" s="710">
        <v>-12.764697999999953</v>
      </c>
      <c r="BZ23" s="649">
        <v>-1.5965889798620028E-2</v>
      </c>
      <c r="CA23" s="710">
        <v>81.320267999999999</v>
      </c>
      <c r="CB23" s="710">
        <v>28.567226999999995</v>
      </c>
      <c r="CC23" s="649">
        <v>0.54152758700678494</v>
      </c>
      <c r="CD23" s="710">
        <v>94.961192999999994</v>
      </c>
      <c r="CE23" s="710">
        <v>32.702416999999997</v>
      </c>
      <c r="CF23" s="649">
        <v>0.52526598017281934</v>
      </c>
      <c r="CG23" s="710">
        <v>97.593589000000009</v>
      </c>
      <c r="CH23" s="710">
        <f t="shared" si="0"/>
        <v>46.015589000000006</v>
      </c>
      <c r="CI23" s="649">
        <f t="shared" si="1"/>
        <v>0.89215535693512749</v>
      </c>
      <c r="CJ23" s="710">
        <v>273.87504999999999</v>
      </c>
      <c r="CK23" s="710">
        <f t="shared" si="2"/>
        <v>107.28523299999998</v>
      </c>
      <c r="CL23" s="649">
        <f t="shared" si="3"/>
        <v>0.64400834896168935</v>
      </c>
      <c r="CM23" s="710">
        <v>1060.6084169999999</v>
      </c>
      <c r="CN23" s="710">
        <f t="shared" si="4"/>
        <v>94.520534999999882</v>
      </c>
      <c r="CO23" s="649">
        <f t="shared" si="5"/>
        <v>9.7838443852874948E-2</v>
      </c>
    </row>
    <row r="24" spans="1:93" x14ac:dyDescent="0.25">
      <c r="A24" s="6" t="s">
        <v>22</v>
      </c>
      <c r="B24" s="246">
        <v>1878.204776</v>
      </c>
      <c r="C24" s="830">
        <v>190.50584000000001</v>
      </c>
      <c r="D24" s="831">
        <v>170.471</v>
      </c>
      <c r="E24" s="832">
        <v>188.54900000000001</v>
      </c>
      <c r="F24" s="223">
        <v>549.52584000000002</v>
      </c>
      <c r="G24" s="830">
        <v>163.006</v>
      </c>
      <c r="H24" s="831">
        <v>167.30600000000001</v>
      </c>
      <c r="I24" s="832">
        <v>128.523</v>
      </c>
      <c r="J24" s="223">
        <v>458.83500000000004</v>
      </c>
      <c r="K24" s="831">
        <v>1008.3608400000001</v>
      </c>
      <c r="L24" s="830">
        <v>158.19343000000001</v>
      </c>
      <c r="M24" s="831">
        <v>153.12784099999999</v>
      </c>
      <c r="N24" s="832">
        <v>138.36875000000001</v>
      </c>
      <c r="O24" s="223">
        <v>449.690021</v>
      </c>
      <c r="P24" s="831">
        <v>1458.0508610000002</v>
      </c>
      <c r="Q24" s="830">
        <v>172.217142</v>
      </c>
      <c r="R24" s="831">
        <v>184.13859199999999</v>
      </c>
      <c r="S24" s="832">
        <v>208.464</v>
      </c>
      <c r="T24" s="223">
        <v>564.81973399999993</v>
      </c>
      <c r="U24" s="831">
        <v>2022.8705950000001</v>
      </c>
      <c r="V24" s="830">
        <v>214.44151099999999</v>
      </c>
      <c r="W24" s="831">
        <v>189.83199999999999</v>
      </c>
      <c r="X24" s="832">
        <v>194.691</v>
      </c>
      <c r="Y24" s="223">
        <v>598.96451100000002</v>
      </c>
      <c r="Z24" s="826">
        <v>195.69800000000001</v>
      </c>
      <c r="AA24" s="826">
        <v>178.48</v>
      </c>
      <c r="AB24" s="826">
        <v>166.04851199999999</v>
      </c>
      <c r="AC24" s="832">
        <v>540.22651199999996</v>
      </c>
      <c r="AD24" s="831">
        <v>1139.1910229999999</v>
      </c>
      <c r="AE24" s="831">
        <v>174.59447</v>
      </c>
      <c r="AF24" s="831">
        <v>130.17417599999999</v>
      </c>
      <c r="AG24" s="60">
        <v>147.91615200000001</v>
      </c>
      <c r="AH24" s="834">
        <v>452.684798</v>
      </c>
      <c r="AI24" s="834">
        <v>1591.8758209999999</v>
      </c>
      <c r="AJ24" s="831">
        <v>161.57093599999999</v>
      </c>
      <c r="AK24" s="831">
        <v>165.61436800000001</v>
      </c>
      <c r="AL24" s="831">
        <v>179.29499999999999</v>
      </c>
      <c r="AM24" s="831">
        <v>506.48030399999993</v>
      </c>
      <c r="AN24" s="831">
        <v>2098.3561249999998</v>
      </c>
      <c r="AO24" s="830">
        <v>175.67242199999998</v>
      </c>
      <c r="AP24" s="831">
        <v>146.69601399999999</v>
      </c>
      <c r="AQ24" s="832">
        <v>157.80099999999999</v>
      </c>
      <c r="AR24" s="223">
        <v>480.16943599999996</v>
      </c>
      <c r="AS24" s="826">
        <v>123.41509600000001</v>
      </c>
      <c r="AT24" s="826">
        <v>150.003218</v>
      </c>
      <c r="AU24" s="826">
        <v>144.25700000000001</v>
      </c>
      <c r="AV24" s="832">
        <v>417.67531400000001</v>
      </c>
      <c r="AW24" s="831">
        <v>897.84474999999998</v>
      </c>
      <c r="AX24" s="831">
        <v>153.437984</v>
      </c>
      <c r="AY24" s="831">
        <v>148.54127</v>
      </c>
      <c r="AZ24" s="60">
        <v>148.577</v>
      </c>
      <c r="BA24" s="834">
        <v>450.55625399999997</v>
      </c>
      <c r="BB24" s="834">
        <v>1348.4010039999998</v>
      </c>
      <c r="BC24" s="831">
        <v>154.51992000000001</v>
      </c>
      <c r="BD24" s="831">
        <v>153.20717200000001</v>
      </c>
      <c r="BE24" s="831">
        <v>176.22657599999999</v>
      </c>
      <c r="BF24" s="710">
        <v>483.95366799999999</v>
      </c>
      <c r="BG24" s="723">
        <v>-22.526635999999939</v>
      </c>
      <c r="BH24" s="735">
        <v>-4.4476825302173895E-2</v>
      </c>
      <c r="BI24" s="710">
        <v>1832.3546719999999</v>
      </c>
      <c r="BJ24" s="710">
        <v>-266.00145299999986</v>
      </c>
      <c r="BK24" s="649">
        <v>-0.12676659115716116</v>
      </c>
      <c r="BL24" s="830">
        <v>185.33771999999999</v>
      </c>
      <c r="BM24" s="831">
        <v>151.05377799999999</v>
      </c>
      <c r="BN24" s="833">
        <v>152.123784</v>
      </c>
      <c r="BO24" s="223">
        <v>488.51528199999996</v>
      </c>
      <c r="BP24" s="830">
        <v>118.494494</v>
      </c>
      <c r="BQ24" s="831">
        <v>130.73603900000001</v>
      </c>
      <c r="BR24" s="832">
        <v>141.253412</v>
      </c>
      <c r="BS24" s="826">
        <v>-3.0035880000000077</v>
      </c>
      <c r="BT24" s="844">
        <v>-2.0821090137740337E-2</v>
      </c>
      <c r="BU24" s="832">
        <v>390.48394500000001</v>
      </c>
      <c r="BV24" s="826">
        <v>-27.191369000000009</v>
      </c>
      <c r="BW24" s="844">
        <v>-6.510169044848077E-2</v>
      </c>
      <c r="BX24" s="831">
        <v>878.99922700000002</v>
      </c>
      <c r="BY24" s="710">
        <v>-18.845522999999957</v>
      </c>
      <c r="BZ24" s="649">
        <v>-2.0989734583846436E-2</v>
      </c>
      <c r="CA24" s="710">
        <v>150.716172</v>
      </c>
      <c r="CB24" s="710">
        <v>-2.7218119999999999</v>
      </c>
      <c r="CC24" s="649">
        <v>-1.7738840989985894E-2</v>
      </c>
      <c r="CD24" s="710">
        <v>132.49750399999999</v>
      </c>
      <c r="CE24" s="710">
        <v>-16.043766000000005</v>
      </c>
      <c r="CF24" s="649">
        <v>-0.1080088112886069</v>
      </c>
      <c r="CG24" s="710">
        <v>143.102113</v>
      </c>
      <c r="CH24" s="710">
        <f t="shared" si="0"/>
        <v>-5.4748869999999954</v>
      </c>
      <c r="CI24" s="649">
        <f t="shared" si="1"/>
        <v>-3.6848819130821026E-2</v>
      </c>
      <c r="CJ24" s="710">
        <v>426.315789</v>
      </c>
      <c r="CK24" s="710">
        <f t="shared" si="2"/>
        <v>-24.240464999999972</v>
      </c>
      <c r="CL24" s="649">
        <f t="shared" si="3"/>
        <v>-5.3801195266507104E-2</v>
      </c>
      <c r="CM24" s="710">
        <v>1305.315016</v>
      </c>
      <c r="CN24" s="710">
        <f t="shared" si="4"/>
        <v>-43.085987999999816</v>
      </c>
      <c r="CO24" s="649">
        <f t="shared" si="5"/>
        <v>-3.1953393591510421E-2</v>
      </c>
    </row>
    <row r="25" spans="1:93" x14ac:dyDescent="0.25">
      <c r="A25" s="6" t="s">
        <v>24</v>
      </c>
      <c r="B25" s="247">
        <v>32.009697000000003</v>
      </c>
      <c r="C25" s="830">
        <v>1.42</v>
      </c>
      <c r="D25" s="831">
        <v>5.1660000000000004</v>
      </c>
      <c r="E25" s="832">
        <v>7.0970000000000004</v>
      </c>
      <c r="F25" s="223">
        <v>13.683</v>
      </c>
      <c r="G25" s="830">
        <v>2.0950000000000002</v>
      </c>
      <c r="H25" s="831">
        <v>3.1659999999999999</v>
      </c>
      <c r="I25" s="832">
        <v>6.1849999999999996</v>
      </c>
      <c r="J25" s="223">
        <v>11.446</v>
      </c>
      <c r="K25" s="831">
        <v>25.128999999999998</v>
      </c>
      <c r="L25" s="830">
        <v>2.4612039999999999</v>
      </c>
      <c r="M25" s="831">
        <v>5.3751600000000002</v>
      </c>
      <c r="N25" s="832">
        <v>2.1280299999999999</v>
      </c>
      <c r="O25" s="223">
        <v>9.9643940000000004</v>
      </c>
      <c r="P25" s="831">
        <v>35.093393999999996</v>
      </c>
      <c r="Q25" s="830">
        <v>0.97616199999999997</v>
      </c>
      <c r="R25" s="831">
        <v>0.22853599999999999</v>
      </c>
      <c r="S25" s="832">
        <v>0.04</v>
      </c>
      <c r="T25" s="223">
        <v>1.2446980000000001</v>
      </c>
      <c r="U25" s="831">
        <v>36.338091999999996</v>
      </c>
      <c r="V25" s="830">
        <v>0.52700000000000002</v>
      </c>
      <c r="W25" s="831">
        <v>0</v>
      </c>
      <c r="X25" s="832">
        <v>0.126</v>
      </c>
      <c r="Y25" s="223">
        <v>0.65300000000000002</v>
      </c>
      <c r="Z25" s="826">
        <v>0.14899999999999999</v>
      </c>
      <c r="AA25" s="826">
        <v>4.9930000000000002E-2</v>
      </c>
      <c r="AB25" s="826">
        <v>0.435</v>
      </c>
      <c r="AC25" s="832">
        <v>0.63392999999999999</v>
      </c>
      <c r="AD25" s="831">
        <v>1.2869299999999999</v>
      </c>
      <c r="AE25" s="831">
        <v>0.18427199999999999</v>
      </c>
      <c r="AF25" s="831">
        <v>0.31063000000000002</v>
      </c>
      <c r="AG25" s="60">
        <v>6.3489999999999996E-3</v>
      </c>
      <c r="AH25" s="834">
        <v>0.501251</v>
      </c>
      <c r="AI25" s="834">
        <v>1.7881809999999998</v>
      </c>
      <c r="AJ25" s="831">
        <v>0.27739900000000001</v>
      </c>
      <c r="AK25" s="831">
        <v>0.51322999999999996</v>
      </c>
      <c r="AL25" s="831">
        <v>3.4000000000000002E-2</v>
      </c>
      <c r="AM25" s="831">
        <v>0.82462900000000006</v>
      </c>
      <c r="AN25" s="831">
        <v>2.6128099999999996</v>
      </c>
      <c r="AO25" s="830">
        <v>0</v>
      </c>
      <c r="AP25" s="831">
        <v>0.148422</v>
      </c>
      <c r="AQ25" s="832">
        <v>2.5999999999999999E-2</v>
      </c>
      <c r="AR25" s="223">
        <v>0.17442199999999999</v>
      </c>
      <c r="AS25" s="826">
        <v>4.7038000000000003E-2</v>
      </c>
      <c r="AT25" s="826">
        <v>0.92827099999999996</v>
      </c>
      <c r="AU25" s="826">
        <v>0.17399999999999999</v>
      </c>
      <c r="AV25" s="832">
        <v>1.1493089999999999</v>
      </c>
      <c r="AW25" s="831">
        <v>1.323731</v>
      </c>
      <c r="AX25" s="831">
        <v>0.40347699999999997</v>
      </c>
      <c r="AY25" s="831">
        <v>2.1212900000000001</v>
      </c>
      <c r="AZ25" s="60">
        <v>6.2E-2</v>
      </c>
      <c r="BA25" s="834">
        <v>2.586767</v>
      </c>
      <c r="BB25" s="834">
        <v>3.910498</v>
      </c>
      <c r="BC25" s="831">
        <v>1.3009500000000001</v>
      </c>
      <c r="BD25" s="831">
        <v>0</v>
      </c>
      <c r="BE25" s="831">
        <v>0.16128500000000001</v>
      </c>
      <c r="BF25" s="710">
        <v>1.4622350000000002</v>
      </c>
      <c r="BG25" s="723">
        <v>0.63760600000000012</v>
      </c>
      <c r="BH25" s="735">
        <v>0.77320346483085123</v>
      </c>
      <c r="BI25" s="710">
        <v>5.3727330000000002</v>
      </c>
      <c r="BJ25" s="710">
        <v>2.7599230000000006</v>
      </c>
      <c r="BK25" s="649">
        <v>1.0563045150623278</v>
      </c>
      <c r="BL25" s="830">
        <v>2.2258E-2</v>
      </c>
      <c r="BM25" s="831">
        <v>2.6232999999999999E-2</v>
      </c>
      <c r="BN25" s="833">
        <v>0.15887299999999999</v>
      </c>
      <c r="BO25" s="223">
        <v>0.20736399999999999</v>
      </c>
      <c r="BP25" s="830">
        <v>2.6879E-2</v>
      </c>
      <c r="BQ25" s="831">
        <v>0.31718099999999999</v>
      </c>
      <c r="BR25" s="832">
        <v>2.1597999999999999E-2</v>
      </c>
      <c r="BS25" s="826">
        <v>-0.15240199999999998</v>
      </c>
      <c r="BT25" s="844">
        <v>-0.87587356321839072</v>
      </c>
      <c r="BU25" s="832">
        <v>0.36565799999999998</v>
      </c>
      <c r="BV25" s="826">
        <v>-0.78365099999999988</v>
      </c>
      <c r="BW25" s="844">
        <v>-0.68184535229429155</v>
      </c>
      <c r="BX25" s="831">
        <v>0.57302199999999992</v>
      </c>
      <c r="BY25" s="710">
        <v>-0.75070900000000007</v>
      </c>
      <c r="BZ25" s="649">
        <v>-0.56711597749089515</v>
      </c>
      <c r="CA25" s="710">
        <v>0.64504600000000001</v>
      </c>
      <c r="CB25" s="710">
        <v>0.24156900000000003</v>
      </c>
      <c r="CC25" s="649">
        <v>0.59871814254591971</v>
      </c>
      <c r="CD25" s="710">
        <v>0.16449800000000001</v>
      </c>
      <c r="CE25" s="710">
        <v>-1.9567920000000001</v>
      </c>
      <c r="CF25" s="649">
        <v>-0.92245378991085614</v>
      </c>
      <c r="CG25" s="710">
        <v>0</v>
      </c>
      <c r="CH25" s="710">
        <f t="shared" si="0"/>
        <v>-6.2E-2</v>
      </c>
      <c r="CI25" s="649">
        <f t="shared" si="1"/>
        <v>-1</v>
      </c>
      <c r="CJ25" s="710">
        <v>0.80954400000000004</v>
      </c>
      <c r="CK25" s="710">
        <f t="shared" si="2"/>
        <v>-1.777223</v>
      </c>
      <c r="CL25" s="649">
        <f t="shared" si="3"/>
        <v>-0.68704409790290355</v>
      </c>
      <c r="CM25" s="710">
        <v>1.382566</v>
      </c>
      <c r="CN25" s="710">
        <f t="shared" si="4"/>
        <v>-2.5279319999999998</v>
      </c>
      <c r="CO25" s="649">
        <f t="shared" si="5"/>
        <v>-0.64644758800541513</v>
      </c>
    </row>
    <row r="26" spans="1:93" x14ac:dyDescent="0.25">
      <c r="A26" s="6"/>
      <c r="B26" s="6"/>
      <c r="C26" s="830"/>
      <c r="D26" s="831"/>
      <c r="E26" s="832"/>
      <c r="F26" s="145"/>
      <c r="G26" s="830"/>
      <c r="H26" s="831"/>
      <c r="I26" s="832"/>
      <c r="J26" s="145"/>
      <c r="K26" s="828"/>
      <c r="L26" s="830"/>
      <c r="M26" s="831"/>
      <c r="N26" s="832"/>
      <c r="O26" s="145"/>
      <c r="P26" s="828"/>
      <c r="Q26" s="830"/>
      <c r="R26" s="831"/>
      <c r="S26" s="832"/>
      <c r="T26" s="145"/>
      <c r="U26" s="828"/>
      <c r="V26" s="830"/>
      <c r="W26" s="831"/>
      <c r="X26" s="832"/>
      <c r="Y26" s="145"/>
      <c r="Z26" s="826"/>
      <c r="AA26" s="826"/>
      <c r="AB26" s="826"/>
      <c r="AC26" s="829"/>
      <c r="AD26" s="828"/>
      <c r="AE26" s="828"/>
      <c r="AF26" s="828"/>
      <c r="AJ26" s="828"/>
      <c r="AK26" s="828"/>
      <c r="AL26" s="828"/>
      <c r="AM26" s="828"/>
      <c r="AN26" s="828"/>
      <c r="AO26" s="830"/>
      <c r="AP26" s="831"/>
      <c r="AQ26" s="832"/>
      <c r="AR26" s="145"/>
      <c r="AS26" s="826"/>
      <c r="AT26" s="826"/>
      <c r="AU26" s="826"/>
      <c r="AV26" s="829"/>
      <c r="AW26" s="828"/>
      <c r="AX26" s="828"/>
      <c r="AY26" s="828"/>
      <c r="AZ26" s="834"/>
      <c r="BA26" s="834"/>
      <c r="BB26" s="834"/>
      <c r="BC26" s="828"/>
      <c r="BD26" s="828"/>
      <c r="BE26" s="828"/>
      <c r="BF26" s="710"/>
      <c r="BG26" s="723"/>
      <c r="BH26" s="735"/>
      <c r="BI26" s="710"/>
      <c r="BJ26" s="710"/>
      <c r="BK26" s="649"/>
      <c r="BL26" s="830"/>
      <c r="BM26" s="831"/>
      <c r="BN26" s="832"/>
      <c r="BO26" s="145"/>
      <c r="BP26" s="830"/>
      <c r="BQ26" s="831"/>
      <c r="BR26" s="832"/>
      <c r="BS26" s="826">
        <v>0</v>
      </c>
      <c r="BT26" s="844" t="e">
        <v>#DIV/0!</v>
      </c>
      <c r="BU26" s="829"/>
      <c r="BV26" s="826">
        <v>0</v>
      </c>
      <c r="BW26" s="844" t="e">
        <v>#DIV/0!</v>
      </c>
      <c r="BX26" s="828"/>
      <c r="BY26" s="710">
        <v>0</v>
      </c>
      <c r="BZ26" s="649" t="e">
        <v>#DIV/0!</v>
      </c>
      <c r="CA26" s="710"/>
      <c r="CB26" s="710">
        <v>0</v>
      </c>
      <c r="CC26" s="649" t="e">
        <v>#DIV/0!</v>
      </c>
      <c r="CD26" s="710"/>
      <c r="CE26" s="710">
        <v>0</v>
      </c>
      <c r="CF26" s="649" t="e">
        <v>#DIV/0!</v>
      </c>
      <c r="CG26" s="710"/>
      <c r="CH26" s="710">
        <f t="shared" si="0"/>
        <v>0</v>
      </c>
      <c r="CI26" s="649" t="e">
        <f t="shared" si="1"/>
        <v>#DIV/0!</v>
      </c>
      <c r="CJ26" s="710"/>
      <c r="CK26" s="710">
        <f t="shared" si="2"/>
        <v>0</v>
      </c>
      <c r="CL26" s="649" t="e">
        <f t="shared" si="3"/>
        <v>#DIV/0!</v>
      </c>
      <c r="CM26" s="710"/>
      <c r="CN26" s="710">
        <f t="shared" si="4"/>
        <v>0</v>
      </c>
      <c r="CO26" s="649" t="e">
        <f t="shared" si="5"/>
        <v>#DIV/0!</v>
      </c>
    </row>
    <row r="27" spans="1:93" x14ac:dyDescent="0.25">
      <c r="A27" s="30" t="s">
        <v>30</v>
      </c>
      <c r="B27" s="255">
        <v>7020.6691790000004</v>
      </c>
      <c r="C27" s="143">
        <v>788.47706700000003</v>
      </c>
      <c r="D27" s="37">
        <v>707.7184279999999</v>
      </c>
      <c r="E27" s="18">
        <v>671.45021199999996</v>
      </c>
      <c r="F27" s="144">
        <v>2167.2311023333332</v>
      </c>
      <c r="G27" s="143">
        <v>565.73911100000009</v>
      </c>
      <c r="H27" s="37">
        <v>493.63647900000001</v>
      </c>
      <c r="I27" s="18">
        <v>389.91212300000007</v>
      </c>
      <c r="J27" s="144">
        <v>1448.9489043333333</v>
      </c>
      <c r="K27" s="37">
        <v>3616.1800066666665</v>
      </c>
      <c r="L27" s="143">
        <v>368.03298100000006</v>
      </c>
      <c r="M27" s="37">
        <v>398.818264</v>
      </c>
      <c r="N27" s="18">
        <v>471.50288800000004</v>
      </c>
      <c r="O27" s="144">
        <v>1238.354133</v>
      </c>
      <c r="P27" s="574">
        <v>4854.5341396666663</v>
      </c>
      <c r="Q27" s="143">
        <v>587.87026399999991</v>
      </c>
      <c r="R27" s="37">
        <v>683.624728</v>
      </c>
      <c r="S27" s="18">
        <v>793.19778900000006</v>
      </c>
      <c r="T27" s="144">
        <v>2064.6927810000002</v>
      </c>
      <c r="U27" s="37">
        <v>6919.226920666666</v>
      </c>
      <c r="V27" s="143">
        <v>792.80051400000002</v>
      </c>
      <c r="W27" s="37">
        <v>717.60718999999995</v>
      </c>
      <c r="X27" s="18">
        <v>703.66229599999997</v>
      </c>
      <c r="Y27" s="144">
        <v>2214.0699999999997</v>
      </c>
      <c r="Z27" s="17">
        <v>583.03125799999998</v>
      </c>
      <c r="AA27" s="17">
        <v>502.85269200000005</v>
      </c>
      <c r="AB27" s="17">
        <v>397.11514199999999</v>
      </c>
      <c r="AC27" s="18">
        <v>1482.999092</v>
      </c>
      <c r="AD27" s="37">
        <v>3697.0690919999997</v>
      </c>
      <c r="AE27" s="37">
        <v>371.92779099999996</v>
      </c>
      <c r="AF27" s="37">
        <v>400.88898399999999</v>
      </c>
      <c r="AG27" s="37">
        <v>436.86094300000002</v>
      </c>
      <c r="AH27" s="574">
        <v>1209.6777180000001</v>
      </c>
      <c r="AI27" s="574">
        <v>4906.7468099999996</v>
      </c>
      <c r="AJ27" s="37">
        <v>602.51838799999996</v>
      </c>
      <c r="AK27" s="37">
        <v>697.81915300000003</v>
      </c>
      <c r="AL27" s="37">
        <v>794.36500000000001</v>
      </c>
      <c r="AM27" s="37">
        <v>2094.7025410000001</v>
      </c>
      <c r="AN27" s="37">
        <v>7001.4493509999993</v>
      </c>
      <c r="AO27" s="143">
        <v>819.91796999999997</v>
      </c>
      <c r="AP27" s="37">
        <v>709.36224400000003</v>
      </c>
      <c r="AQ27" s="37">
        <v>706.28322400000002</v>
      </c>
      <c r="AR27" s="144">
        <v>2235.5634379999997</v>
      </c>
      <c r="AS27" s="17">
        <v>583.63355300000012</v>
      </c>
      <c r="AT27" s="17">
        <v>478.86413700000003</v>
      </c>
      <c r="AU27" s="17">
        <v>385.20960000000002</v>
      </c>
      <c r="AV27" s="18">
        <v>1447.7072899999998</v>
      </c>
      <c r="AW27" s="37">
        <v>3683.2707279999995</v>
      </c>
      <c r="AX27" s="37">
        <v>376.84307699999999</v>
      </c>
      <c r="AY27" s="37">
        <v>401.31521700000002</v>
      </c>
      <c r="AZ27" s="37">
        <v>474.75700000000006</v>
      </c>
      <c r="BA27" s="574">
        <v>1252.9152940000001</v>
      </c>
      <c r="BB27" s="574">
        <v>4936.1860219999999</v>
      </c>
      <c r="BC27" s="37">
        <v>597.208347</v>
      </c>
      <c r="BD27" s="37">
        <v>672.27134999999998</v>
      </c>
      <c r="BE27" s="37">
        <v>761.65785699999992</v>
      </c>
      <c r="BF27" s="708">
        <v>2031.1375539999999</v>
      </c>
      <c r="BG27" s="720">
        <v>-63.564987000000201</v>
      </c>
      <c r="BH27" s="733">
        <v>-3.0345591202488587E-2</v>
      </c>
      <c r="BI27" s="708">
        <v>6967.3235759999998</v>
      </c>
      <c r="BJ27" s="708">
        <v>-34.125774999999521</v>
      </c>
      <c r="BK27" s="715">
        <v>-4.8741015308674251E-3</v>
      </c>
      <c r="BL27" s="143">
        <v>828.52448700000014</v>
      </c>
      <c r="BM27" s="37">
        <v>713.22159199999999</v>
      </c>
      <c r="BN27" s="18">
        <v>666.31229300000007</v>
      </c>
      <c r="BO27" s="144">
        <v>2208.058372</v>
      </c>
      <c r="BP27" s="143">
        <v>554.49470700000006</v>
      </c>
      <c r="BQ27" s="37">
        <v>489.59829399999995</v>
      </c>
      <c r="BR27" s="18">
        <v>398.30572199999995</v>
      </c>
      <c r="BS27" s="291">
        <v>13.096121999999923</v>
      </c>
      <c r="BT27" s="842">
        <v>3.3997392588346505E-2</v>
      </c>
      <c r="BU27" s="18">
        <v>1442.398723</v>
      </c>
      <c r="BV27" s="291">
        <v>-5.3085669999998117</v>
      </c>
      <c r="BW27" s="842">
        <v>-3.6668786823611369E-3</v>
      </c>
      <c r="BX27" s="37">
        <v>3650.4570949999998</v>
      </c>
      <c r="BY27" s="708">
        <v>-32.813632999999754</v>
      </c>
      <c r="BZ27" s="715">
        <v>-8.9088300652331951E-3</v>
      </c>
      <c r="CA27" s="708">
        <v>379.73207300000001</v>
      </c>
      <c r="CB27" s="708">
        <v>2.8889960000000201</v>
      </c>
      <c r="CC27" s="715">
        <v>7.6663103990099839E-3</v>
      </c>
      <c r="CD27" s="708">
        <v>404.36186099999998</v>
      </c>
      <c r="CE27" s="708">
        <v>3.0466439999999579</v>
      </c>
      <c r="CF27" s="715">
        <v>7.5916483376207433E-3</v>
      </c>
      <c r="CG27" s="708">
        <v>480.84931299999994</v>
      </c>
      <c r="CH27" s="708">
        <f t="shared" si="0"/>
        <v>6.0923129999998764</v>
      </c>
      <c r="CI27" s="715">
        <f t="shared" si="1"/>
        <v>1.2832486935421439E-2</v>
      </c>
      <c r="CJ27" s="708">
        <v>1264.9432469999999</v>
      </c>
      <c r="CK27" s="708">
        <f t="shared" si="2"/>
        <v>12.027952999999798</v>
      </c>
      <c r="CL27" s="715">
        <f t="shared" si="3"/>
        <v>9.5999730050384362E-3</v>
      </c>
      <c r="CM27" s="708">
        <v>4915.4003419999999</v>
      </c>
      <c r="CN27" s="708">
        <f t="shared" si="4"/>
        <v>-20.785679999999957</v>
      </c>
      <c r="CO27" s="715">
        <f t="shared" si="5"/>
        <v>-4.210878582646729E-3</v>
      </c>
    </row>
    <row r="28" spans="1:93" x14ac:dyDescent="0.25">
      <c r="A28" s="5" t="s">
        <v>76</v>
      </c>
      <c r="B28" s="245">
        <v>982.84239700000001</v>
      </c>
      <c r="C28" s="827">
        <v>103.38230000000001</v>
      </c>
      <c r="D28" s="828">
        <v>93.155499999999989</v>
      </c>
      <c r="E28" s="829">
        <v>91.833999999999989</v>
      </c>
      <c r="F28" s="145">
        <v>288.37180000000001</v>
      </c>
      <c r="G28" s="827">
        <v>85.511499999999998</v>
      </c>
      <c r="H28" s="828">
        <v>75.391000000000005</v>
      </c>
      <c r="I28" s="829">
        <v>64.853000000000009</v>
      </c>
      <c r="J28" s="145">
        <v>225.75549999999998</v>
      </c>
      <c r="K28" s="828">
        <v>514.12729999999999</v>
      </c>
      <c r="L28" s="827">
        <v>58.656200000000005</v>
      </c>
      <c r="M28" s="828">
        <v>72.067999999999998</v>
      </c>
      <c r="N28" s="829">
        <v>63.751100000000008</v>
      </c>
      <c r="O28" s="145">
        <v>194.4753</v>
      </c>
      <c r="P28" s="828">
        <v>708.60259999999994</v>
      </c>
      <c r="Q28" s="827">
        <v>75.341864000000001</v>
      </c>
      <c r="R28" s="828">
        <v>87.035699999999991</v>
      </c>
      <c r="S28" s="829">
        <v>106.376</v>
      </c>
      <c r="T28" s="145">
        <v>268.75356400000004</v>
      </c>
      <c r="U28" s="828">
        <v>977.35616400000004</v>
      </c>
      <c r="V28" s="827">
        <v>105.9776</v>
      </c>
      <c r="W28" s="828">
        <v>99.905500000000018</v>
      </c>
      <c r="X28" s="829">
        <v>97.789400000000001</v>
      </c>
      <c r="Y28" s="145">
        <v>303.67250000000001</v>
      </c>
      <c r="Z28" s="21">
        <v>84.917400000000001</v>
      </c>
      <c r="AA28" s="21">
        <v>74.343199999999996</v>
      </c>
      <c r="AB28" s="21">
        <v>65.030999999999992</v>
      </c>
      <c r="AC28" s="829">
        <v>224.29159999999999</v>
      </c>
      <c r="AD28" s="828">
        <v>527.96410000000003</v>
      </c>
      <c r="AE28" s="828">
        <v>58.507200000000005</v>
      </c>
      <c r="AF28" s="828">
        <v>75.447999999999993</v>
      </c>
      <c r="AG28" s="828">
        <v>63.859299999999998</v>
      </c>
      <c r="AH28" s="828">
        <v>197.81449999999998</v>
      </c>
      <c r="AI28" s="828">
        <v>725.77859999999998</v>
      </c>
      <c r="AJ28" s="828">
        <v>75.992243000000002</v>
      </c>
      <c r="AK28" s="828">
        <v>85.9636</v>
      </c>
      <c r="AL28" s="828">
        <v>102.84800000000001</v>
      </c>
      <c r="AM28" s="828">
        <v>264.80384299999997</v>
      </c>
      <c r="AN28" s="828">
        <v>990.58244300000001</v>
      </c>
      <c r="AO28" s="827">
        <v>101.01363599999999</v>
      </c>
      <c r="AP28" s="828">
        <v>90.036031000000008</v>
      </c>
      <c r="AQ28" s="829">
        <v>102.458</v>
      </c>
      <c r="AR28" s="145">
        <v>293.50766699999997</v>
      </c>
      <c r="AS28" s="21">
        <v>83.545500000000004</v>
      </c>
      <c r="AT28" s="21">
        <v>75.756100000000004</v>
      </c>
      <c r="AU28" s="21">
        <v>58.7346</v>
      </c>
      <c r="AV28" s="829">
        <v>218.03620000000001</v>
      </c>
      <c r="AW28" s="828">
        <v>511.54386699999998</v>
      </c>
      <c r="AX28" s="828">
        <v>56.1432</v>
      </c>
      <c r="AY28" s="828">
        <v>75.114200000000011</v>
      </c>
      <c r="AZ28" s="828">
        <v>68.543999999999997</v>
      </c>
      <c r="BA28" s="828">
        <v>199.8014</v>
      </c>
      <c r="BB28" s="828">
        <v>711.34526699999992</v>
      </c>
      <c r="BC28" s="828">
        <v>77.566399999999987</v>
      </c>
      <c r="BD28" s="828">
        <v>85.701400000000007</v>
      </c>
      <c r="BE28" s="828">
        <v>97.88667199999999</v>
      </c>
      <c r="BF28" s="711">
        <v>261.154472</v>
      </c>
      <c r="BG28" s="721">
        <v>-3.6493709999999737</v>
      </c>
      <c r="BH28" s="734">
        <v>-1.3781412530330939E-2</v>
      </c>
      <c r="BI28" s="711">
        <v>972.49973899999986</v>
      </c>
      <c r="BJ28" s="711">
        <v>-18.082704000000149</v>
      </c>
      <c r="BK28" s="717">
        <v>-1.8254617904630233E-2</v>
      </c>
      <c r="BL28" s="827">
        <v>100.43291099999999</v>
      </c>
      <c r="BM28" s="828">
        <v>89.515596000000002</v>
      </c>
      <c r="BN28" s="829">
        <v>90.531624999999991</v>
      </c>
      <c r="BO28" s="145">
        <v>280.48013200000003</v>
      </c>
      <c r="BP28" s="827">
        <v>78.663820999999999</v>
      </c>
      <c r="BQ28" s="828">
        <v>73.184254999999993</v>
      </c>
      <c r="BR28" s="829">
        <v>60.846502000000001</v>
      </c>
      <c r="BS28" s="21">
        <v>2.1119020000000006</v>
      </c>
      <c r="BT28" s="845">
        <v>3.5956693328974755E-2</v>
      </c>
      <c r="BU28" s="829">
        <v>212.69457799999998</v>
      </c>
      <c r="BV28" s="21">
        <v>-5.3416220000000294</v>
      </c>
      <c r="BW28" s="845">
        <v>-2.4498785064131685E-2</v>
      </c>
      <c r="BX28" s="828">
        <v>493.17471</v>
      </c>
      <c r="BY28" s="711">
        <v>-18.369156999999973</v>
      </c>
      <c r="BZ28" s="717">
        <v>-3.5909250770081023E-2</v>
      </c>
      <c r="CA28" s="711">
        <v>57.847133999999997</v>
      </c>
      <c r="CB28" s="711">
        <v>1.7039339999999967</v>
      </c>
      <c r="CC28" s="717">
        <v>3.0349784123455677E-2</v>
      </c>
      <c r="CD28" s="711">
        <v>75.986024</v>
      </c>
      <c r="CE28" s="711">
        <v>0.8718239999999895</v>
      </c>
      <c r="CF28" s="717">
        <v>1.1606646945584049E-2</v>
      </c>
      <c r="CG28" s="711">
        <v>65.006794999999997</v>
      </c>
      <c r="CH28" s="711">
        <f t="shared" si="0"/>
        <v>-3.5372050000000002</v>
      </c>
      <c r="CI28" s="717">
        <f t="shared" si="1"/>
        <v>-5.1604881535947715E-2</v>
      </c>
      <c r="CJ28" s="711">
        <v>198.83995299999998</v>
      </c>
      <c r="CK28" s="711">
        <f t="shared" si="2"/>
        <v>-0.96144700000002103</v>
      </c>
      <c r="CL28" s="717">
        <f t="shared" si="3"/>
        <v>-4.8120133292360364E-3</v>
      </c>
      <c r="CM28" s="711">
        <v>692.01466299999993</v>
      </c>
      <c r="CN28" s="711">
        <f t="shared" si="4"/>
        <v>-19.330603999999994</v>
      </c>
      <c r="CO28" s="717">
        <f t="shared" si="5"/>
        <v>-2.7174713738553624E-2</v>
      </c>
    </row>
    <row r="29" spans="1:93" x14ac:dyDescent="0.25">
      <c r="A29" s="6" t="s">
        <v>31</v>
      </c>
      <c r="B29" s="246">
        <v>868.101</v>
      </c>
      <c r="C29" s="830">
        <v>91.814000000000007</v>
      </c>
      <c r="D29" s="831">
        <v>82.524999999999991</v>
      </c>
      <c r="E29" s="832">
        <v>81.74499999999999</v>
      </c>
      <c r="F29" s="223">
        <v>256.084</v>
      </c>
      <c r="G29" s="830">
        <v>76.155000000000001</v>
      </c>
      <c r="H29" s="831">
        <v>66.38300000000001</v>
      </c>
      <c r="I29" s="832">
        <v>56.074000000000005</v>
      </c>
      <c r="J29" s="223">
        <v>198.61199999999999</v>
      </c>
      <c r="K29" s="831">
        <v>454.69600000000003</v>
      </c>
      <c r="L29" s="830">
        <v>50.085000000000008</v>
      </c>
      <c r="M29" s="831">
        <v>63.893999999999998</v>
      </c>
      <c r="N29" s="832">
        <v>54.841000000000008</v>
      </c>
      <c r="O29" s="223">
        <v>168.82</v>
      </c>
      <c r="P29" s="831">
        <v>623.51600000000008</v>
      </c>
      <c r="Q29" s="830">
        <v>65.536000000000001</v>
      </c>
      <c r="R29" s="831">
        <v>76.368999999999986</v>
      </c>
      <c r="S29" s="832">
        <v>93.957000000000008</v>
      </c>
      <c r="T29" s="223">
        <v>235.86200000000002</v>
      </c>
      <c r="U29" s="831">
        <v>859.37800000000016</v>
      </c>
      <c r="V29" s="830">
        <v>93.456000000000003</v>
      </c>
      <c r="W29" s="831">
        <v>88.184000000000012</v>
      </c>
      <c r="X29" s="832">
        <v>86.408000000000001</v>
      </c>
      <c r="Y29" s="223">
        <v>268.048</v>
      </c>
      <c r="Z29" s="826">
        <v>75.22</v>
      </c>
      <c r="AA29" s="826">
        <v>65.34</v>
      </c>
      <c r="AB29" s="826">
        <v>55.961999999999996</v>
      </c>
      <c r="AC29" s="832">
        <v>196.52199999999999</v>
      </c>
      <c r="AD29" s="831">
        <v>464.57</v>
      </c>
      <c r="AE29" s="831">
        <v>50.159000000000006</v>
      </c>
      <c r="AF29" s="831">
        <v>66.884999999999991</v>
      </c>
      <c r="AG29" s="831">
        <v>54.683999999999997</v>
      </c>
      <c r="AH29" s="831">
        <v>171.72799999999998</v>
      </c>
      <c r="AI29" s="831">
        <v>636.298</v>
      </c>
      <c r="AJ29" s="831">
        <v>66.388999999999996</v>
      </c>
      <c r="AK29" s="831">
        <v>76.325999999999993</v>
      </c>
      <c r="AL29" s="831">
        <v>91.418000000000006</v>
      </c>
      <c r="AM29" s="831">
        <v>234.13299999999998</v>
      </c>
      <c r="AN29" s="831">
        <v>870.43100000000004</v>
      </c>
      <c r="AO29" s="830">
        <v>89.207999999999998</v>
      </c>
      <c r="AP29" s="831">
        <v>79.369731000000002</v>
      </c>
      <c r="AQ29" s="832">
        <v>91.406999999999996</v>
      </c>
      <c r="AR29" s="223">
        <v>259.98473099999995</v>
      </c>
      <c r="AS29" s="826">
        <v>73.783000000000001</v>
      </c>
      <c r="AT29" s="826">
        <v>66.801000000000002</v>
      </c>
      <c r="AU29" s="826">
        <v>49.596000000000004</v>
      </c>
      <c r="AV29" s="832">
        <v>190.18</v>
      </c>
      <c r="AW29" s="831">
        <v>450.16473099999996</v>
      </c>
      <c r="AX29" s="831">
        <v>46.966999999999999</v>
      </c>
      <c r="AY29" s="831">
        <v>66.581000000000003</v>
      </c>
      <c r="AZ29" s="831">
        <v>59.918999999999997</v>
      </c>
      <c r="BA29" s="831">
        <v>173.46700000000001</v>
      </c>
      <c r="BB29" s="831">
        <v>623.63173099999995</v>
      </c>
      <c r="BC29" s="831">
        <v>67.566999999999993</v>
      </c>
      <c r="BD29" s="831">
        <v>75.312000000000012</v>
      </c>
      <c r="BE29" s="831">
        <v>86.641999999999996</v>
      </c>
      <c r="BF29" s="710">
        <v>229.52100000000002</v>
      </c>
      <c r="BG29" s="723">
        <v>-4.6119999999999663</v>
      </c>
      <c r="BH29" s="735">
        <v>-1.9698205720679929E-2</v>
      </c>
      <c r="BI29" s="710">
        <v>853.1527309999999</v>
      </c>
      <c r="BJ29" s="710">
        <v>-17.278269000000137</v>
      </c>
      <c r="BK29" s="649">
        <v>-1.9850245453114757E-2</v>
      </c>
      <c r="BL29" s="830">
        <v>88.665701999999996</v>
      </c>
      <c r="BM29" s="831">
        <v>79.484520000000003</v>
      </c>
      <c r="BN29" s="832">
        <v>79.781999999999996</v>
      </c>
      <c r="BO29" s="223">
        <v>247.932222</v>
      </c>
      <c r="BP29" s="830">
        <v>69.190263000000002</v>
      </c>
      <c r="BQ29" s="831">
        <v>64.102145999999991</v>
      </c>
      <c r="BR29" s="832">
        <v>51.321801000000001</v>
      </c>
      <c r="BS29" s="826">
        <v>1.725800999999997</v>
      </c>
      <c r="BT29" s="844">
        <v>3.479718122429222E-2</v>
      </c>
      <c r="BU29" s="832">
        <v>184.61420999999999</v>
      </c>
      <c r="BV29" s="826">
        <v>-5.5657900000000211</v>
      </c>
      <c r="BW29" s="844">
        <v>-2.9265905983804925E-2</v>
      </c>
      <c r="BX29" s="831">
        <v>432.54643199999998</v>
      </c>
      <c r="BY29" s="710">
        <v>-17.618298999999979</v>
      </c>
      <c r="BZ29" s="649">
        <v>-3.913744855324968E-2</v>
      </c>
      <c r="CA29" s="710">
        <v>48.966999999999999</v>
      </c>
      <c r="CB29" s="710">
        <v>2</v>
      </c>
      <c r="CC29" s="649">
        <v>4.2583090254859797E-2</v>
      </c>
      <c r="CD29" s="710">
        <v>66.716055999999995</v>
      </c>
      <c r="CE29" s="710">
        <v>0.13505599999999163</v>
      </c>
      <c r="CF29" s="649">
        <v>2.0284465538215348E-3</v>
      </c>
      <c r="CG29" s="710">
        <v>55.983298999999995</v>
      </c>
      <c r="CH29" s="710">
        <f t="shared" si="0"/>
        <v>-3.9357010000000017</v>
      </c>
      <c r="CI29" s="649">
        <f t="shared" si="1"/>
        <v>-6.5683689647691085E-2</v>
      </c>
      <c r="CJ29" s="710">
        <v>171.66635499999998</v>
      </c>
      <c r="CK29" s="710">
        <f t="shared" si="2"/>
        <v>-1.8006450000000314</v>
      </c>
      <c r="CL29" s="649">
        <f t="shared" si="3"/>
        <v>-1.0380331705742483E-2</v>
      </c>
      <c r="CM29" s="710">
        <v>604.21278699999993</v>
      </c>
      <c r="CN29" s="710">
        <f t="shared" si="4"/>
        <v>-19.41894400000001</v>
      </c>
      <c r="CO29" s="649">
        <f t="shared" si="5"/>
        <v>-3.1138479706383015E-2</v>
      </c>
    </row>
    <row r="30" spans="1:93" x14ac:dyDescent="0.25">
      <c r="A30" s="58" t="s">
        <v>32</v>
      </c>
      <c r="B30" s="246">
        <v>199.48099999999999</v>
      </c>
      <c r="C30" s="830">
        <v>17.632000000000001</v>
      </c>
      <c r="D30" s="831">
        <v>13.548999999999999</v>
      </c>
      <c r="E30" s="832">
        <v>17.462</v>
      </c>
      <c r="F30" s="223">
        <v>48.643000000000001</v>
      </c>
      <c r="G30" s="830">
        <v>17.184999999999999</v>
      </c>
      <c r="H30" s="831">
        <v>19.98</v>
      </c>
      <c r="I30" s="832">
        <v>20.108000000000001</v>
      </c>
      <c r="J30" s="223">
        <v>57.272999999999996</v>
      </c>
      <c r="K30" s="831">
        <v>105.916</v>
      </c>
      <c r="L30" s="830">
        <v>11.739000000000001</v>
      </c>
      <c r="M30" s="831">
        <v>20.363</v>
      </c>
      <c r="N30" s="832">
        <v>15.209</v>
      </c>
      <c r="O30" s="223">
        <v>47.311000000000007</v>
      </c>
      <c r="P30" s="571">
        <v>153.227</v>
      </c>
      <c r="Q30" s="830">
        <v>21.276999999999997</v>
      </c>
      <c r="R30" s="831">
        <v>12.561</v>
      </c>
      <c r="S30" s="832">
        <v>15.56</v>
      </c>
      <c r="T30" s="223">
        <v>49.397999999999996</v>
      </c>
      <c r="U30" s="831">
        <v>202.625</v>
      </c>
      <c r="V30" s="830">
        <v>14.611000000000001</v>
      </c>
      <c r="W30" s="831">
        <v>14.891</v>
      </c>
      <c r="X30" s="832">
        <v>14.948</v>
      </c>
      <c r="Y30" s="223">
        <v>44.45</v>
      </c>
      <c r="Z30" s="826">
        <v>16.242000000000001</v>
      </c>
      <c r="AA30" s="826">
        <v>19.132000000000001</v>
      </c>
      <c r="AB30" s="826">
        <v>17.579000000000001</v>
      </c>
      <c r="AC30" s="832">
        <v>52.953000000000003</v>
      </c>
      <c r="AD30" s="831">
        <v>97.403000000000006</v>
      </c>
      <c r="AE30" s="831">
        <v>9.8829999999999991</v>
      </c>
      <c r="AF30" s="831">
        <v>24.641999999999999</v>
      </c>
      <c r="AG30" s="60">
        <v>17.867000000000001</v>
      </c>
      <c r="AH30" s="571">
        <v>52.391999999999996</v>
      </c>
      <c r="AI30" s="571">
        <v>149.79500000000002</v>
      </c>
      <c r="AJ30" s="831">
        <v>23.810000000000002</v>
      </c>
      <c r="AK30" s="831">
        <v>19.094999999999999</v>
      </c>
      <c r="AL30" s="831">
        <v>15.063000000000001</v>
      </c>
      <c r="AM30" s="831">
        <v>57.968000000000004</v>
      </c>
      <c r="AN30" s="831">
        <v>207.76300000000003</v>
      </c>
      <c r="AO30" s="830">
        <v>14.745000000000001</v>
      </c>
      <c r="AP30" s="831">
        <v>13.099</v>
      </c>
      <c r="AQ30" s="832">
        <v>17.946000000000002</v>
      </c>
      <c r="AR30" s="223">
        <v>45.790000000000006</v>
      </c>
      <c r="AS30" s="826">
        <v>15.661</v>
      </c>
      <c r="AT30" s="826">
        <v>21.146000000000001</v>
      </c>
      <c r="AU30" s="826">
        <v>10.753</v>
      </c>
      <c r="AV30" s="832">
        <v>47.56</v>
      </c>
      <c r="AW30" s="831">
        <v>93.350000000000009</v>
      </c>
      <c r="AX30" s="831">
        <v>7.69</v>
      </c>
      <c r="AY30" s="831">
        <v>35.981000000000002</v>
      </c>
      <c r="AZ30" s="60">
        <v>18.241</v>
      </c>
      <c r="BA30" s="571">
        <v>61.911999999999999</v>
      </c>
      <c r="BB30" s="571">
        <v>155.262</v>
      </c>
      <c r="BC30" s="831">
        <v>21.486000000000001</v>
      </c>
      <c r="BD30" s="831">
        <v>15.52</v>
      </c>
      <c r="BE30" s="831">
        <v>18.518000000000001</v>
      </c>
      <c r="BF30" s="710">
        <v>55.524000000000001</v>
      </c>
      <c r="BG30" s="723">
        <v>-2.4440000000000026</v>
      </c>
      <c r="BH30" s="735">
        <v>-4.2161192382003887E-2</v>
      </c>
      <c r="BI30" s="710">
        <v>210.786</v>
      </c>
      <c r="BJ30" s="710">
        <v>3.0229999999999677</v>
      </c>
      <c r="BK30" s="649">
        <v>1.4550232717086109E-2</v>
      </c>
      <c r="BL30" s="830">
        <v>17.565000000000001</v>
      </c>
      <c r="BM30" s="831">
        <v>14.055999999999999</v>
      </c>
      <c r="BN30" s="832">
        <v>13.259</v>
      </c>
      <c r="BO30" s="223">
        <v>44.88</v>
      </c>
      <c r="BP30" s="830">
        <v>14.811999999999999</v>
      </c>
      <c r="BQ30" s="831">
        <v>19.904</v>
      </c>
      <c r="BR30" s="832">
        <v>11.682</v>
      </c>
      <c r="BS30" s="826">
        <v>0.92900000000000027</v>
      </c>
      <c r="BT30" s="844">
        <v>8.6394494559657795E-2</v>
      </c>
      <c r="BU30" s="832">
        <v>46.398000000000003</v>
      </c>
      <c r="BV30" s="826">
        <v>-1.161999999999999</v>
      </c>
      <c r="BW30" s="844">
        <v>-2.443229604709838E-2</v>
      </c>
      <c r="BX30" s="831">
        <v>91.278000000000006</v>
      </c>
      <c r="BY30" s="710">
        <v>-2.0720000000000027</v>
      </c>
      <c r="BZ30" s="649">
        <v>-2.2196036422067515E-2</v>
      </c>
      <c r="CA30" s="710">
        <v>7.34</v>
      </c>
      <c r="CB30" s="710">
        <v>-0.35000000000000053</v>
      </c>
      <c r="CC30" s="649">
        <v>-4.5513654096228935E-2</v>
      </c>
      <c r="CD30" s="710">
        <v>22.356999999999999</v>
      </c>
      <c r="CE30" s="710">
        <v>-13.624000000000002</v>
      </c>
      <c r="CF30" s="649">
        <v>-0.37864428448347742</v>
      </c>
      <c r="CG30" s="710">
        <v>17.22</v>
      </c>
      <c r="CH30" s="710">
        <f t="shared" si="0"/>
        <v>-1.0210000000000008</v>
      </c>
      <c r="CI30" s="649">
        <f t="shared" si="1"/>
        <v>-5.5972808508305508E-2</v>
      </c>
      <c r="CJ30" s="710">
        <v>46.917000000000002</v>
      </c>
      <c r="CK30" s="710">
        <f t="shared" si="2"/>
        <v>-14.994999999999997</v>
      </c>
      <c r="CL30" s="649">
        <f t="shared" si="3"/>
        <v>-0.24219860447086183</v>
      </c>
      <c r="CM30" s="710">
        <v>138.19499999999999</v>
      </c>
      <c r="CN30" s="710">
        <f t="shared" si="4"/>
        <v>-17.067000000000007</v>
      </c>
      <c r="CO30" s="649">
        <f t="shared" si="5"/>
        <v>-0.10992387061869618</v>
      </c>
    </row>
    <row r="31" spans="1:93" x14ac:dyDescent="0.25">
      <c r="A31" s="58" t="s">
        <v>33</v>
      </c>
      <c r="B31" s="246">
        <v>668.42600000000004</v>
      </c>
      <c r="C31" s="830">
        <v>74.171999999999997</v>
      </c>
      <c r="D31" s="831">
        <v>68.953999999999994</v>
      </c>
      <c r="E31" s="832">
        <v>64.203999999999994</v>
      </c>
      <c r="F31" s="223">
        <v>207.32999999999998</v>
      </c>
      <c r="G31" s="830">
        <v>58.97</v>
      </c>
      <c r="H31" s="831">
        <v>46.393000000000001</v>
      </c>
      <c r="I31" s="832">
        <v>35.911000000000001</v>
      </c>
      <c r="J31" s="223">
        <v>141.274</v>
      </c>
      <c r="K31" s="831">
        <v>348.60399999999998</v>
      </c>
      <c r="L31" s="830">
        <v>38.346000000000004</v>
      </c>
      <c r="M31" s="831">
        <v>43.509</v>
      </c>
      <c r="N31" s="832">
        <v>39.584000000000003</v>
      </c>
      <c r="O31" s="223">
        <v>121.43900000000001</v>
      </c>
      <c r="P31" s="571">
        <v>470.04300000000001</v>
      </c>
      <c r="Q31" s="830">
        <v>44.222999999999999</v>
      </c>
      <c r="R31" s="831">
        <v>63.8</v>
      </c>
      <c r="S31" s="832">
        <v>78.346000000000004</v>
      </c>
      <c r="T31" s="223">
        <v>186.36900000000003</v>
      </c>
      <c r="U31" s="831">
        <v>656.41200000000003</v>
      </c>
      <c r="V31" s="830">
        <v>78.816000000000003</v>
      </c>
      <c r="W31" s="831">
        <v>73.290000000000006</v>
      </c>
      <c r="X31" s="832">
        <v>71.444000000000003</v>
      </c>
      <c r="Y31" s="223">
        <v>223.55</v>
      </c>
      <c r="Z31" s="826">
        <v>58.338999999999999</v>
      </c>
      <c r="AA31" s="826">
        <v>46.195999999999998</v>
      </c>
      <c r="AB31" s="826">
        <v>38.375999999999998</v>
      </c>
      <c r="AC31" s="832">
        <v>142.911</v>
      </c>
      <c r="AD31" s="831">
        <v>366.46100000000001</v>
      </c>
      <c r="AE31" s="831">
        <v>40.249000000000002</v>
      </c>
      <c r="AF31" s="831">
        <v>42.171999999999997</v>
      </c>
      <c r="AG31" s="60">
        <v>36.737000000000002</v>
      </c>
      <c r="AH31" s="571">
        <v>119.15799999999999</v>
      </c>
      <c r="AI31" s="571">
        <v>485.61900000000003</v>
      </c>
      <c r="AJ31" s="831">
        <v>42.558999999999997</v>
      </c>
      <c r="AK31" s="831">
        <v>57.155000000000001</v>
      </c>
      <c r="AL31" s="831">
        <v>76.347999999999999</v>
      </c>
      <c r="AM31" s="831">
        <v>176.06199999999998</v>
      </c>
      <c r="AN31" s="831">
        <v>661.68100000000004</v>
      </c>
      <c r="AO31" s="830">
        <v>74.445999999999998</v>
      </c>
      <c r="AP31" s="831">
        <v>66.266999999999996</v>
      </c>
      <c r="AQ31" s="832">
        <v>73.456999999999994</v>
      </c>
      <c r="AR31" s="223">
        <v>214.17</v>
      </c>
      <c r="AS31" s="826">
        <v>58.070999999999998</v>
      </c>
      <c r="AT31" s="826">
        <v>45.639000000000003</v>
      </c>
      <c r="AU31" s="826">
        <v>38.826000000000001</v>
      </c>
      <c r="AV31" s="832">
        <v>142.536</v>
      </c>
      <c r="AW31" s="831">
        <v>356.70600000000002</v>
      </c>
      <c r="AX31" s="831">
        <v>39.277000000000001</v>
      </c>
      <c r="AY31" s="831">
        <v>30.507000000000001</v>
      </c>
      <c r="AZ31" s="60">
        <v>41.634</v>
      </c>
      <c r="BA31" s="571">
        <v>111.41800000000001</v>
      </c>
      <c r="BB31" s="571">
        <v>468.12400000000002</v>
      </c>
      <c r="BC31" s="831">
        <v>46.07</v>
      </c>
      <c r="BD31" s="831">
        <v>59.779000000000003</v>
      </c>
      <c r="BE31" s="831">
        <v>68.123999999999995</v>
      </c>
      <c r="BF31" s="710">
        <v>173.97300000000001</v>
      </c>
      <c r="BG31" s="723">
        <v>-2.0889999999999702</v>
      </c>
      <c r="BH31" s="735">
        <v>-1.1865138417148313E-2</v>
      </c>
      <c r="BI31" s="710">
        <v>642.09699999999998</v>
      </c>
      <c r="BJ31" s="710">
        <v>-19.58400000000006</v>
      </c>
      <c r="BK31" s="649">
        <v>-2.9597343735123238E-2</v>
      </c>
      <c r="BL31" s="830">
        <v>71.087000000000003</v>
      </c>
      <c r="BM31" s="831">
        <v>65.397000000000006</v>
      </c>
      <c r="BN31" s="832">
        <v>66.522999999999996</v>
      </c>
      <c r="BO31" s="223">
        <v>203.00700000000001</v>
      </c>
      <c r="BP31" s="830">
        <v>54.343000000000004</v>
      </c>
      <c r="BQ31" s="831">
        <v>44.174999999999997</v>
      </c>
      <c r="BR31" s="832">
        <v>39.61</v>
      </c>
      <c r="BS31" s="826">
        <v>0.78399999999999892</v>
      </c>
      <c r="BT31" s="844">
        <v>2.0192654406840749E-2</v>
      </c>
      <c r="BU31" s="832">
        <v>138.12799999999999</v>
      </c>
      <c r="BV31" s="826">
        <v>-4.4080000000000155</v>
      </c>
      <c r="BW31" s="844">
        <v>-3.0925520570242011E-2</v>
      </c>
      <c r="BX31" s="831">
        <v>341.13499999999999</v>
      </c>
      <c r="BY31" s="710">
        <v>-15.571000000000026</v>
      </c>
      <c r="BZ31" s="649">
        <v>-4.3652195365370995E-2</v>
      </c>
      <c r="CA31" s="710">
        <v>41.627000000000002</v>
      </c>
      <c r="CB31" s="710">
        <v>2.3500000000000014</v>
      </c>
      <c r="CC31" s="649">
        <v>5.9831453522417734E-2</v>
      </c>
      <c r="CD31" s="710">
        <v>44.349246000000001</v>
      </c>
      <c r="CE31" s="710">
        <v>13.842245999999999</v>
      </c>
      <c r="CF31" s="649">
        <v>0.45373999409971477</v>
      </c>
      <c r="CG31" s="710">
        <v>38.735999999999997</v>
      </c>
      <c r="CH31" s="710">
        <f t="shared" si="0"/>
        <v>-2.8980000000000032</v>
      </c>
      <c r="CI31" s="649">
        <f t="shared" si="1"/>
        <v>-6.9606571552096916E-2</v>
      </c>
      <c r="CJ31" s="710">
        <v>124.71224599999999</v>
      </c>
      <c r="CK31" s="710">
        <f t="shared" si="2"/>
        <v>13.294245999999987</v>
      </c>
      <c r="CL31" s="649">
        <f t="shared" si="3"/>
        <v>0.11931865587248008</v>
      </c>
      <c r="CM31" s="710">
        <v>465.84724599999998</v>
      </c>
      <c r="CN31" s="710">
        <f t="shared" si="4"/>
        <v>-2.2767540000000395</v>
      </c>
      <c r="CO31" s="649">
        <f t="shared" si="5"/>
        <v>-4.8635703360648871E-3</v>
      </c>
    </row>
    <row r="32" spans="1:93" x14ac:dyDescent="0.25">
      <c r="A32" s="58" t="s">
        <v>34</v>
      </c>
      <c r="B32" s="247">
        <v>0.19400000000000001</v>
      </c>
      <c r="C32" s="830">
        <v>0.01</v>
      </c>
      <c r="D32" s="831">
        <v>2.1999999999999999E-2</v>
      </c>
      <c r="E32" s="832">
        <v>7.9000000000000001E-2</v>
      </c>
      <c r="F32" s="223">
        <v>0.111</v>
      </c>
      <c r="G32" s="830">
        <v>0</v>
      </c>
      <c r="H32" s="831">
        <v>0.01</v>
      </c>
      <c r="I32" s="832">
        <v>5.5E-2</v>
      </c>
      <c r="J32" s="223">
        <v>6.5000000000000002E-2</v>
      </c>
      <c r="K32" s="831">
        <v>0.17599999999999999</v>
      </c>
      <c r="L32" s="830"/>
      <c r="M32" s="831">
        <v>2.1999999999999999E-2</v>
      </c>
      <c r="N32" s="832">
        <v>4.8000000000000001E-2</v>
      </c>
      <c r="O32" s="223">
        <v>7.0000000000000007E-2</v>
      </c>
      <c r="P32" s="571">
        <v>0.246</v>
      </c>
      <c r="Q32" s="830">
        <v>3.5999999999999997E-2</v>
      </c>
      <c r="R32" s="831">
        <v>8.0000000000000002E-3</v>
      </c>
      <c r="S32" s="832">
        <v>5.0999999999999997E-2</v>
      </c>
      <c r="T32" s="223">
        <v>9.5000000000000001E-2</v>
      </c>
      <c r="U32" s="831">
        <v>0.34099999999999997</v>
      </c>
      <c r="V32" s="830">
        <v>2.9000000000000001E-2</v>
      </c>
      <c r="W32" s="831">
        <v>3.0000000000000001E-3</v>
      </c>
      <c r="X32" s="832">
        <v>1.6E-2</v>
      </c>
      <c r="Y32" s="223">
        <v>4.8000000000000001E-2</v>
      </c>
      <c r="Z32" s="826">
        <v>0.63900000000000001</v>
      </c>
      <c r="AA32" s="826">
        <v>1.2E-2</v>
      </c>
      <c r="AB32" s="826">
        <v>7.0000000000000001E-3</v>
      </c>
      <c r="AC32" s="832">
        <v>0.65800000000000003</v>
      </c>
      <c r="AD32" s="831">
        <v>0.70600000000000007</v>
      </c>
      <c r="AE32" s="831">
        <v>2.7E-2</v>
      </c>
      <c r="AF32" s="831">
        <v>7.0999999999999994E-2</v>
      </c>
      <c r="AG32" s="834">
        <v>0.08</v>
      </c>
      <c r="AH32" s="571">
        <v>0.17799999999999999</v>
      </c>
      <c r="AI32" s="571">
        <v>0.88400000000000012</v>
      </c>
      <c r="AJ32" s="831">
        <v>0.02</v>
      </c>
      <c r="AK32" s="831">
        <v>7.5999999999999998E-2</v>
      </c>
      <c r="AL32" s="831">
        <v>7.0000000000000001E-3</v>
      </c>
      <c r="AM32" s="831">
        <v>0.10300000000000001</v>
      </c>
      <c r="AN32" s="831">
        <v>0.9870000000000001</v>
      </c>
      <c r="AO32" s="830">
        <v>1.7000000000000001E-2</v>
      </c>
      <c r="AP32" s="831">
        <v>3.7309999999999999E-3</v>
      </c>
      <c r="AQ32" s="832">
        <v>4.0000000000000001E-3</v>
      </c>
      <c r="AR32" s="223">
        <v>2.4731E-2</v>
      </c>
      <c r="AS32" s="826">
        <v>5.0999999999999997E-2</v>
      </c>
      <c r="AT32" s="826">
        <v>1.6E-2</v>
      </c>
      <c r="AU32" s="826">
        <v>1.7000000000000001E-2</v>
      </c>
      <c r="AV32" s="832">
        <v>8.4000000000000005E-2</v>
      </c>
      <c r="AW32" s="831">
        <v>0.10873100000000001</v>
      </c>
      <c r="AX32" s="831">
        <v>0</v>
      </c>
      <c r="AY32" s="831">
        <v>9.2999999999999999E-2</v>
      </c>
      <c r="AZ32" s="834">
        <v>4.3999999999999997E-2</v>
      </c>
      <c r="BA32" s="571">
        <v>0.13700000000000001</v>
      </c>
      <c r="BB32" s="571">
        <v>0.24573100000000003</v>
      </c>
      <c r="BC32" s="831">
        <v>1.0999999999999999E-2</v>
      </c>
      <c r="BD32" s="831">
        <v>1.2999999999999999E-2</v>
      </c>
      <c r="BE32" s="831">
        <v>0</v>
      </c>
      <c r="BF32" s="710">
        <v>2.4E-2</v>
      </c>
      <c r="BG32" s="723">
        <v>-7.9000000000000015E-2</v>
      </c>
      <c r="BH32" s="735">
        <v>-0.76699029126213591</v>
      </c>
      <c r="BI32" s="710">
        <v>0.26973100000000005</v>
      </c>
      <c r="BJ32" s="710">
        <v>-0.71726900000000005</v>
      </c>
      <c r="BK32" s="649">
        <v>-0.72671631205673748</v>
      </c>
      <c r="BL32" s="830">
        <v>1.3702000000000001E-2</v>
      </c>
      <c r="BM32" s="831">
        <v>3.1519999999999999E-2</v>
      </c>
      <c r="BN32" s="832">
        <v>0</v>
      </c>
      <c r="BO32" s="223">
        <v>4.5221999999999998E-2</v>
      </c>
      <c r="BP32" s="830">
        <v>3.5263000000000003E-2</v>
      </c>
      <c r="BQ32" s="831">
        <v>2.3146E-2</v>
      </c>
      <c r="BR32" s="832">
        <v>2.9801000000000001E-2</v>
      </c>
      <c r="BS32" s="826">
        <v>1.2801E-2</v>
      </c>
      <c r="BT32" s="844">
        <v>0.75299999999999989</v>
      </c>
      <c r="BU32" s="832">
        <v>8.8210000000000011E-2</v>
      </c>
      <c r="BV32" s="826">
        <v>4.2100000000000054E-3</v>
      </c>
      <c r="BW32" s="844">
        <v>5.0119047619047681E-2</v>
      </c>
      <c r="BX32" s="831">
        <v>0.133432</v>
      </c>
      <c r="BY32" s="710">
        <v>2.4700999999999987E-2</v>
      </c>
      <c r="BZ32" s="649">
        <v>0.22717532258509518</v>
      </c>
      <c r="CA32" s="710">
        <v>0</v>
      </c>
      <c r="CB32" s="710">
        <v>0</v>
      </c>
      <c r="CC32" s="649" t="e">
        <v>#DIV/0!</v>
      </c>
      <c r="CD32" s="710">
        <v>9.8099999999999993E-3</v>
      </c>
      <c r="CE32" s="710">
        <v>-8.319E-2</v>
      </c>
      <c r="CF32" s="649">
        <v>-0.89451612903225808</v>
      </c>
      <c r="CG32" s="710">
        <v>2.7299E-2</v>
      </c>
      <c r="CH32" s="710">
        <f t="shared" si="0"/>
        <v>-1.6700999999999997E-2</v>
      </c>
      <c r="CI32" s="649">
        <f t="shared" si="1"/>
        <v>-0.37956818181818175</v>
      </c>
      <c r="CJ32" s="710">
        <v>3.7109000000000003E-2</v>
      </c>
      <c r="CK32" s="710">
        <f t="shared" si="2"/>
        <v>-9.9891000000000008E-2</v>
      </c>
      <c r="CL32" s="649">
        <f t="shared" si="3"/>
        <v>-0.72913138686131385</v>
      </c>
      <c r="CM32" s="710">
        <v>0.25948199999999999</v>
      </c>
      <c r="CN32" s="710">
        <f t="shared" si="4"/>
        <v>1.3750999999999958E-2</v>
      </c>
      <c r="CO32" s="649">
        <f t="shared" si="5"/>
        <v>5.5959565541181033E-2</v>
      </c>
    </row>
    <row r="33" spans="1:93" x14ac:dyDescent="0.25">
      <c r="A33" s="6" t="s">
        <v>35</v>
      </c>
      <c r="B33" s="246">
        <v>114.74139700000001</v>
      </c>
      <c r="C33" s="43">
        <v>11.568300000000001</v>
      </c>
      <c r="D33" s="835">
        <v>10.6305</v>
      </c>
      <c r="E33" s="837">
        <v>10.089</v>
      </c>
      <c r="F33" s="141">
        <v>32.287799999999997</v>
      </c>
      <c r="G33" s="43">
        <v>9.3565000000000005</v>
      </c>
      <c r="H33" s="835">
        <v>9.0079999999999991</v>
      </c>
      <c r="I33" s="837">
        <v>8.7789999999999999</v>
      </c>
      <c r="J33" s="141">
        <v>27.1435</v>
      </c>
      <c r="K33" s="835">
        <v>59.431299999999993</v>
      </c>
      <c r="L33" s="43">
        <v>8.5711999999999993</v>
      </c>
      <c r="M33" s="835">
        <v>8.1739999999999995</v>
      </c>
      <c r="N33" s="837">
        <v>8.9100999999999999</v>
      </c>
      <c r="O33" s="141">
        <v>25.655299999999997</v>
      </c>
      <c r="P33" s="571">
        <v>85.08659999999999</v>
      </c>
      <c r="Q33" s="43">
        <v>9.8058639999999997</v>
      </c>
      <c r="R33" s="835">
        <v>10.666700000000001</v>
      </c>
      <c r="S33" s="837">
        <v>12.419</v>
      </c>
      <c r="T33" s="141">
        <v>32.891564000000002</v>
      </c>
      <c r="U33" s="835">
        <v>117.97816399999999</v>
      </c>
      <c r="V33" s="43">
        <v>12.521599999999999</v>
      </c>
      <c r="W33" s="835">
        <v>11.721500000000001</v>
      </c>
      <c r="X33" s="837">
        <v>11.381399999999999</v>
      </c>
      <c r="Y33" s="141">
        <v>35.624499999999998</v>
      </c>
      <c r="Z33" s="43">
        <v>9.6974</v>
      </c>
      <c r="AA33" s="835">
        <v>9.0031999999999996</v>
      </c>
      <c r="AB33" s="835">
        <v>9.0690000000000008</v>
      </c>
      <c r="AC33" s="837">
        <v>27.769600000000004</v>
      </c>
      <c r="AD33" s="835">
        <v>63.394100000000002</v>
      </c>
      <c r="AE33" s="835">
        <v>8.3482000000000003</v>
      </c>
      <c r="AF33" s="835">
        <v>8.5630000000000006</v>
      </c>
      <c r="AG33" s="835">
        <v>9.1753</v>
      </c>
      <c r="AH33" s="571">
        <v>26.086500000000001</v>
      </c>
      <c r="AI33" s="571">
        <v>89.48060000000001</v>
      </c>
      <c r="AJ33" s="835">
        <v>9.6032429999999991</v>
      </c>
      <c r="AK33" s="835">
        <v>9.6376000000000008</v>
      </c>
      <c r="AL33" s="835">
        <v>11.43</v>
      </c>
      <c r="AM33" s="835">
        <v>30.670842999999998</v>
      </c>
      <c r="AN33" s="835">
        <v>120.151443</v>
      </c>
      <c r="AO33" s="43">
        <v>11.805636</v>
      </c>
      <c r="AP33" s="835">
        <v>10.6663</v>
      </c>
      <c r="AQ33" s="837">
        <v>11.051</v>
      </c>
      <c r="AR33" s="141">
        <v>33.522936000000001</v>
      </c>
      <c r="AS33" s="43">
        <v>9.7624999999999993</v>
      </c>
      <c r="AT33" s="835">
        <v>8.9550999999999998</v>
      </c>
      <c r="AU33" s="835">
        <v>9.1386000000000003</v>
      </c>
      <c r="AV33" s="837">
        <v>27.856199999999998</v>
      </c>
      <c r="AW33" s="835">
        <v>61.379136000000003</v>
      </c>
      <c r="AX33" s="835">
        <v>9.1761999999999997</v>
      </c>
      <c r="AY33" s="835">
        <v>8.5332000000000008</v>
      </c>
      <c r="AZ33" s="835">
        <v>8.625</v>
      </c>
      <c r="BA33" s="571">
        <v>26.334400000000002</v>
      </c>
      <c r="BB33" s="571">
        <v>87.713536000000005</v>
      </c>
      <c r="BC33" s="835">
        <v>9.9993999999999996</v>
      </c>
      <c r="BD33" s="835">
        <v>10.3894</v>
      </c>
      <c r="BE33" s="835">
        <v>11.244672</v>
      </c>
      <c r="BF33" s="710">
        <v>31.633471999999998</v>
      </c>
      <c r="BG33" s="723">
        <v>0.96262899999999973</v>
      </c>
      <c r="BH33" s="735">
        <v>3.1385801818358816E-2</v>
      </c>
      <c r="BI33" s="710">
        <v>119.347008</v>
      </c>
      <c r="BJ33" s="710">
        <v>-0.80443499999999801</v>
      </c>
      <c r="BK33" s="649">
        <v>-6.6951755211129838E-3</v>
      </c>
      <c r="BL33" s="43">
        <v>11.767208999999999</v>
      </c>
      <c r="BM33" s="835">
        <v>10.031076000000001</v>
      </c>
      <c r="BN33" s="837">
        <v>10.749625</v>
      </c>
      <c r="BO33" s="141">
        <v>32.547910000000002</v>
      </c>
      <c r="BP33" s="43">
        <v>9.4735580000000006</v>
      </c>
      <c r="BQ33" s="835">
        <v>9.0821090000000009</v>
      </c>
      <c r="BR33" s="837">
        <v>9.5247010000000003</v>
      </c>
      <c r="BS33" s="826">
        <v>0.38610100000000003</v>
      </c>
      <c r="BT33" s="844">
        <v>4.2249469284135428E-2</v>
      </c>
      <c r="BU33" s="837">
        <v>28.080368</v>
      </c>
      <c r="BV33" s="826">
        <v>0.22416800000000237</v>
      </c>
      <c r="BW33" s="844">
        <v>8.0473287813844809E-3</v>
      </c>
      <c r="BX33" s="835">
        <v>60.628278000000002</v>
      </c>
      <c r="BY33" s="710">
        <v>-0.75085800000000091</v>
      </c>
      <c r="BZ33" s="649">
        <v>-1.2233114522824187E-2</v>
      </c>
      <c r="CA33" s="710">
        <v>8.880134</v>
      </c>
      <c r="CB33" s="710">
        <v>-0.29606599999999972</v>
      </c>
      <c r="CC33" s="649">
        <v>-3.226455395479607E-2</v>
      </c>
      <c r="CD33" s="710">
        <v>9.2699680000000004</v>
      </c>
      <c r="CE33" s="710">
        <v>0.73676799999999965</v>
      </c>
      <c r="CF33" s="649">
        <v>8.6341349083579377E-2</v>
      </c>
      <c r="CG33" s="710">
        <v>9.0234959999999997</v>
      </c>
      <c r="CH33" s="710">
        <f t="shared" si="0"/>
        <v>0.39849599999999974</v>
      </c>
      <c r="CI33" s="649">
        <f t="shared" si="1"/>
        <v>4.6202434782608666E-2</v>
      </c>
      <c r="CJ33" s="710">
        <v>27.173597999999998</v>
      </c>
      <c r="CK33" s="710">
        <f t="shared" si="2"/>
        <v>0.83919799999999611</v>
      </c>
      <c r="CL33" s="649">
        <f t="shared" si="3"/>
        <v>3.1866987666322226E-2</v>
      </c>
      <c r="CM33" s="710">
        <v>87.801875999999993</v>
      </c>
      <c r="CN33" s="710">
        <f t="shared" si="4"/>
        <v>8.8339999999988095E-2</v>
      </c>
      <c r="CO33" s="649">
        <f t="shared" si="5"/>
        <v>1.0071421587654168E-3</v>
      </c>
    </row>
    <row r="34" spans="1:93" x14ac:dyDescent="0.25">
      <c r="A34" s="5" t="s">
        <v>77</v>
      </c>
      <c r="B34" s="245">
        <v>246.476</v>
      </c>
      <c r="C34" s="827">
        <v>10.955</v>
      </c>
      <c r="D34" s="828">
        <v>9.0990000000000002</v>
      </c>
      <c r="E34" s="829">
        <v>9.8090000000000011</v>
      </c>
      <c r="F34" s="145">
        <v>29.863</v>
      </c>
      <c r="G34" s="827">
        <v>8.5830000000000002</v>
      </c>
      <c r="H34" s="828">
        <v>2.5529999999999999</v>
      </c>
      <c r="I34" s="829">
        <v>1.524</v>
      </c>
      <c r="J34" s="145">
        <v>12.66</v>
      </c>
      <c r="K34" s="828">
        <v>42.522999999999996</v>
      </c>
      <c r="L34" s="827">
        <v>5.0000000000000001E-3</v>
      </c>
      <c r="M34" s="828">
        <v>0.28999999999999998</v>
      </c>
      <c r="N34" s="829">
        <v>2.2759999999999998</v>
      </c>
      <c r="O34" s="145">
        <v>2.5709999999999997</v>
      </c>
      <c r="P34" s="828">
        <v>45.093999999999994</v>
      </c>
      <c r="Q34" s="827">
        <v>4.0970000000000004</v>
      </c>
      <c r="R34" s="828">
        <v>7.4289999999999994</v>
      </c>
      <c r="S34" s="829">
        <v>9.1470000000000002</v>
      </c>
      <c r="T34" s="145">
        <v>20.673000000000002</v>
      </c>
      <c r="U34" s="828">
        <v>65.766999999999996</v>
      </c>
      <c r="V34" s="827">
        <v>9.7669999999999995</v>
      </c>
      <c r="W34" s="828">
        <v>10.715</v>
      </c>
      <c r="X34" s="829">
        <v>10.556999999999999</v>
      </c>
      <c r="Y34" s="145">
        <v>31.039000000000001</v>
      </c>
      <c r="Z34" s="21">
        <v>6.8739999999999997</v>
      </c>
      <c r="AA34" s="21">
        <v>2.105</v>
      </c>
      <c r="AB34" s="21">
        <v>0.59099999999999997</v>
      </c>
      <c r="AC34" s="829">
        <v>9.57</v>
      </c>
      <c r="AD34" s="828">
        <v>40.609000000000002</v>
      </c>
      <c r="AE34" s="828">
        <v>0</v>
      </c>
      <c r="AF34" s="828">
        <v>0</v>
      </c>
      <c r="AG34" s="828">
        <v>2.3819999999999997</v>
      </c>
      <c r="AH34" s="560">
        <v>2.3819999999999997</v>
      </c>
      <c r="AI34" s="560">
        <v>42.991</v>
      </c>
      <c r="AJ34" s="828">
        <v>7.0259999999999998</v>
      </c>
      <c r="AK34" s="828">
        <v>8.16</v>
      </c>
      <c r="AL34" s="828">
        <v>10.56</v>
      </c>
      <c r="AM34" s="828">
        <v>25.746000000000002</v>
      </c>
      <c r="AN34" s="828">
        <v>68.736999999999995</v>
      </c>
      <c r="AO34" s="827">
        <v>11.465</v>
      </c>
      <c r="AP34" s="828">
        <v>12.100999999999999</v>
      </c>
      <c r="AQ34" s="829">
        <v>12.375999999999999</v>
      </c>
      <c r="AR34" s="145">
        <v>35.942</v>
      </c>
      <c r="AS34" s="21">
        <v>12.164000000000001</v>
      </c>
      <c r="AT34" s="21">
        <v>2.5019999999999998</v>
      </c>
      <c r="AU34" s="21">
        <v>1.171</v>
      </c>
      <c r="AV34" s="829">
        <v>15.837</v>
      </c>
      <c r="AW34" s="828">
        <v>51.778999999999996</v>
      </c>
      <c r="AX34" s="828">
        <v>0</v>
      </c>
      <c r="AY34" s="828">
        <v>0</v>
      </c>
      <c r="AZ34" s="828">
        <v>2.3519999999999999</v>
      </c>
      <c r="BA34" s="560">
        <v>2.3519999999999999</v>
      </c>
      <c r="BB34" s="560">
        <v>54.130999999999993</v>
      </c>
      <c r="BC34" s="828">
        <v>6.5179999999999998</v>
      </c>
      <c r="BD34" s="828">
        <v>7.7780000000000005</v>
      </c>
      <c r="BE34" s="828">
        <v>13.906000000000001</v>
      </c>
      <c r="BF34" s="712">
        <v>28.201999999999998</v>
      </c>
      <c r="BG34" s="725">
        <v>2.455999999999996</v>
      </c>
      <c r="BH34" s="736">
        <v>9.5393459178124695E-2</v>
      </c>
      <c r="BI34" s="712">
        <v>82.332999999999998</v>
      </c>
      <c r="BJ34" s="712">
        <v>13.596000000000004</v>
      </c>
      <c r="BK34" s="718">
        <v>0.19779740169050153</v>
      </c>
      <c r="BL34" s="827">
        <v>15.366</v>
      </c>
      <c r="BM34" s="828">
        <v>10.655000000000001</v>
      </c>
      <c r="BN34" s="829">
        <v>12.685</v>
      </c>
      <c r="BO34" s="145">
        <v>38.706000000000003</v>
      </c>
      <c r="BP34" s="827">
        <v>9.6850000000000005</v>
      </c>
      <c r="BQ34" s="828">
        <v>7.1059999999999999</v>
      </c>
      <c r="BR34" s="829">
        <v>1.905</v>
      </c>
      <c r="BS34" s="159">
        <v>0.73399999999999999</v>
      </c>
      <c r="BT34" s="846">
        <v>0.62681468830059772</v>
      </c>
      <c r="BU34" s="829">
        <v>18.696000000000002</v>
      </c>
      <c r="BV34" s="159">
        <v>2.8590000000000018</v>
      </c>
      <c r="BW34" s="846">
        <v>0.18052661488918367</v>
      </c>
      <c r="BX34" s="828">
        <v>57.402000000000001</v>
      </c>
      <c r="BY34" s="712">
        <v>5.6230000000000047</v>
      </c>
      <c r="BZ34" s="718">
        <v>0.10859614901794173</v>
      </c>
      <c r="CA34" s="712">
        <v>0</v>
      </c>
      <c r="CB34" s="712">
        <v>0</v>
      </c>
      <c r="CC34" s="718" t="e">
        <v>#DIV/0!</v>
      </c>
      <c r="CD34" s="712">
        <v>1E-3</v>
      </c>
      <c r="CE34" s="712">
        <v>1E-3</v>
      </c>
      <c r="CF34" s="718" t="e">
        <v>#DIV/0!</v>
      </c>
      <c r="CG34" s="712">
        <v>2.6320000000000001</v>
      </c>
      <c r="CH34" s="712">
        <f t="shared" si="0"/>
        <v>0.28000000000000025</v>
      </c>
      <c r="CI34" s="718">
        <f t="shared" si="1"/>
        <v>0.11904761904761917</v>
      </c>
      <c r="CJ34" s="712">
        <v>2.633</v>
      </c>
      <c r="CK34" s="712">
        <f t="shared" si="2"/>
        <v>0.28100000000000014</v>
      </c>
      <c r="CL34" s="718">
        <f t="shared" si="3"/>
        <v>0.11947278911564632</v>
      </c>
      <c r="CM34" s="712">
        <v>60.035000000000004</v>
      </c>
      <c r="CN34" s="712">
        <f t="shared" si="4"/>
        <v>5.9040000000000106</v>
      </c>
      <c r="CO34" s="718">
        <f t="shared" si="5"/>
        <v>0.10906874064768822</v>
      </c>
    </row>
    <row r="35" spans="1:93" x14ac:dyDescent="0.25">
      <c r="A35" s="6" t="s">
        <v>36</v>
      </c>
      <c r="B35" s="246">
        <v>59.398000000000003</v>
      </c>
      <c r="C35" s="830">
        <v>10.955</v>
      </c>
      <c r="D35" s="831">
        <v>9.0990000000000002</v>
      </c>
      <c r="E35" s="832">
        <v>9.8090000000000011</v>
      </c>
      <c r="F35" s="223">
        <v>29.863</v>
      </c>
      <c r="G35" s="830">
        <v>8.5830000000000002</v>
      </c>
      <c r="H35" s="831">
        <v>2.5529999999999999</v>
      </c>
      <c r="I35" s="832">
        <v>1.524</v>
      </c>
      <c r="J35" s="223">
        <v>12.66</v>
      </c>
      <c r="K35" s="831">
        <v>42.522999999999996</v>
      </c>
      <c r="L35" s="830">
        <v>5.0000000000000001E-3</v>
      </c>
      <c r="M35" s="831">
        <v>0.28999999999999998</v>
      </c>
      <c r="N35" s="832">
        <v>2.2759999999999998</v>
      </c>
      <c r="O35" s="223">
        <v>2.5709999999999997</v>
      </c>
      <c r="P35" s="831">
        <v>45.093999999999994</v>
      </c>
      <c r="Q35" s="830">
        <v>4.0970000000000004</v>
      </c>
      <c r="R35" s="831">
        <v>7.4289999999999994</v>
      </c>
      <c r="S35" s="832">
        <v>9.1470000000000002</v>
      </c>
      <c r="T35" s="223">
        <v>20.673000000000002</v>
      </c>
      <c r="U35" s="831">
        <v>65.766999999999996</v>
      </c>
      <c r="V35" s="830">
        <v>9.7669999999999995</v>
      </c>
      <c r="W35" s="831">
        <v>10.715</v>
      </c>
      <c r="X35" s="832">
        <v>10.556999999999999</v>
      </c>
      <c r="Y35" s="223">
        <v>31.039000000000001</v>
      </c>
      <c r="Z35" s="826">
        <v>6.8739999999999997</v>
      </c>
      <c r="AA35" s="826">
        <v>2.105</v>
      </c>
      <c r="AB35" s="826">
        <v>0.59099999999999997</v>
      </c>
      <c r="AC35" s="832">
        <v>9.57</v>
      </c>
      <c r="AD35" s="831">
        <v>40.609000000000002</v>
      </c>
      <c r="AE35" s="831">
        <v>0</v>
      </c>
      <c r="AF35" s="831">
        <v>0</v>
      </c>
      <c r="AG35" s="831">
        <v>2.3819999999999997</v>
      </c>
      <c r="AH35" s="834">
        <v>2.3819999999999997</v>
      </c>
      <c r="AI35" s="834">
        <v>42.991</v>
      </c>
      <c r="AJ35" s="831">
        <v>7.0259999999999998</v>
      </c>
      <c r="AK35" s="831">
        <v>8.16</v>
      </c>
      <c r="AL35" s="831">
        <v>10.56</v>
      </c>
      <c r="AM35" s="831">
        <v>25.746000000000002</v>
      </c>
      <c r="AN35" s="831">
        <v>68.736999999999995</v>
      </c>
      <c r="AO35" s="830">
        <v>11.465</v>
      </c>
      <c r="AP35" s="830">
        <v>12.100999999999999</v>
      </c>
      <c r="AQ35" s="830">
        <v>12.375999999999999</v>
      </c>
      <c r="AR35" s="223">
        <v>35.942</v>
      </c>
      <c r="AS35" s="826">
        <v>12.164000000000001</v>
      </c>
      <c r="AT35" s="826">
        <v>2.5019999999999998</v>
      </c>
      <c r="AU35" s="826">
        <v>1.171</v>
      </c>
      <c r="AV35" s="832">
        <v>15.837</v>
      </c>
      <c r="AW35" s="831">
        <v>51.778999999999996</v>
      </c>
      <c r="AX35" s="831">
        <v>0</v>
      </c>
      <c r="AY35" s="831">
        <v>0</v>
      </c>
      <c r="AZ35" s="831">
        <v>2.3519999999999999</v>
      </c>
      <c r="BA35" s="834">
        <v>2.3519999999999999</v>
      </c>
      <c r="BB35" s="834">
        <v>54.130999999999993</v>
      </c>
      <c r="BC35" s="831">
        <v>6.5179999999999998</v>
      </c>
      <c r="BD35" s="831">
        <v>7.7780000000000005</v>
      </c>
      <c r="BE35" s="831">
        <v>13.906000000000001</v>
      </c>
      <c r="BF35" s="710">
        <v>28.201999999999998</v>
      </c>
      <c r="BG35" s="723">
        <v>2.455999999999996</v>
      </c>
      <c r="BH35" s="735">
        <v>9.5393459178124695E-2</v>
      </c>
      <c r="BI35" s="710">
        <v>82.332999999999998</v>
      </c>
      <c r="BJ35" s="710">
        <v>13.596000000000004</v>
      </c>
      <c r="BK35" s="649">
        <v>0.19779740169050153</v>
      </c>
      <c r="BL35" s="830">
        <v>15.366</v>
      </c>
      <c r="BM35" s="830">
        <v>10.655000000000001</v>
      </c>
      <c r="BN35" s="830">
        <v>12.685</v>
      </c>
      <c r="BO35" s="223">
        <v>38.706000000000003</v>
      </c>
      <c r="BP35" s="830">
        <v>9.6850000000000005</v>
      </c>
      <c r="BQ35" s="830">
        <v>7.1059999999999999</v>
      </c>
      <c r="BR35" s="830">
        <v>1.905</v>
      </c>
      <c r="BS35" s="826">
        <v>0.73399999999999999</v>
      </c>
      <c r="BT35" s="844">
        <v>0.62681468830059772</v>
      </c>
      <c r="BU35" s="832">
        <v>18.696000000000002</v>
      </c>
      <c r="BV35" s="826">
        <v>2.8590000000000018</v>
      </c>
      <c r="BW35" s="844">
        <v>0.18052661488918367</v>
      </c>
      <c r="BX35" s="831">
        <v>57.402000000000001</v>
      </c>
      <c r="BY35" s="710">
        <v>5.6230000000000047</v>
      </c>
      <c r="BZ35" s="649">
        <v>0.10859614901794173</v>
      </c>
      <c r="CA35" s="710">
        <v>0</v>
      </c>
      <c r="CB35" s="710">
        <v>0</v>
      </c>
      <c r="CC35" s="649" t="e">
        <v>#DIV/0!</v>
      </c>
      <c r="CD35" s="710">
        <v>1E-3</v>
      </c>
      <c r="CE35" s="710">
        <v>1E-3</v>
      </c>
      <c r="CF35" s="649" t="e">
        <v>#DIV/0!</v>
      </c>
      <c r="CG35" s="710">
        <v>2.6320000000000001</v>
      </c>
      <c r="CH35" s="710">
        <f t="shared" si="0"/>
        <v>0.28000000000000025</v>
      </c>
      <c r="CI35" s="649">
        <f t="shared" si="1"/>
        <v>0.11904761904761917</v>
      </c>
      <c r="CJ35" s="710">
        <v>2.633</v>
      </c>
      <c r="CK35" s="710">
        <f t="shared" si="2"/>
        <v>0.28100000000000014</v>
      </c>
      <c r="CL35" s="649">
        <f t="shared" si="3"/>
        <v>0.11947278911564632</v>
      </c>
      <c r="CM35" s="710">
        <v>60.035000000000004</v>
      </c>
      <c r="CN35" s="710">
        <f t="shared" si="4"/>
        <v>5.9040000000000106</v>
      </c>
      <c r="CO35" s="649">
        <f t="shared" si="5"/>
        <v>0.10906874064768822</v>
      </c>
    </row>
    <row r="36" spans="1:93" x14ac:dyDescent="0.25">
      <c r="A36" s="58" t="s">
        <v>37</v>
      </c>
      <c r="B36" s="247">
        <v>16.134</v>
      </c>
      <c r="C36" s="830">
        <v>1.9990000000000001</v>
      </c>
      <c r="D36" s="831">
        <v>1.028</v>
      </c>
      <c r="E36" s="832">
        <v>6.3390000000000004</v>
      </c>
      <c r="F36" s="223">
        <v>9.3659999999999997</v>
      </c>
      <c r="G36" s="830">
        <v>3.55</v>
      </c>
      <c r="H36" s="60">
        <v>0</v>
      </c>
      <c r="I36" s="833">
        <v>0</v>
      </c>
      <c r="J36" s="223">
        <v>3.55</v>
      </c>
      <c r="K36" s="831">
        <v>12.916</v>
      </c>
      <c r="L36" s="830"/>
      <c r="M36" s="60">
        <v>0.28999999999999998</v>
      </c>
      <c r="N36" s="833">
        <v>0</v>
      </c>
      <c r="O36" s="223">
        <v>0.28999999999999998</v>
      </c>
      <c r="P36" s="831">
        <v>13.206</v>
      </c>
      <c r="Q36" s="830">
        <v>0.88100000000000001</v>
      </c>
      <c r="R36" s="60">
        <v>2.1669999999999998</v>
      </c>
      <c r="S36" s="833">
        <v>2.2490000000000001</v>
      </c>
      <c r="T36" s="223">
        <v>5.2970000000000006</v>
      </c>
      <c r="U36" s="831">
        <v>18.503</v>
      </c>
      <c r="V36" s="830">
        <v>2.0270000000000001</v>
      </c>
      <c r="W36" s="60">
        <v>2.282</v>
      </c>
      <c r="X36" s="833">
        <v>5.0739999999999998</v>
      </c>
      <c r="Y36" s="223">
        <v>9.3829999999999991</v>
      </c>
      <c r="Z36" s="60">
        <v>3.0859999999999999</v>
      </c>
      <c r="AA36" s="60">
        <v>0</v>
      </c>
      <c r="AB36" s="60">
        <v>0</v>
      </c>
      <c r="AC36" s="832">
        <v>3.0859999999999999</v>
      </c>
      <c r="AD36" s="831">
        <v>12.468999999999999</v>
      </c>
      <c r="AE36" s="831"/>
      <c r="AF36" s="831">
        <v>0</v>
      </c>
      <c r="AG36" s="60">
        <v>0.36799999999999999</v>
      </c>
      <c r="AH36" s="834">
        <v>0.36799999999999999</v>
      </c>
      <c r="AI36" s="834">
        <v>12.837</v>
      </c>
      <c r="AJ36" s="831">
        <v>0.94599999999999995</v>
      </c>
      <c r="AK36" s="831">
        <v>2.5550000000000002</v>
      </c>
      <c r="AL36" s="831">
        <v>2.5030000000000001</v>
      </c>
      <c r="AM36" s="831">
        <v>6.0039999999999996</v>
      </c>
      <c r="AN36" s="831">
        <v>18.841000000000001</v>
      </c>
      <c r="AO36" s="830">
        <v>2.4380000000000002</v>
      </c>
      <c r="AP36" s="60">
        <v>2.2839999999999998</v>
      </c>
      <c r="AQ36" s="833">
        <v>4.8079999999999998</v>
      </c>
      <c r="AR36" s="223">
        <v>9.5299999999999994</v>
      </c>
      <c r="AS36" s="60">
        <v>1.601</v>
      </c>
      <c r="AT36" s="60">
        <v>0</v>
      </c>
      <c r="AU36" s="60">
        <v>0</v>
      </c>
      <c r="AV36" s="832">
        <v>1.601</v>
      </c>
      <c r="AW36" s="831">
        <v>11.131</v>
      </c>
      <c r="AX36" s="831">
        <v>0</v>
      </c>
      <c r="AY36" s="831">
        <v>0</v>
      </c>
      <c r="AZ36" s="60">
        <v>0</v>
      </c>
      <c r="BA36" s="834">
        <v>0</v>
      </c>
      <c r="BB36" s="834">
        <v>11.131</v>
      </c>
      <c r="BC36" s="831">
        <v>1.681</v>
      </c>
      <c r="BD36" s="831">
        <v>2.5329999999999999</v>
      </c>
      <c r="BE36" s="831">
        <v>2.5150000000000001</v>
      </c>
      <c r="BF36" s="710">
        <v>6.729000000000001</v>
      </c>
      <c r="BG36" s="723">
        <v>0.72500000000000142</v>
      </c>
      <c r="BH36" s="735">
        <v>0.12075283144570315</v>
      </c>
      <c r="BI36" s="710">
        <v>17.86</v>
      </c>
      <c r="BJ36" s="710">
        <v>-0.98100000000000165</v>
      </c>
      <c r="BK36" s="649">
        <v>-5.2067300037153097E-2</v>
      </c>
      <c r="BL36" s="830">
        <v>2.399</v>
      </c>
      <c r="BM36" s="60">
        <v>2.2229999999999999</v>
      </c>
      <c r="BN36" s="833">
        <v>3.9860000000000002</v>
      </c>
      <c r="BO36" s="223">
        <v>8.6080000000000005</v>
      </c>
      <c r="BP36" s="830">
        <v>1.869</v>
      </c>
      <c r="BQ36" s="60">
        <v>0</v>
      </c>
      <c r="BR36" s="833">
        <v>0</v>
      </c>
      <c r="BS36" s="826">
        <v>0</v>
      </c>
      <c r="BT36" s="844" t="e">
        <v>#DIV/0!</v>
      </c>
      <c r="BU36" s="832">
        <v>1.869</v>
      </c>
      <c r="BV36" s="826">
        <v>0.26800000000000002</v>
      </c>
      <c r="BW36" s="844">
        <v>0.1673953778888195</v>
      </c>
      <c r="BX36" s="831">
        <v>10.477</v>
      </c>
      <c r="BY36" s="710">
        <v>-0.65399999999999991</v>
      </c>
      <c r="BZ36" s="649">
        <v>-5.8754828856347127E-2</v>
      </c>
      <c r="CA36" s="710">
        <v>0</v>
      </c>
      <c r="CB36" s="710">
        <v>0</v>
      </c>
      <c r="CC36" s="649" t="e">
        <v>#DIV/0!</v>
      </c>
      <c r="CD36" s="710">
        <v>0</v>
      </c>
      <c r="CE36" s="710">
        <v>0</v>
      </c>
      <c r="CF36" s="649" t="e">
        <v>#DIV/0!</v>
      </c>
      <c r="CG36" s="710">
        <v>0</v>
      </c>
      <c r="CH36" s="710">
        <f t="shared" si="0"/>
        <v>0</v>
      </c>
      <c r="CI36" s="649" t="e">
        <f t="shared" si="1"/>
        <v>#DIV/0!</v>
      </c>
      <c r="CJ36" s="710">
        <v>0</v>
      </c>
      <c r="CK36" s="710">
        <f t="shared" si="2"/>
        <v>0</v>
      </c>
      <c r="CL36" s="649" t="e">
        <f t="shared" si="3"/>
        <v>#DIV/0!</v>
      </c>
      <c r="CM36" s="710">
        <v>10.477</v>
      </c>
      <c r="CN36" s="710">
        <f t="shared" si="4"/>
        <v>-0.65399999999999991</v>
      </c>
      <c r="CO36" s="649">
        <f t="shared" si="5"/>
        <v>-5.8754828856347127E-2</v>
      </c>
    </row>
    <row r="37" spans="1:93" x14ac:dyDescent="0.25">
      <c r="A37" s="58" t="s">
        <v>38</v>
      </c>
      <c r="B37" s="246">
        <v>43.264000000000003</v>
      </c>
      <c r="C37" s="830">
        <v>8.9559999999999995</v>
      </c>
      <c r="D37" s="831">
        <v>8.0709999999999997</v>
      </c>
      <c r="E37" s="832">
        <v>3.47</v>
      </c>
      <c r="F37" s="223">
        <v>20.497</v>
      </c>
      <c r="G37" s="830">
        <v>5.0330000000000004</v>
      </c>
      <c r="H37" s="831">
        <v>2.5529999999999999</v>
      </c>
      <c r="I37" s="832">
        <v>1.524</v>
      </c>
      <c r="J37" s="223">
        <v>9.11</v>
      </c>
      <c r="K37" s="831">
        <v>29.606999999999999</v>
      </c>
      <c r="L37" s="830">
        <v>5.0000000000000001E-3</v>
      </c>
      <c r="M37" s="831">
        <v>0</v>
      </c>
      <c r="N37" s="832">
        <v>2.2759999999999998</v>
      </c>
      <c r="O37" s="223">
        <v>2.2809999999999997</v>
      </c>
      <c r="P37" s="831">
        <v>31.887999999999998</v>
      </c>
      <c r="Q37" s="830">
        <v>3.2160000000000002</v>
      </c>
      <c r="R37" s="831">
        <v>5.2619999999999996</v>
      </c>
      <c r="S37" s="832">
        <v>6.8979999999999997</v>
      </c>
      <c r="T37" s="223">
        <v>15.376000000000001</v>
      </c>
      <c r="U37" s="831">
        <v>47.263999999999996</v>
      </c>
      <c r="V37" s="830">
        <v>7.74</v>
      </c>
      <c r="W37" s="831">
        <v>8.4329999999999998</v>
      </c>
      <c r="X37" s="832">
        <v>5.4829999999999997</v>
      </c>
      <c r="Y37" s="223">
        <v>21.656000000000002</v>
      </c>
      <c r="Z37" s="826">
        <v>3.7879999999999998</v>
      </c>
      <c r="AA37" s="826">
        <v>2.105</v>
      </c>
      <c r="AB37" s="826">
        <v>0.59099999999999997</v>
      </c>
      <c r="AC37" s="832">
        <v>6.484</v>
      </c>
      <c r="AD37" s="831">
        <v>28.14</v>
      </c>
      <c r="AE37" s="831">
        <v>0</v>
      </c>
      <c r="AF37" s="831">
        <v>0</v>
      </c>
      <c r="AG37" s="60">
        <v>2.0139999999999998</v>
      </c>
      <c r="AH37" s="834">
        <v>2.0139999999999998</v>
      </c>
      <c r="AI37" s="834">
        <v>30.154</v>
      </c>
      <c r="AJ37" s="831">
        <v>6.08</v>
      </c>
      <c r="AK37" s="831">
        <v>5.6050000000000004</v>
      </c>
      <c r="AL37" s="831">
        <v>8.0570000000000004</v>
      </c>
      <c r="AM37" s="831">
        <v>19.742000000000001</v>
      </c>
      <c r="AN37" s="831">
        <v>49.896000000000001</v>
      </c>
      <c r="AO37" s="830">
        <v>9.0269999999999992</v>
      </c>
      <c r="AP37" s="831">
        <v>9.8170000000000002</v>
      </c>
      <c r="AQ37" s="832">
        <v>7.5679999999999996</v>
      </c>
      <c r="AR37" s="223">
        <v>26.411999999999999</v>
      </c>
      <c r="AS37" s="826">
        <v>10.563000000000001</v>
      </c>
      <c r="AT37" s="826">
        <v>2.5019999999999998</v>
      </c>
      <c r="AU37" s="826">
        <v>1.171</v>
      </c>
      <c r="AV37" s="832">
        <v>14.236000000000001</v>
      </c>
      <c r="AW37" s="831">
        <v>40.647999999999996</v>
      </c>
      <c r="AX37" s="831">
        <v>0</v>
      </c>
      <c r="AY37" s="831">
        <v>0</v>
      </c>
      <c r="AZ37" s="60">
        <v>2.3519999999999999</v>
      </c>
      <c r="BA37" s="834">
        <v>2.3519999999999999</v>
      </c>
      <c r="BB37" s="834">
        <v>42.999999999999993</v>
      </c>
      <c r="BC37" s="831">
        <v>4.8369999999999997</v>
      </c>
      <c r="BD37" s="831">
        <v>5.2450000000000001</v>
      </c>
      <c r="BE37" s="831">
        <v>11.391</v>
      </c>
      <c r="BF37" s="710">
        <v>21.472999999999999</v>
      </c>
      <c r="BG37" s="723">
        <v>1.7309999999999981</v>
      </c>
      <c r="BH37" s="735">
        <v>8.7681086009522735E-2</v>
      </c>
      <c r="BI37" s="710">
        <v>64.472999999999985</v>
      </c>
      <c r="BJ37" s="710">
        <v>14.576999999999984</v>
      </c>
      <c r="BK37" s="649">
        <v>0.29214766714766682</v>
      </c>
      <c r="BL37" s="830">
        <v>12.967000000000001</v>
      </c>
      <c r="BM37" s="831">
        <v>8.4320000000000004</v>
      </c>
      <c r="BN37" s="832">
        <v>8.6989999999999998</v>
      </c>
      <c r="BO37" s="223">
        <v>30.097999999999999</v>
      </c>
      <c r="BP37" s="830">
        <v>7.8159999999999998</v>
      </c>
      <c r="BQ37" s="831">
        <v>7.1059999999999999</v>
      </c>
      <c r="BR37" s="832">
        <v>1.905</v>
      </c>
      <c r="BS37" s="826">
        <v>0.73399999999999999</v>
      </c>
      <c r="BT37" s="844">
        <v>0.62681468830059772</v>
      </c>
      <c r="BU37" s="832">
        <v>16.827000000000002</v>
      </c>
      <c r="BV37" s="826">
        <v>2.5910000000000011</v>
      </c>
      <c r="BW37" s="844">
        <v>0.18200337173363312</v>
      </c>
      <c r="BX37" s="831">
        <v>46.924999999999997</v>
      </c>
      <c r="BY37" s="710">
        <v>6.277000000000001</v>
      </c>
      <c r="BZ37" s="649">
        <v>0.15442334186183826</v>
      </c>
      <c r="CA37" s="710">
        <v>0</v>
      </c>
      <c r="CB37" s="710">
        <v>0</v>
      </c>
      <c r="CC37" s="649" t="e">
        <v>#DIV/0!</v>
      </c>
      <c r="CD37" s="710">
        <v>1E-3</v>
      </c>
      <c r="CE37" s="710">
        <v>1E-3</v>
      </c>
      <c r="CF37" s="649" t="e">
        <v>#DIV/0!</v>
      </c>
      <c r="CG37" s="710">
        <v>2.6320000000000001</v>
      </c>
      <c r="CH37" s="710">
        <f t="shared" si="0"/>
        <v>0.28000000000000025</v>
      </c>
      <c r="CI37" s="649">
        <f t="shared" si="1"/>
        <v>0.11904761904761917</v>
      </c>
      <c r="CJ37" s="710">
        <v>2.633</v>
      </c>
      <c r="CK37" s="710">
        <f t="shared" si="2"/>
        <v>0.28100000000000014</v>
      </c>
      <c r="CL37" s="649">
        <f t="shared" si="3"/>
        <v>0.11947278911564632</v>
      </c>
      <c r="CM37" s="710">
        <v>49.558</v>
      </c>
      <c r="CN37" s="710">
        <f t="shared" si="4"/>
        <v>6.5580000000000069</v>
      </c>
      <c r="CO37" s="649">
        <f t="shared" si="5"/>
        <v>0.15251162790697692</v>
      </c>
    </row>
    <row r="38" spans="1:93" x14ac:dyDescent="0.25">
      <c r="A38" s="5" t="s">
        <v>79</v>
      </c>
      <c r="C38" s="827">
        <v>19.189</v>
      </c>
      <c r="D38" s="828">
        <v>16.798999999999999</v>
      </c>
      <c r="E38" s="829">
        <v>16.236000000000001</v>
      </c>
      <c r="F38" s="145">
        <v>52.224000000000004</v>
      </c>
      <c r="G38" s="827">
        <v>17.223999999999997</v>
      </c>
      <c r="H38" s="828">
        <v>13.827999999999999</v>
      </c>
      <c r="I38" s="829">
        <v>10.125999999999999</v>
      </c>
      <c r="J38" s="145">
        <v>41.177999999999997</v>
      </c>
      <c r="K38" s="828">
        <v>93.402000000000001</v>
      </c>
      <c r="L38" s="827">
        <v>9.6869999999999994</v>
      </c>
      <c r="M38" s="828">
        <v>11.827000000000002</v>
      </c>
      <c r="N38" s="829">
        <v>13.777000000000001</v>
      </c>
      <c r="O38" s="145">
        <v>35.290999999999997</v>
      </c>
      <c r="P38" s="828">
        <v>128.69299999999998</v>
      </c>
      <c r="Q38" s="827">
        <v>16.34</v>
      </c>
      <c r="R38" s="828">
        <v>16.436</v>
      </c>
      <c r="S38" s="829">
        <v>18.533000000000001</v>
      </c>
      <c r="T38" s="145">
        <v>51.308999999999997</v>
      </c>
      <c r="U38" s="828">
        <v>180.00199999999998</v>
      </c>
      <c r="V38" s="827">
        <v>18.469000000000001</v>
      </c>
      <c r="W38" s="828">
        <v>16.902000000000001</v>
      </c>
      <c r="X38" s="829">
        <v>18.266999999999999</v>
      </c>
      <c r="Y38" s="145">
        <v>53.637999999999998</v>
      </c>
      <c r="Z38" s="21">
        <v>15.798</v>
      </c>
      <c r="AA38" s="21">
        <v>13.901</v>
      </c>
      <c r="AB38" s="21">
        <v>8.83</v>
      </c>
      <c r="AC38" s="829">
        <v>38.528999999999996</v>
      </c>
      <c r="AD38" s="828">
        <v>92.167000000000002</v>
      </c>
      <c r="AE38" s="828">
        <v>8.3820000000000014</v>
      </c>
      <c r="AF38" s="828">
        <v>10.233000000000001</v>
      </c>
      <c r="AG38" s="828">
        <v>12.071999999999999</v>
      </c>
      <c r="AH38" s="828">
        <v>30.687000000000001</v>
      </c>
      <c r="AI38" s="828">
        <v>122.854</v>
      </c>
      <c r="AJ38" s="828">
        <v>14.197000000000001</v>
      </c>
      <c r="AK38" s="828">
        <v>17.863</v>
      </c>
      <c r="AL38" s="828">
        <v>20.451999999999998</v>
      </c>
      <c r="AM38" s="828">
        <v>52.512</v>
      </c>
      <c r="AN38" s="828">
        <v>175.36599999999999</v>
      </c>
      <c r="AO38" s="827">
        <v>20.251000000000001</v>
      </c>
      <c r="AP38" s="828">
        <v>18.375</v>
      </c>
      <c r="AQ38" s="829">
        <v>19.3</v>
      </c>
      <c r="AR38" s="145">
        <v>57.926000000000002</v>
      </c>
      <c r="AS38" s="21">
        <v>18.448</v>
      </c>
      <c r="AT38" s="21">
        <v>18.057000000000002</v>
      </c>
      <c r="AU38" s="21">
        <v>11.106000000000002</v>
      </c>
      <c r="AV38" s="829">
        <v>47.610999999999997</v>
      </c>
      <c r="AW38" s="828">
        <v>105.53700000000001</v>
      </c>
      <c r="AX38" s="828">
        <v>11.831999999999999</v>
      </c>
      <c r="AY38" s="828">
        <v>12.116</v>
      </c>
      <c r="AZ38" s="828">
        <v>12.389000000000001</v>
      </c>
      <c r="BA38" s="828">
        <v>36.337000000000003</v>
      </c>
      <c r="BB38" s="828">
        <v>141.87400000000002</v>
      </c>
      <c r="BC38" s="828">
        <v>15.68</v>
      </c>
      <c r="BD38" s="828">
        <v>18.358000000000001</v>
      </c>
      <c r="BE38" s="828">
        <v>19.263999999999999</v>
      </c>
      <c r="BF38" s="711">
        <v>53.301999999999992</v>
      </c>
      <c r="BG38" s="721">
        <v>0.78999999999999204</v>
      </c>
      <c r="BH38" s="734">
        <v>1.5044180377818295E-2</v>
      </c>
      <c r="BI38" s="711">
        <v>195.17600000000002</v>
      </c>
      <c r="BJ38" s="711">
        <v>19.810000000000031</v>
      </c>
      <c r="BK38" s="717">
        <v>0.11296374439743184</v>
      </c>
      <c r="BL38" s="827">
        <v>19.686</v>
      </c>
      <c r="BM38" s="828">
        <v>17.274999999999999</v>
      </c>
      <c r="BN38" s="829">
        <v>18.387</v>
      </c>
      <c r="BO38" s="145">
        <v>55.347999999999999</v>
      </c>
      <c r="BP38" s="827">
        <v>17.013999999999999</v>
      </c>
      <c r="BQ38" s="828">
        <v>16.175000000000001</v>
      </c>
      <c r="BR38" s="829">
        <v>16.516999999999999</v>
      </c>
      <c r="BS38" s="21">
        <v>5.4109999999999978</v>
      </c>
      <c r="BT38" s="845">
        <v>0.48721411849450719</v>
      </c>
      <c r="BU38" s="829">
        <v>49.706000000000003</v>
      </c>
      <c r="BV38" s="21">
        <v>2.095000000000006</v>
      </c>
      <c r="BW38" s="845">
        <v>4.4002436411753713E-2</v>
      </c>
      <c r="BX38" s="828">
        <v>105.054</v>
      </c>
      <c r="BY38" s="711">
        <v>-0.48300000000000409</v>
      </c>
      <c r="BZ38" s="717">
        <v>-4.576593990733146E-3</v>
      </c>
      <c r="CA38" s="711">
        <v>14.324999999999999</v>
      </c>
      <c r="CB38" s="711">
        <v>2.4930000000000003</v>
      </c>
      <c r="CC38" s="717">
        <v>0.21069979716024345</v>
      </c>
      <c r="CD38" s="711">
        <v>10.675999999999998</v>
      </c>
      <c r="CE38" s="711">
        <v>-1.4400000000000013</v>
      </c>
      <c r="CF38" s="717">
        <v>-0.11885110597556961</v>
      </c>
      <c r="CG38" s="711">
        <v>12.49</v>
      </c>
      <c r="CH38" s="711">
        <f t="shared" si="0"/>
        <v>0.10099999999999909</v>
      </c>
      <c r="CI38" s="717">
        <f t="shared" si="1"/>
        <v>8.1523932520783833E-3</v>
      </c>
      <c r="CJ38" s="711">
        <v>37.491</v>
      </c>
      <c r="CK38" s="711">
        <f t="shared" si="2"/>
        <v>1.1539999999999964</v>
      </c>
      <c r="CL38" s="717">
        <f t="shared" si="3"/>
        <v>3.1758262927594358E-2</v>
      </c>
      <c r="CM38" s="711">
        <v>142.54500000000002</v>
      </c>
      <c r="CN38" s="711">
        <f t="shared" si="4"/>
        <v>0.67099999999999227</v>
      </c>
      <c r="CO38" s="717">
        <f t="shared" si="5"/>
        <v>4.7295487545286107E-3</v>
      </c>
    </row>
    <row r="39" spans="1:93" x14ac:dyDescent="0.25">
      <c r="A39" s="12" t="s">
        <v>78</v>
      </c>
      <c r="B39" s="256">
        <v>187.078</v>
      </c>
      <c r="C39" s="830">
        <v>19.189</v>
      </c>
      <c r="D39" s="831">
        <v>16.798999999999999</v>
      </c>
      <c r="E39" s="832">
        <v>16.236000000000001</v>
      </c>
      <c r="F39" s="223">
        <v>52.224000000000004</v>
      </c>
      <c r="G39" s="830">
        <v>17.223999999999997</v>
      </c>
      <c r="H39" s="831">
        <v>13.827999999999999</v>
      </c>
      <c r="I39" s="832">
        <v>10.125999999999999</v>
      </c>
      <c r="J39" s="223">
        <v>41.177999999999997</v>
      </c>
      <c r="K39" s="832">
        <v>93.402000000000001</v>
      </c>
      <c r="L39" s="830">
        <v>9.6869999999999994</v>
      </c>
      <c r="M39" s="831">
        <v>11.827000000000002</v>
      </c>
      <c r="N39" s="832">
        <v>13.777000000000001</v>
      </c>
      <c r="O39" s="223">
        <v>35.290999999999997</v>
      </c>
      <c r="P39" s="832">
        <v>128.69299999999998</v>
      </c>
      <c r="Q39" s="830">
        <v>16.34</v>
      </c>
      <c r="R39" s="831">
        <v>16.436</v>
      </c>
      <c r="S39" s="832">
        <v>18.533000000000001</v>
      </c>
      <c r="T39" s="223">
        <v>51.308999999999997</v>
      </c>
      <c r="U39" s="831">
        <v>180.00199999999998</v>
      </c>
      <c r="V39" s="830">
        <v>18.469000000000001</v>
      </c>
      <c r="W39" s="831">
        <v>16.902000000000001</v>
      </c>
      <c r="X39" s="832">
        <v>18.266999999999999</v>
      </c>
      <c r="Y39" s="223">
        <v>53.637999999999998</v>
      </c>
      <c r="Z39" s="826">
        <v>15.798</v>
      </c>
      <c r="AA39" s="826">
        <v>13.901</v>
      </c>
      <c r="AB39" s="826">
        <v>8.83</v>
      </c>
      <c r="AC39" s="832">
        <v>38.528999999999996</v>
      </c>
      <c r="AD39" s="832">
        <v>92.167000000000002</v>
      </c>
      <c r="AE39" s="832">
        <v>8.3820000000000014</v>
      </c>
      <c r="AF39" s="832">
        <v>10.233000000000001</v>
      </c>
      <c r="AG39" s="832">
        <v>12.071999999999999</v>
      </c>
      <c r="AH39" s="832">
        <v>30.687000000000001</v>
      </c>
      <c r="AI39" s="832">
        <v>122.854</v>
      </c>
      <c r="AJ39" s="832">
        <v>14.197000000000001</v>
      </c>
      <c r="AK39" s="832">
        <v>17.863</v>
      </c>
      <c r="AL39" s="832">
        <v>20.451999999999998</v>
      </c>
      <c r="AM39" s="832">
        <v>52.512</v>
      </c>
      <c r="AN39" s="831">
        <v>175.36599999999999</v>
      </c>
      <c r="AO39" s="830">
        <v>20.251000000000001</v>
      </c>
      <c r="AP39" s="831">
        <v>18.375</v>
      </c>
      <c r="AQ39" s="832">
        <v>19.3</v>
      </c>
      <c r="AR39" s="223">
        <v>57.926000000000002</v>
      </c>
      <c r="AS39" s="826">
        <v>18.448</v>
      </c>
      <c r="AT39" s="826">
        <v>18.057000000000002</v>
      </c>
      <c r="AU39" s="826">
        <v>11.106000000000002</v>
      </c>
      <c r="AV39" s="832">
        <v>47.610999999999997</v>
      </c>
      <c r="AW39" s="832">
        <v>105.53700000000001</v>
      </c>
      <c r="AX39" s="832">
        <v>11.831999999999999</v>
      </c>
      <c r="AY39" s="832">
        <v>12.116</v>
      </c>
      <c r="AZ39" s="832">
        <v>12.389000000000001</v>
      </c>
      <c r="BA39" s="832">
        <v>36.337000000000003</v>
      </c>
      <c r="BB39" s="832">
        <v>141.87400000000002</v>
      </c>
      <c r="BC39" s="832">
        <v>15.68</v>
      </c>
      <c r="BD39" s="832">
        <v>18.358000000000001</v>
      </c>
      <c r="BE39" s="832">
        <v>19.263999999999999</v>
      </c>
      <c r="BF39" s="710">
        <v>53.301999999999992</v>
      </c>
      <c r="BG39" s="723">
        <v>0.78999999999999204</v>
      </c>
      <c r="BH39" s="735">
        <v>1.5044180377818295E-2</v>
      </c>
      <c r="BI39" s="710">
        <v>195.17600000000002</v>
      </c>
      <c r="BJ39" s="710">
        <v>19.810000000000031</v>
      </c>
      <c r="BK39" s="649">
        <v>0.11296374439743184</v>
      </c>
      <c r="BL39" s="830">
        <v>19.686</v>
      </c>
      <c r="BM39" s="831">
        <v>17.274999999999999</v>
      </c>
      <c r="BN39" s="832">
        <v>18.387</v>
      </c>
      <c r="BO39" s="223">
        <v>55.347999999999999</v>
      </c>
      <c r="BP39" s="830">
        <v>17.013999999999999</v>
      </c>
      <c r="BQ39" s="831">
        <v>16.175000000000001</v>
      </c>
      <c r="BR39" s="832">
        <v>16.516999999999999</v>
      </c>
      <c r="BS39" s="826">
        <v>5.4109999999999978</v>
      </c>
      <c r="BT39" s="844">
        <v>0.48721411849450719</v>
      </c>
      <c r="BU39" s="832">
        <v>49.706000000000003</v>
      </c>
      <c r="BV39" s="826">
        <v>2.095000000000006</v>
      </c>
      <c r="BW39" s="844">
        <v>4.4002436411753713E-2</v>
      </c>
      <c r="BX39" s="832">
        <v>105.054</v>
      </c>
      <c r="BY39" s="710">
        <v>-0.48300000000000409</v>
      </c>
      <c r="BZ39" s="649">
        <v>-4.576593990733146E-3</v>
      </c>
      <c r="CA39" s="710">
        <v>14.324999999999999</v>
      </c>
      <c r="CB39" s="710">
        <v>2.4930000000000003</v>
      </c>
      <c r="CC39" s="649">
        <v>0.21069979716024345</v>
      </c>
      <c r="CD39" s="710">
        <v>10.675999999999998</v>
      </c>
      <c r="CE39" s="710">
        <v>-1.4400000000000013</v>
      </c>
      <c r="CF39" s="649">
        <v>-0.11885110597556961</v>
      </c>
      <c r="CG39" s="710">
        <v>12.49</v>
      </c>
      <c r="CH39" s="710">
        <f t="shared" si="0"/>
        <v>0.10099999999999909</v>
      </c>
      <c r="CI39" s="649">
        <f t="shared" si="1"/>
        <v>8.1523932520783833E-3</v>
      </c>
      <c r="CJ39" s="710">
        <v>37.491</v>
      </c>
      <c r="CK39" s="710">
        <f t="shared" si="2"/>
        <v>1.1539999999999964</v>
      </c>
      <c r="CL39" s="649">
        <f t="shared" si="3"/>
        <v>3.1758262927594358E-2</v>
      </c>
      <c r="CM39" s="710">
        <v>142.54500000000002</v>
      </c>
      <c r="CN39" s="710">
        <f t="shared" si="4"/>
        <v>0.67099999999999227</v>
      </c>
      <c r="CO39" s="649">
        <f t="shared" si="5"/>
        <v>4.7295487545286107E-3</v>
      </c>
    </row>
    <row r="40" spans="1:93" x14ac:dyDescent="0.25">
      <c r="A40" s="58" t="s">
        <v>40</v>
      </c>
      <c r="B40" s="248">
        <v>45.225999999999999</v>
      </c>
      <c r="C40" s="830">
        <v>5.0919999999999996</v>
      </c>
      <c r="D40" s="831">
        <v>4.6139999999999999</v>
      </c>
      <c r="E40" s="832">
        <v>5.1779999999999999</v>
      </c>
      <c r="F40" s="223">
        <v>14.884</v>
      </c>
      <c r="G40" s="830">
        <v>4.9249999999999998</v>
      </c>
      <c r="H40" s="831">
        <v>5.0030000000000001</v>
      </c>
      <c r="I40" s="832">
        <v>0.92100000000000004</v>
      </c>
      <c r="J40" s="223">
        <v>10.849</v>
      </c>
      <c r="K40" s="831">
        <v>25.733000000000001</v>
      </c>
      <c r="L40" s="830"/>
      <c r="M40" s="831"/>
      <c r="N40" s="832"/>
      <c r="O40" s="223">
        <v>0</v>
      </c>
      <c r="P40" s="831">
        <v>25.733000000000001</v>
      </c>
      <c r="Q40" s="830">
        <v>5.0629999999999997</v>
      </c>
      <c r="R40" s="831">
        <v>5.8209999999999997</v>
      </c>
      <c r="S40" s="832">
        <v>7.024</v>
      </c>
      <c r="T40" s="223">
        <v>17.907999999999998</v>
      </c>
      <c r="U40" s="831">
        <v>43.640999999999998</v>
      </c>
      <c r="V40" s="830">
        <v>6.8150000000000004</v>
      </c>
      <c r="W40" s="831">
        <v>6.734</v>
      </c>
      <c r="X40" s="832">
        <v>7.2450000000000001</v>
      </c>
      <c r="Y40" s="223">
        <v>20.794</v>
      </c>
      <c r="Z40" s="826">
        <v>5.0119999999999996</v>
      </c>
      <c r="AA40" s="826">
        <v>5.2629999999999999</v>
      </c>
      <c r="AB40" s="826">
        <v>0</v>
      </c>
      <c r="AC40" s="832">
        <v>10.274999999999999</v>
      </c>
      <c r="AD40" s="831">
        <v>31.068999999999999</v>
      </c>
      <c r="AE40" s="831"/>
      <c r="AF40" s="831"/>
      <c r="AI40" s="834">
        <v>31.068999999999999</v>
      </c>
      <c r="AJ40" s="831">
        <v>5.1050000000000004</v>
      </c>
      <c r="AK40" s="831">
        <v>5.8319999999999999</v>
      </c>
      <c r="AL40" s="831">
        <v>5.8570000000000002</v>
      </c>
      <c r="AM40" s="831">
        <v>16.794</v>
      </c>
      <c r="AN40" s="831">
        <v>47.863</v>
      </c>
      <c r="AO40" s="830">
        <v>5.891</v>
      </c>
      <c r="AP40" s="831">
        <v>4.8899999999999997</v>
      </c>
      <c r="AQ40" s="832">
        <v>5.2</v>
      </c>
      <c r="AR40" s="223">
        <v>15.980999999999998</v>
      </c>
      <c r="AS40" s="826">
        <v>6.24</v>
      </c>
      <c r="AT40" s="826">
        <v>6.7910000000000004</v>
      </c>
      <c r="AU40" s="826">
        <v>4.8650000000000002</v>
      </c>
      <c r="AV40" s="832">
        <v>17.896000000000001</v>
      </c>
      <c r="AW40" s="831">
        <v>33.876999999999995</v>
      </c>
      <c r="AX40" s="831">
        <v>0</v>
      </c>
      <c r="AY40" s="831">
        <v>0</v>
      </c>
      <c r="AZ40" s="834">
        <v>0.51200000000000001</v>
      </c>
      <c r="BA40" s="834">
        <v>0.51200000000000001</v>
      </c>
      <c r="BB40" s="834">
        <v>34.388999999999996</v>
      </c>
      <c r="BC40" s="831">
        <v>6.6180000000000003</v>
      </c>
      <c r="BD40" s="831">
        <v>8.0210000000000008</v>
      </c>
      <c r="BE40" s="831">
        <v>6.8639999999999999</v>
      </c>
      <c r="BF40" s="710">
        <v>21.503</v>
      </c>
      <c r="BG40" s="723">
        <v>4.7089999999999996</v>
      </c>
      <c r="BH40" s="735">
        <v>0.28039776110515668</v>
      </c>
      <c r="BI40" s="710">
        <v>55.891999999999996</v>
      </c>
      <c r="BJ40" s="710">
        <v>8.0289999999999964</v>
      </c>
      <c r="BK40" s="649">
        <v>0.16774961870338245</v>
      </c>
      <c r="BL40" s="830">
        <v>5.4340000000000002</v>
      </c>
      <c r="BM40" s="831">
        <v>4.6589999999999998</v>
      </c>
      <c r="BN40" s="832">
        <v>4.7469999999999999</v>
      </c>
      <c r="BO40" s="223">
        <v>14.84</v>
      </c>
      <c r="BP40" s="830">
        <v>4.9489999999999998</v>
      </c>
      <c r="BQ40" s="831">
        <v>5.3140000000000001</v>
      </c>
      <c r="BR40" s="832">
        <v>0.53300000000000003</v>
      </c>
      <c r="BS40" s="826">
        <v>-4.3319999999999999</v>
      </c>
      <c r="BT40" s="844">
        <v>-0.89044193216855083</v>
      </c>
      <c r="BU40" s="832">
        <v>10.795999999999999</v>
      </c>
      <c r="BV40" s="826">
        <v>-7.1000000000000014</v>
      </c>
      <c r="BW40" s="844">
        <v>-0.39673670093875735</v>
      </c>
      <c r="BX40" s="831">
        <v>25.635999999999999</v>
      </c>
      <c r="BY40" s="710">
        <v>-8.2409999999999961</v>
      </c>
      <c r="BZ40" s="649">
        <v>-0.2432623904123741</v>
      </c>
      <c r="CA40" s="710">
        <v>0</v>
      </c>
      <c r="CB40" s="710">
        <v>0</v>
      </c>
      <c r="CC40" s="649" t="e">
        <v>#DIV/0!</v>
      </c>
      <c r="CD40" s="710">
        <v>0</v>
      </c>
      <c r="CE40" s="710">
        <v>0</v>
      </c>
      <c r="CF40" s="649" t="e">
        <v>#DIV/0!</v>
      </c>
      <c r="CG40" s="710">
        <v>0</v>
      </c>
      <c r="CH40" s="710">
        <f t="shared" si="0"/>
        <v>-0.51200000000000001</v>
      </c>
      <c r="CI40" s="649">
        <f t="shared" si="1"/>
        <v>-1</v>
      </c>
      <c r="CJ40" s="710">
        <v>0</v>
      </c>
      <c r="CK40" s="710">
        <f t="shared" si="2"/>
        <v>-0.51200000000000001</v>
      </c>
      <c r="CL40" s="649">
        <f t="shared" si="3"/>
        <v>-1</v>
      </c>
      <c r="CM40" s="710">
        <v>25.635999999999999</v>
      </c>
      <c r="CN40" s="710">
        <f t="shared" si="4"/>
        <v>-8.7529999999999966</v>
      </c>
      <c r="CO40" s="649">
        <f t="shared" si="5"/>
        <v>-0.25452906452644736</v>
      </c>
    </row>
    <row r="41" spans="1:93" x14ac:dyDescent="0.25">
      <c r="A41" s="58" t="s">
        <v>41</v>
      </c>
      <c r="B41" s="248">
        <v>51.445</v>
      </c>
      <c r="C41" s="830">
        <v>4.5330000000000004</v>
      </c>
      <c r="D41" s="831">
        <v>4.1310000000000002</v>
      </c>
      <c r="E41" s="832">
        <v>3.8820000000000001</v>
      </c>
      <c r="F41" s="223">
        <v>12.546000000000001</v>
      </c>
      <c r="G41" s="830">
        <v>3.3969999999999998</v>
      </c>
      <c r="H41" s="831">
        <v>2.1070000000000002</v>
      </c>
      <c r="I41" s="832">
        <v>4.7759999999999998</v>
      </c>
      <c r="J41" s="223">
        <v>10.28</v>
      </c>
      <c r="K41" s="831">
        <v>22.826000000000001</v>
      </c>
      <c r="L41" s="830">
        <v>5.47</v>
      </c>
      <c r="M41" s="831">
        <v>6.4820000000000002</v>
      </c>
      <c r="N41" s="832">
        <v>7.0179999999999998</v>
      </c>
      <c r="O41" s="223">
        <v>18.97</v>
      </c>
      <c r="P41" s="831">
        <v>41.795999999999999</v>
      </c>
      <c r="Q41" s="830">
        <v>3.1859999999999999</v>
      </c>
      <c r="R41" s="831">
        <v>3.2709999999999999</v>
      </c>
      <c r="S41" s="832">
        <v>3.032</v>
      </c>
      <c r="T41" s="223">
        <v>9.4890000000000008</v>
      </c>
      <c r="U41" s="831">
        <v>51.284999999999997</v>
      </c>
      <c r="V41" s="830">
        <v>3.4409999999999998</v>
      </c>
      <c r="W41" s="831">
        <v>2.77</v>
      </c>
      <c r="X41" s="832">
        <v>2.9</v>
      </c>
      <c r="Y41" s="223">
        <v>9.1110000000000007</v>
      </c>
      <c r="Z41" s="60">
        <v>2.5510000000000002</v>
      </c>
      <c r="AA41" s="826">
        <v>2.0009999999999999</v>
      </c>
      <c r="AB41" s="826">
        <v>5.5439999999999996</v>
      </c>
      <c r="AC41" s="832">
        <v>10.096</v>
      </c>
      <c r="AD41" s="831">
        <v>19.207000000000001</v>
      </c>
      <c r="AE41" s="831">
        <v>5.4820000000000002</v>
      </c>
      <c r="AF41" s="831">
        <v>6.1120000000000001</v>
      </c>
      <c r="AG41" s="60">
        <v>6.8840000000000003</v>
      </c>
      <c r="AH41" s="834">
        <v>18.478000000000002</v>
      </c>
      <c r="AI41" s="834">
        <v>37.685000000000002</v>
      </c>
      <c r="AJ41" s="831">
        <v>2.5379999999999998</v>
      </c>
      <c r="AK41" s="831">
        <v>2.883</v>
      </c>
      <c r="AL41" s="831">
        <v>4.1909999999999998</v>
      </c>
      <c r="AM41" s="831">
        <v>9.6120000000000001</v>
      </c>
      <c r="AN41" s="831">
        <v>47.297000000000004</v>
      </c>
      <c r="AO41" s="830">
        <v>4.2430000000000003</v>
      </c>
      <c r="AP41" s="831">
        <v>4.5170000000000003</v>
      </c>
      <c r="AQ41" s="832">
        <v>4.1289999999999996</v>
      </c>
      <c r="AR41" s="223">
        <v>12.889000000000001</v>
      </c>
      <c r="AS41" s="60">
        <v>1.8620000000000001</v>
      </c>
      <c r="AT41" s="826">
        <v>0</v>
      </c>
      <c r="AU41" s="826">
        <v>1.0760000000000001</v>
      </c>
      <c r="AV41" s="832">
        <v>2.9380000000000002</v>
      </c>
      <c r="AW41" s="831">
        <v>15.827000000000002</v>
      </c>
      <c r="AX41" s="831">
        <v>5.9390000000000001</v>
      </c>
      <c r="AY41" s="831">
        <v>6.3140000000000001</v>
      </c>
      <c r="AZ41" s="60">
        <v>6.26</v>
      </c>
      <c r="BA41" s="834">
        <v>18.512999999999998</v>
      </c>
      <c r="BB41" s="834">
        <v>34.340000000000003</v>
      </c>
      <c r="BC41" s="831">
        <v>1.9910000000000001</v>
      </c>
      <c r="BD41" s="831">
        <v>0.83099999999999996</v>
      </c>
      <c r="BE41" s="831">
        <v>2.601</v>
      </c>
      <c r="BF41" s="713">
        <v>5.423</v>
      </c>
      <c r="BG41" s="726">
        <v>-4.1890000000000001</v>
      </c>
      <c r="BH41" s="737">
        <v>-0.43580940491052855</v>
      </c>
      <c r="BI41" s="713">
        <v>39.763000000000005</v>
      </c>
      <c r="BJ41" s="713">
        <v>-7.5339999999999989</v>
      </c>
      <c r="BK41" s="719">
        <v>-0.15929128697380379</v>
      </c>
      <c r="BL41" s="830">
        <v>4.3929999999999998</v>
      </c>
      <c r="BM41" s="831">
        <v>3.5920000000000001</v>
      </c>
      <c r="BN41" s="832">
        <v>4.508</v>
      </c>
      <c r="BO41" s="223">
        <v>12.492999999999999</v>
      </c>
      <c r="BP41" s="830">
        <v>3.06</v>
      </c>
      <c r="BQ41" s="831">
        <v>1.694</v>
      </c>
      <c r="BR41" s="832">
        <v>5.5720000000000001</v>
      </c>
      <c r="BS41" s="60">
        <v>4.4960000000000004</v>
      </c>
      <c r="BT41" s="847">
        <v>4.1784386617100377</v>
      </c>
      <c r="BU41" s="832">
        <v>10.326000000000001</v>
      </c>
      <c r="BV41" s="60">
        <v>7.3879999999999999</v>
      </c>
      <c r="BW41" s="847">
        <v>2.5146358066712047</v>
      </c>
      <c r="BX41" s="831">
        <v>22.818999999999999</v>
      </c>
      <c r="BY41" s="713">
        <v>6.9919999999999973</v>
      </c>
      <c r="BZ41" s="719">
        <v>0.44177671068427349</v>
      </c>
      <c r="CA41" s="713">
        <v>5.6109999999999998</v>
      </c>
      <c r="CB41" s="713">
        <v>-0.32800000000000029</v>
      </c>
      <c r="CC41" s="719">
        <v>-5.5228152887691583E-2</v>
      </c>
      <c r="CD41" s="713">
        <v>5.5709999999999997</v>
      </c>
      <c r="CE41" s="713">
        <v>-0.74300000000000033</v>
      </c>
      <c r="CF41" s="719">
        <v>-0.1176750079189104</v>
      </c>
      <c r="CG41" s="713">
        <v>6.5110000000000001</v>
      </c>
      <c r="CH41" s="713">
        <f t="shared" si="0"/>
        <v>0.25100000000000033</v>
      </c>
      <c r="CI41" s="719">
        <f t="shared" si="1"/>
        <v>4.0095846645367465E-2</v>
      </c>
      <c r="CJ41" s="713">
        <v>17.693000000000001</v>
      </c>
      <c r="CK41" s="713">
        <f t="shared" si="2"/>
        <v>-0.81999999999999673</v>
      </c>
      <c r="CL41" s="719">
        <f t="shared" si="3"/>
        <v>-4.4293199373413104E-2</v>
      </c>
      <c r="CM41" s="713">
        <v>40.512</v>
      </c>
      <c r="CN41" s="713">
        <f t="shared" si="4"/>
        <v>6.171999999999997</v>
      </c>
      <c r="CO41" s="719">
        <f t="shared" si="5"/>
        <v>0.17973209085614433</v>
      </c>
    </row>
    <row r="42" spans="1:93" x14ac:dyDescent="0.25">
      <c r="A42" s="58" t="s">
        <v>42</v>
      </c>
      <c r="B42" s="248">
        <v>30.472000000000001</v>
      </c>
      <c r="C42" s="830">
        <v>3.1059999999999999</v>
      </c>
      <c r="D42" s="831">
        <v>2.351</v>
      </c>
      <c r="E42" s="832">
        <v>1.575</v>
      </c>
      <c r="F42" s="223">
        <v>7.032</v>
      </c>
      <c r="G42" s="830">
        <v>3.4729999999999999</v>
      </c>
      <c r="H42" s="831">
        <v>2.2549999999999999</v>
      </c>
      <c r="I42" s="832">
        <v>1.141</v>
      </c>
      <c r="J42" s="223">
        <v>6.8689999999999998</v>
      </c>
      <c r="K42" s="831">
        <v>13.901</v>
      </c>
      <c r="L42" s="830">
        <v>1.355</v>
      </c>
      <c r="M42" s="831">
        <v>2.004</v>
      </c>
      <c r="N42" s="832">
        <v>3.1160000000000001</v>
      </c>
      <c r="O42" s="223">
        <v>6.4749999999999996</v>
      </c>
      <c r="P42" s="831">
        <v>20.375999999999998</v>
      </c>
      <c r="Q42" s="830">
        <v>3.6280000000000001</v>
      </c>
      <c r="R42" s="831">
        <v>3.4350000000000001</v>
      </c>
      <c r="S42" s="832">
        <v>3.4390000000000001</v>
      </c>
      <c r="T42" s="223">
        <v>10.502000000000001</v>
      </c>
      <c r="U42" s="831">
        <v>30.878</v>
      </c>
      <c r="V42" s="830">
        <v>3.2080000000000002</v>
      </c>
      <c r="W42" s="831">
        <v>2.762</v>
      </c>
      <c r="X42" s="832">
        <v>3.464</v>
      </c>
      <c r="Y42" s="223">
        <v>9.4340000000000011</v>
      </c>
      <c r="Z42" s="826">
        <v>4.6029999999999998</v>
      </c>
      <c r="AA42" s="826">
        <v>3.6459999999999999</v>
      </c>
      <c r="AB42" s="826">
        <v>1.5109999999999999</v>
      </c>
      <c r="AC42" s="832">
        <v>9.759999999999998</v>
      </c>
      <c r="AD42" s="831">
        <v>19.193999999999999</v>
      </c>
      <c r="AE42" s="831">
        <v>1.331</v>
      </c>
      <c r="AF42" s="831">
        <v>1.1930000000000001</v>
      </c>
      <c r="AG42" s="60">
        <v>1.5169999999999999</v>
      </c>
      <c r="AH42" s="834">
        <v>4.0410000000000004</v>
      </c>
      <c r="AI42" s="834">
        <v>23.234999999999999</v>
      </c>
      <c r="AJ42" s="831">
        <v>2.4420000000000002</v>
      </c>
      <c r="AK42" s="831">
        <v>3.9649999999999999</v>
      </c>
      <c r="AL42" s="831">
        <v>4.2510000000000003</v>
      </c>
      <c r="AM42" s="831">
        <v>10.658000000000001</v>
      </c>
      <c r="AN42" s="831">
        <v>33.893000000000001</v>
      </c>
      <c r="AO42" s="830">
        <v>4.0270000000000001</v>
      </c>
      <c r="AP42" s="831">
        <v>3.1829999999999998</v>
      </c>
      <c r="AQ42" s="832">
        <v>4.3780000000000001</v>
      </c>
      <c r="AR42" s="223">
        <v>11.588000000000001</v>
      </c>
      <c r="AS42" s="826">
        <v>5.6109999999999998</v>
      </c>
      <c r="AT42" s="826">
        <v>7.2149999999999999</v>
      </c>
      <c r="AU42" s="826">
        <v>2.375</v>
      </c>
      <c r="AV42" s="832">
        <v>15.201000000000001</v>
      </c>
      <c r="AW42" s="831">
        <v>26.789000000000001</v>
      </c>
      <c r="AX42" s="831">
        <v>2.9849999999999999</v>
      </c>
      <c r="AY42" s="831">
        <v>2.66</v>
      </c>
      <c r="AZ42" s="60">
        <v>1.915</v>
      </c>
      <c r="BA42" s="834">
        <v>7.5600000000000005</v>
      </c>
      <c r="BB42" s="834">
        <v>34.349000000000004</v>
      </c>
      <c r="BC42" s="831">
        <v>2.2829999999999999</v>
      </c>
      <c r="BD42" s="831">
        <v>4.1360000000000001</v>
      </c>
      <c r="BE42" s="831">
        <v>3.9830000000000001</v>
      </c>
      <c r="BF42" s="713">
        <v>10.402000000000001</v>
      </c>
      <c r="BG42" s="726">
        <v>-0.25600000000000023</v>
      </c>
      <c r="BH42" s="737">
        <v>-2.4019515856633533E-2</v>
      </c>
      <c r="BI42" s="713">
        <v>44.751000000000005</v>
      </c>
      <c r="BJ42" s="713">
        <v>10.858000000000004</v>
      </c>
      <c r="BK42" s="719">
        <v>0.32036113651786513</v>
      </c>
      <c r="BL42" s="830">
        <v>4.0229999999999997</v>
      </c>
      <c r="BM42" s="831">
        <v>4.0970000000000004</v>
      </c>
      <c r="BN42" s="832">
        <v>3.7090000000000001</v>
      </c>
      <c r="BO42" s="223">
        <v>11.829000000000001</v>
      </c>
      <c r="BP42" s="830">
        <v>4.2809999999999997</v>
      </c>
      <c r="BQ42" s="831">
        <v>5.0449999999999999</v>
      </c>
      <c r="BR42" s="832">
        <v>7.2169999999999996</v>
      </c>
      <c r="BS42" s="60">
        <v>4.8419999999999996</v>
      </c>
      <c r="BT42" s="847">
        <v>2.038736842105263</v>
      </c>
      <c r="BU42" s="832">
        <v>16.542999999999999</v>
      </c>
      <c r="BV42" s="60">
        <v>1.3419999999999987</v>
      </c>
      <c r="BW42" s="847">
        <v>8.828366554831911E-2</v>
      </c>
      <c r="BX42" s="831">
        <v>28.372</v>
      </c>
      <c r="BY42" s="713">
        <v>1.5829999999999984</v>
      </c>
      <c r="BZ42" s="719">
        <v>5.9091418119377292E-2</v>
      </c>
      <c r="CA42" s="713">
        <v>5.83</v>
      </c>
      <c r="CB42" s="713">
        <v>2.8450000000000002</v>
      </c>
      <c r="CC42" s="719">
        <v>0.95309882747068686</v>
      </c>
      <c r="CD42" s="713">
        <v>2.2349999999999999</v>
      </c>
      <c r="CE42" s="713">
        <v>-0.42500000000000027</v>
      </c>
      <c r="CF42" s="719">
        <v>-0.15977443609022565</v>
      </c>
      <c r="CG42" s="713">
        <v>2.456</v>
      </c>
      <c r="CH42" s="713">
        <f t="shared" si="0"/>
        <v>0.54099999999999993</v>
      </c>
      <c r="CI42" s="719">
        <f t="shared" si="1"/>
        <v>0.28250652741514354</v>
      </c>
      <c r="CJ42" s="713">
        <v>10.521000000000001</v>
      </c>
      <c r="CK42" s="713">
        <f t="shared" si="2"/>
        <v>2.9610000000000003</v>
      </c>
      <c r="CL42" s="719">
        <f t="shared" si="3"/>
        <v>0.39166666666666666</v>
      </c>
      <c r="CM42" s="713">
        <v>38.893000000000001</v>
      </c>
      <c r="CN42" s="713">
        <f t="shared" si="4"/>
        <v>4.5439999999999969</v>
      </c>
      <c r="CO42" s="719">
        <f t="shared" si="5"/>
        <v>0.1322891496113423</v>
      </c>
    </row>
    <row r="43" spans="1:93" x14ac:dyDescent="0.25">
      <c r="A43" s="58" t="s">
        <v>43</v>
      </c>
      <c r="B43" s="248">
        <v>59.935000000000002</v>
      </c>
      <c r="C43" s="830">
        <v>6.4580000000000002</v>
      </c>
      <c r="D43" s="831">
        <v>5.7030000000000003</v>
      </c>
      <c r="E43" s="832">
        <v>5.601</v>
      </c>
      <c r="F43" s="223">
        <v>17.762</v>
      </c>
      <c r="G43" s="830">
        <v>5.4290000000000003</v>
      </c>
      <c r="H43" s="831">
        <v>4.4630000000000001</v>
      </c>
      <c r="I43" s="832">
        <v>3.2879999999999998</v>
      </c>
      <c r="J43" s="223">
        <v>13.18</v>
      </c>
      <c r="K43" s="831">
        <v>30.942</v>
      </c>
      <c r="L43" s="830">
        <v>2.8620000000000001</v>
      </c>
      <c r="M43" s="831">
        <v>3.3410000000000002</v>
      </c>
      <c r="N43" s="832">
        <v>3.6429999999999998</v>
      </c>
      <c r="O43" s="223">
        <v>9.8460000000000001</v>
      </c>
      <c r="P43" s="831">
        <v>40.787999999999997</v>
      </c>
      <c r="Q43" s="830">
        <v>4.4630000000000001</v>
      </c>
      <c r="R43" s="831">
        <v>3.9089999999999998</v>
      </c>
      <c r="S43" s="832">
        <v>5.0380000000000003</v>
      </c>
      <c r="T43" s="223">
        <v>13.41</v>
      </c>
      <c r="U43" s="831">
        <v>54.197999999999993</v>
      </c>
      <c r="V43" s="830">
        <v>5.0049999999999999</v>
      </c>
      <c r="W43" s="831">
        <v>4.6360000000000001</v>
      </c>
      <c r="X43" s="832">
        <v>4.6580000000000004</v>
      </c>
      <c r="Y43" s="223">
        <v>14.298999999999999</v>
      </c>
      <c r="Z43" s="830">
        <v>3.6320000000000001</v>
      </c>
      <c r="AA43" s="831">
        <v>2.9910000000000001</v>
      </c>
      <c r="AB43" s="831">
        <v>1.7749999999999999</v>
      </c>
      <c r="AC43" s="832">
        <v>8.3979999999999997</v>
      </c>
      <c r="AD43" s="831">
        <v>22.696999999999999</v>
      </c>
      <c r="AE43" s="831">
        <v>1.569</v>
      </c>
      <c r="AF43" s="831">
        <v>2.9279999999999999</v>
      </c>
      <c r="AG43" s="60">
        <v>3.6709999999999998</v>
      </c>
      <c r="AH43" s="834">
        <v>8.1679999999999993</v>
      </c>
      <c r="AI43" s="834">
        <v>30.864999999999998</v>
      </c>
      <c r="AJ43" s="831">
        <v>4.1120000000000001</v>
      </c>
      <c r="AK43" s="831">
        <v>5.1829999999999998</v>
      </c>
      <c r="AL43" s="831">
        <v>6.1529999999999996</v>
      </c>
      <c r="AM43" s="831">
        <v>15.447999999999999</v>
      </c>
      <c r="AN43" s="831">
        <v>46.312999999999995</v>
      </c>
      <c r="AO43" s="830">
        <v>6.09</v>
      </c>
      <c r="AP43" s="831">
        <v>5.7850000000000001</v>
      </c>
      <c r="AQ43" s="832">
        <v>5.593</v>
      </c>
      <c r="AR43" s="223">
        <v>17.468</v>
      </c>
      <c r="AS43" s="830">
        <v>4.7350000000000003</v>
      </c>
      <c r="AT43" s="831">
        <v>4.0510000000000002</v>
      </c>
      <c r="AU43" s="831">
        <v>2.79</v>
      </c>
      <c r="AV43" s="832">
        <v>11.576000000000001</v>
      </c>
      <c r="AW43" s="831">
        <v>29.044</v>
      </c>
      <c r="AX43" s="831">
        <v>2.9079999999999999</v>
      </c>
      <c r="AY43" s="831">
        <v>3.1419999999999999</v>
      </c>
      <c r="AZ43" s="60">
        <v>3.702</v>
      </c>
      <c r="BA43" s="834">
        <v>9.7519999999999989</v>
      </c>
      <c r="BB43" s="834">
        <v>38.795999999999999</v>
      </c>
      <c r="BC43" s="831">
        <v>4.7880000000000003</v>
      </c>
      <c r="BD43" s="831">
        <v>5.37</v>
      </c>
      <c r="BE43" s="831">
        <v>5.8159999999999998</v>
      </c>
      <c r="BF43" s="713">
        <v>15.974</v>
      </c>
      <c r="BG43" s="726">
        <v>0.52600000000000158</v>
      </c>
      <c r="BH43" s="737">
        <v>3.4049715173485318E-2</v>
      </c>
      <c r="BI43" s="713">
        <v>54.769999999999996</v>
      </c>
      <c r="BJ43" s="713">
        <v>8.4570000000000007</v>
      </c>
      <c r="BK43" s="719">
        <v>0.18260531600198648</v>
      </c>
      <c r="BL43" s="830">
        <v>5.8360000000000003</v>
      </c>
      <c r="BM43" s="831">
        <v>4.9269999999999996</v>
      </c>
      <c r="BN43" s="832">
        <v>5.423</v>
      </c>
      <c r="BO43" s="223">
        <v>16.186</v>
      </c>
      <c r="BP43" s="830">
        <v>4.7240000000000002</v>
      </c>
      <c r="BQ43" s="831">
        <v>4.1219999999999999</v>
      </c>
      <c r="BR43" s="832">
        <v>3.1949999999999998</v>
      </c>
      <c r="BS43" s="60">
        <v>0.4049999999999998</v>
      </c>
      <c r="BT43" s="847">
        <v>0.14516129032258057</v>
      </c>
      <c r="BU43" s="832">
        <v>12.041</v>
      </c>
      <c r="BV43" s="60">
        <v>0.46499999999999986</v>
      </c>
      <c r="BW43" s="847">
        <v>4.0169315825846562E-2</v>
      </c>
      <c r="BX43" s="831">
        <v>28.227</v>
      </c>
      <c r="BY43" s="713">
        <v>-0.81700000000000017</v>
      </c>
      <c r="BZ43" s="719">
        <v>-2.8129734196391688E-2</v>
      </c>
      <c r="CA43" s="713">
        <v>2.8839999999999999</v>
      </c>
      <c r="CB43" s="713">
        <v>-2.4000000000000021E-2</v>
      </c>
      <c r="CC43" s="719">
        <v>-8.2530949105914797E-3</v>
      </c>
      <c r="CD43" s="713">
        <v>2.87</v>
      </c>
      <c r="CE43" s="713">
        <v>-0.2719999999999998</v>
      </c>
      <c r="CF43" s="719">
        <v>-8.6569064290260914E-2</v>
      </c>
      <c r="CG43" s="713">
        <v>3.5230000000000001</v>
      </c>
      <c r="CH43" s="713">
        <f t="shared" si="0"/>
        <v>-0.17899999999999983</v>
      </c>
      <c r="CI43" s="719">
        <f t="shared" si="1"/>
        <v>-4.8352242031334369E-2</v>
      </c>
      <c r="CJ43" s="713">
        <v>9.277000000000001</v>
      </c>
      <c r="CK43" s="713">
        <f t="shared" si="2"/>
        <v>-0.47499999999999787</v>
      </c>
      <c r="CL43" s="719">
        <f t="shared" si="3"/>
        <v>-4.8707957342083462E-2</v>
      </c>
      <c r="CM43" s="713">
        <v>37.504000000000005</v>
      </c>
      <c r="CN43" s="713">
        <f t="shared" si="4"/>
        <v>-1.2919999999999945</v>
      </c>
      <c r="CO43" s="719">
        <f t="shared" si="5"/>
        <v>-3.3302402309516303E-2</v>
      </c>
    </row>
    <row r="44" spans="1:93" x14ac:dyDescent="0.25">
      <c r="A44" s="5" t="s">
        <v>80</v>
      </c>
      <c r="B44" s="257">
        <v>1783.229</v>
      </c>
      <c r="C44" s="827">
        <v>181.86676700000001</v>
      </c>
      <c r="D44" s="828">
        <v>160.89492799999999</v>
      </c>
      <c r="E44" s="829">
        <v>169.446212</v>
      </c>
      <c r="F44" s="145">
        <v>511.79330233333337</v>
      </c>
      <c r="G44" s="827">
        <v>149.73661100000001</v>
      </c>
      <c r="H44" s="828">
        <v>145.69047900000001</v>
      </c>
      <c r="I44" s="829">
        <v>124.822123</v>
      </c>
      <c r="J44" s="145">
        <v>419.9104043333333</v>
      </c>
      <c r="K44" s="828">
        <v>931.70370666666668</v>
      </c>
      <c r="L44" s="827">
        <v>120.41560000000001</v>
      </c>
      <c r="M44" s="828">
        <v>128.17789999999999</v>
      </c>
      <c r="N44" s="829">
        <v>129.18501600000002</v>
      </c>
      <c r="O44" s="145">
        <v>377.77851600000008</v>
      </c>
      <c r="P44" s="148">
        <v>1309.4822226666668</v>
      </c>
      <c r="Q44" s="827">
        <v>151.65540000000001</v>
      </c>
      <c r="R44" s="828">
        <v>159.67479899999998</v>
      </c>
      <c r="S44" s="829">
        <v>187.05500000000001</v>
      </c>
      <c r="T44" s="145">
        <v>498.385199</v>
      </c>
      <c r="U44" s="828">
        <v>1807.8674216666668</v>
      </c>
      <c r="V44" s="827">
        <v>186.00502600000002</v>
      </c>
      <c r="W44" s="828">
        <v>180.530225</v>
      </c>
      <c r="X44" s="829">
        <v>176.93846400000001</v>
      </c>
      <c r="Y44" s="145">
        <v>543.47371499999997</v>
      </c>
      <c r="Z44" s="827">
        <v>146.23402000000002</v>
      </c>
      <c r="AA44" s="828">
        <v>139.59586100000001</v>
      </c>
      <c r="AB44" s="828">
        <v>127.195409</v>
      </c>
      <c r="AC44" s="829">
        <v>413.02528999999998</v>
      </c>
      <c r="AD44" s="828">
        <v>956.4990049999999</v>
      </c>
      <c r="AE44" s="828">
        <v>127.49697400000001</v>
      </c>
      <c r="AF44" s="828">
        <v>116.99101200000001</v>
      </c>
      <c r="AG44" s="828">
        <v>107.71686600000001</v>
      </c>
      <c r="AH44" s="148">
        <v>352.20485200000002</v>
      </c>
      <c r="AI44" s="148">
        <v>1308.703857</v>
      </c>
      <c r="AJ44" s="828">
        <v>151.13414499999999</v>
      </c>
      <c r="AK44" s="828">
        <v>163.38249999999999</v>
      </c>
      <c r="AL44" s="828">
        <v>184.32499999999999</v>
      </c>
      <c r="AM44" s="828">
        <v>498.84164500000003</v>
      </c>
      <c r="AN44" s="828">
        <v>1807.5455019999999</v>
      </c>
      <c r="AO44" s="827">
        <v>190.1712</v>
      </c>
      <c r="AP44" s="828">
        <v>167.571225</v>
      </c>
      <c r="AQ44" s="829">
        <v>170.99722400000002</v>
      </c>
      <c r="AR44" s="145">
        <v>528.73964899999999</v>
      </c>
      <c r="AS44" s="827">
        <v>151.448443</v>
      </c>
      <c r="AT44" s="828">
        <v>144.64269400000001</v>
      </c>
      <c r="AU44" s="828">
        <v>122.986</v>
      </c>
      <c r="AV44" s="829">
        <v>419.07713699999994</v>
      </c>
      <c r="AW44" s="828">
        <v>947.81678599999987</v>
      </c>
      <c r="AX44" s="828">
        <v>123.368591</v>
      </c>
      <c r="AY44" s="828">
        <v>129.54082599999998</v>
      </c>
      <c r="AZ44" s="828">
        <v>132.041</v>
      </c>
      <c r="BA44" s="828">
        <v>384.95041700000002</v>
      </c>
      <c r="BB44" s="148">
        <v>1332.7672029999999</v>
      </c>
      <c r="BC44" s="828">
        <v>151.39891800000001</v>
      </c>
      <c r="BD44" s="828">
        <v>156.841174</v>
      </c>
      <c r="BE44" s="828">
        <v>177.994304</v>
      </c>
      <c r="BF44" s="711">
        <v>486.234396</v>
      </c>
      <c r="BG44" s="721">
        <v>-12.607249000000024</v>
      </c>
      <c r="BH44" s="734">
        <v>-2.5273048323782188E-2</v>
      </c>
      <c r="BI44" s="711">
        <v>1819.0015989999999</v>
      </c>
      <c r="BJ44" s="711">
        <v>11.456097</v>
      </c>
      <c r="BK44" s="717">
        <v>6.3379300755217471E-3</v>
      </c>
      <c r="BL44" s="827">
        <v>190.285663</v>
      </c>
      <c r="BM44" s="828">
        <v>166.68958700000002</v>
      </c>
      <c r="BN44" s="829">
        <v>168.46685300000001</v>
      </c>
      <c r="BO44" s="145">
        <v>525.44210300000009</v>
      </c>
      <c r="BP44" s="827">
        <v>148.55879800000002</v>
      </c>
      <c r="BQ44" s="828">
        <v>140.26856799999999</v>
      </c>
      <c r="BR44" s="829">
        <v>131.07128</v>
      </c>
      <c r="BS44" s="21">
        <v>8.0852799999999974</v>
      </c>
      <c r="BT44" s="845">
        <v>6.5741466508383042E-2</v>
      </c>
      <c r="BU44" s="829">
        <v>419.89864599999999</v>
      </c>
      <c r="BV44" s="21">
        <v>0.82150900000004867</v>
      </c>
      <c r="BW44" s="845">
        <v>1.9602811212295953E-3</v>
      </c>
      <c r="BX44" s="828">
        <v>945.34074900000007</v>
      </c>
      <c r="BY44" s="711">
        <v>-2.476036999999792</v>
      </c>
      <c r="BZ44" s="717">
        <v>-2.6123582495824172E-3</v>
      </c>
      <c r="CA44" s="711">
        <v>127.0519</v>
      </c>
      <c r="CB44" s="711">
        <v>3.6833090000000084</v>
      </c>
      <c r="CC44" s="717">
        <v>2.9856132506206612E-2</v>
      </c>
      <c r="CD44" s="711">
        <v>128.96248299999999</v>
      </c>
      <c r="CE44" s="711">
        <v>-0.57834299999998962</v>
      </c>
      <c r="CF44" s="717">
        <v>-4.4645616201334833E-3</v>
      </c>
      <c r="CG44" s="711">
        <v>134.924206</v>
      </c>
      <c r="CH44" s="711">
        <f t="shared" si="0"/>
        <v>2.8832060000000013</v>
      </c>
      <c r="CI44" s="717">
        <f t="shared" si="1"/>
        <v>2.1835687400125727E-2</v>
      </c>
      <c r="CJ44" s="711">
        <v>390.93858899999998</v>
      </c>
      <c r="CK44" s="711">
        <f t="shared" si="2"/>
        <v>5.9881719999999632</v>
      </c>
      <c r="CL44" s="717">
        <f t="shared" si="3"/>
        <v>1.5555696878229289E-2</v>
      </c>
      <c r="CM44" s="711">
        <v>1336.2793380000001</v>
      </c>
      <c r="CN44" s="711">
        <f t="shared" si="4"/>
        <v>3.5121350000001712</v>
      </c>
      <c r="CO44" s="717">
        <f t="shared" si="5"/>
        <v>2.6352201585502035E-3</v>
      </c>
    </row>
    <row r="45" spans="1:93" x14ac:dyDescent="0.25">
      <c r="A45" s="6" t="s">
        <v>44</v>
      </c>
      <c r="B45" s="248">
        <v>1780.992</v>
      </c>
      <c r="C45" s="830">
        <v>181.642</v>
      </c>
      <c r="D45" s="831">
        <v>160.69799999999998</v>
      </c>
      <c r="E45" s="832">
        <v>169.24600000000001</v>
      </c>
      <c r="F45" s="223">
        <v>511.58600000000001</v>
      </c>
      <c r="G45" s="830">
        <v>149.565</v>
      </c>
      <c r="H45" s="831">
        <v>145.51300000000001</v>
      </c>
      <c r="I45" s="831">
        <v>124.66300000000001</v>
      </c>
      <c r="J45" s="223">
        <v>419.74099999999999</v>
      </c>
      <c r="K45" s="831">
        <v>931.327</v>
      </c>
      <c r="L45" s="830">
        <v>120.28200000000001</v>
      </c>
      <c r="M45" s="831">
        <v>127.983</v>
      </c>
      <c r="N45" s="832">
        <v>129.02100000000002</v>
      </c>
      <c r="O45" s="223">
        <v>377.28600000000006</v>
      </c>
      <c r="P45" s="570">
        <v>1308.6130000000001</v>
      </c>
      <c r="Q45" s="830">
        <v>151.46100000000001</v>
      </c>
      <c r="R45" s="831">
        <v>159.47899999999998</v>
      </c>
      <c r="S45" s="832">
        <v>186.83199999999999</v>
      </c>
      <c r="T45" s="223">
        <v>497.77199999999999</v>
      </c>
      <c r="U45" s="831">
        <v>1806.385</v>
      </c>
      <c r="V45" s="830">
        <v>185.76900000000001</v>
      </c>
      <c r="W45" s="831">
        <v>180.30500000000001</v>
      </c>
      <c r="X45" s="832">
        <v>176.71600000000001</v>
      </c>
      <c r="Y45" s="223">
        <v>542.79</v>
      </c>
      <c r="Z45" s="830">
        <v>146.05000000000001</v>
      </c>
      <c r="AA45" s="831">
        <v>139.429</v>
      </c>
      <c r="AB45" s="831">
        <v>127.045</v>
      </c>
      <c r="AC45" s="832">
        <v>412.524</v>
      </c>
      <c r="AD45" s="831">
        <v>955.31399999999996</v>
      </c>
      <c r="AE45" s="831">
        <v>127.35400000000001</v>
      </c>
      <c r="AF45" s="831">
        <v>116.80500000000001</v>
      </c>
      <c r="AG45" s="831">
        <v>107.56100000000001</v>
      </c>
      <c r="AH45" s="570">
        <v>351.72</v>
      </c>
      <c r="AI45" s="570">
        <v>1307.0340000000001</v>
      </c>
      <c r="AJ45" s="831">
        <v>150.93299999999999</v>
      </c>
      <c r="AK45" s="831">
        <v>163.17599999999999</v>
      </c>
      <c r="AL45" s="831">
        <v>184.107</v>
      </c>
      <c r="AM45" s="831">
        <v>498.21600000000001</v>
      </c>
      <c r="AN45" s="831">
        <v>1805.25</v>
      </c>
      <c r="AO45" s="830">
        <v>189.90199999999999</v>
      </c>
      <c r="AP45" s="831">
        <v>167.346</v>
      </c>
      <c r="AQ45" s="832">
        <v>170.77100000000002</v>
      </c>
      <c r="AR45" s="223">
        <v>528.01900000000001</v>
      </c>
      <c r="AS45" s="830">
        <v>151.25399999999999</v>
      </c>
      <c r="AT45" s="831">
        <v>144.45400000000001</v>
      </c>
      <c r="AU45" s="831">
        <v>122.85600000000001</v>
      </c>
      <c r="AV45" s="832">
        <v>418.56399999999996</v>
      </c>
      <c r="AW45" s="831">
        <v>946.58299999999997</v>
      </c>
      <c r="AX45" s="831">
        <v>123.256</v>
      </c>
      <c r="AY45" s="831">
        <v>129.38999999999999</v>
      </c>
      <c r="AZ45" s="831">
        <v>131.887</v>
      </c>
      <c r="BA45" s="570">
        <v>384.53300000000002</v>
      </c>
      <c r="BB45" s="570">
        <v>1331.116</v>
      </c>
      <c r="BC45" s="831">
        <v>151.22200000000001</v>
      </c>
      <c r="BD45" s="831">
        <v>156.66399999999999</v>
      </c>
      <c r="BE45" s="831">
        <v>177.78800000000001</v>
      </c>
      <c r="BF45" s="710">
        <v>485.67399999999998</v>
      </c>
      <c r="BG45" s="723">
        <v>-12.54200000000003</v>
      </c>
      <c r="BH45" s="735">
        <v>-2.5173820190439566E-2</v>
      </c>
      <c r="BI45" s="710">
        <v>1816.79</v>
      </c>
      <c r="BJ45" s="710">
        <v>11.539999999999964</v>
      </c>
      <c r="BK45" s="649">
        <v>6.3924664173937717E-3</v>
      </c>
      <c r="BL45" s="830">
        <v>190.06399999999999</v>
      </c>
      <c r="BM45" s="831">
        <v>166.49600000000001</v>
      </c>
      <c r="BN45" s="832">
        <v>168.27900000000002</v>
      </c>
      <c r="BO45" s="223">
        <v>524.83900000000006</v>
      </c>
      <c r="BP45" s="830">
        <v>148.39500000000001</v>
      </c>
      <c r="BQ45" s="831">
        <v>140.11099999999999</v>
      </c>
      <c r="BR45" s="832">
        <v>130.93600000000001</v>
      </c>
      <c r="BS45" s="826">
        <v>8.0799999999999983</v>
      </c>
      <c r="BT45" s="844">
        <v>6.5768053656313066E-2</v>
      </c>
      <c r="BU45" s="832">
        <v>419.44200000000001</v>
      </c>
      <c r="BV45" s="826">
        <v>0.87800000000004275</v>
      </c>
      <c r="BW45" s="844">
        <v>2.0976481493870541E-3</v>
      </c>
      <c r="BX45" s="831">
        <v>944.28100000000006</v>
      </c>
      <c r="BY45" s="710">
        <v>-2.3019999999999072</v>
      </c>
      <c r="BZ45" s="649">
        <v>-2.4319050733003947E-3</v>
      </c>
      <c r="CA45" s="710">
        <v>126.93300000000001</v>
      </c>
      <c r="CB45" s="710">
        <v>3.6770000000000067</v>
      </c>
      <c r="CC45" s="649">
        <v>2.9832219121178741E-2</v>
      </c>
      <c r="CD45" s="710">
        <v>128.786</v>
      </c>
      <c r="CE45" s="710">
        <v>-0.60399999999998499</v>
      </c>
      <c r="CF45" s="649">
        <v>-4.6680578097224286E-3</v>
      </c>
      <c r="CG45" s="710">
        <v>134.792</v>
      </c>
      <c r="CH45" s="710">
        <f t="shared" si="0"/>
        <v>2.9050000000000011</v>
      </c>
      <c r="CI45" s="649">
        <f t="shared" si="1"/>
        <v>2.2026431718061682E-2</v>
      </c>
      <c r="CJ45" s="710">
        <v>390.51099999999997</v>
      </c>
      <c r="CK45" s="710">
        <f t="shared" si="2"/>
        <v>5.9779999999999518</v>
      </c>
      <c r="CL45" s="649">
        <f t="shared" si="3"/>
        <v>1.5546129981041813E-2</v>
      </c>
      <c r="CM45" s="710">
        <v>1334.7919999999999</v>
      </c>
      <c r="CN45" s="710">
        <f t="shared" si="4"/>
        <v>3.6759999999999309</v>
      </c>
      <c r="CO45" s="649">
        <f t="shared" si="5"/>
        <v>2.7615925283746351E-3</v>
      </c>
    </row>
    <row r="46" spans="1:93" x14ac:dyDescent="0.25">
      <c r="A46" s="58" t="s">
        <v>45</v>
      </c>
      <c r="B46" s="248">
        <v>685.37999999999988</v>
      </c>
      <c r="C46" s="830">
        <v>61.261000000000003</v>
      </c>
      <c r="D46" s="831">
        <v>54.494</v>
      </c>
      <c r="E46" s="832">
        <v>52.186</v>
      </c>
      <c r="F46" s="223">
        <v>167.941</v>
      </c>
      <c r="G46" s="830">
        <v>47.633000000000003</v>
      </c>
      <c r="H46" s="831">
        <v>35.210999999999999</v>
      </c>
      <c r="I46" s="832">
        <v>63.085000000000001</v>
      </c>
      <c r="J46" s="223">
        <v>145.929</v>
      </c>
      <c r="K46" s="831">
        <v>313.87</v>
      </c>
      <c r="L46" s="830">
        <v>68.426000000000002</v>
      </c>
      <c r="M46" s="831">
        <v>78.784000000000006</v>
      </c>
      <c r="N46" s="832">
        <v>74.094999999999999</v>
      </c>
      <c r="O46" s="223">
        <v>221.30500000000001</v>
      </c>
      <c r="P46" s="570">
        <v>535.17499999999995</v>
      </c>
      <c r="Q46" s="830">
        <v>46.335000000000001</v>
      </c>
      <c r="R46" s="831">
        <v>47.533999999999999</v>
      </c>
      <c r="S46" s="832">
        <v>65.695999999999998</v>
      </c>
      <c r="T46" s="223">
        <v>159.565</v>
      </c>
      <c r="U46" s="831">
        <v>694.74</v>
      </c>
      <c r="V46" s="830">
        <v>65.338999999999999</v>
      </c>
      <c r="W46" s="831">
        <v>65.194999999999993</v>
      </c>
      <c r="X46" s="832">
        <v>59.606000000000002</v>
      </c>
      <c r="Y46" s="223">
        <v>190.14</v>
      </c>
      <c r="Z46" s="830">
        <v>38.316000000000003</v>
      </c>
      <c r="AA46" s="831">
        <v>39.44</v>
      </c>
      <c r="AB46" s="831">
        <v>63</v>
      </c>
      <c r="AC46" s="832">
        <v>140.756</v>
      </c>
      <c r="AD46" s="831">
        <v>330.89599999999996</v>
      </c>
      <c r="AE46" s="831">
        <v>62.502000000000002</v>
      </c>
      <c r="AF46" s="831">
        <v>63.545999999999999</v>
      </c>
      <c r="AG46" s="60">
        <v>41.752000000000002</v>
      </c>
      <c r="AH46" s="570">
        <v>167.8</v>
      </c>
      <c r="AI46" s="570">
        <v>498.69599999999997</v>
      </c>
      <c r="AJ46" s="831">
        <v>21.814</v>
      </c>
      <c r="AK46" s="831">
        <v>26.896999999999998</v>
      </c>
      <c r="AL46" s="831">
        <v>38.579000000000001</v>
      </c>
      <c r="AM46" s="831">
        <v>87.289999999999992</v>
      </c>
      <c r="AN46" s="831">
        <v>585.98599999999999</v>
      </c>
      <c r="AO46" s="830">
        <v>33.795999999999999</v>
      </c>
      <c r="AP46" s="831">
        <v>34.854999999999997</v>
      </c>
      <c r="AQ46" s="832">
        <v>23.739000000000001</v>
      </c>
      <c r="AR46" s="223">
        <v>92.39</v>
      </c>
      <c r="AS46" s="830">
        <v>19.5</v>
      </c>
      <c r="AT46" s="831">
        <v>22.486000000000001</v>
      </c>
      <c r="AU46" s="831">
        <v>19.748000000000001</v>
      </c>
      <c r="AV46" s="832">
        <v>61.734000000000009</v>
      </c>
      <c r="AW46" s="831">
        <v>154.12400000000002</v>
      </c>
      <c r="AX46" s="831">
        <v>24.295000000000002</v>
      </c>
      <c r="AY46" s="831">
        <v>29.957999999999998</v>
      </c>
      <c r="AZ46" s="60">
        <v>20.536999999999999</v>
      </c>
      <c r="BA46" s="570">
        <v>74.789999999999992</v>
      </c>
      <c r="BB46" s="570">
        <v>228.91400000000002</v>
      </c>
      <c r="BC46" s="831">
        <v>21.154</v>
      </c>
      <c r="BD46" s="831">
        <v>18.966999999999999</v>
      </c>
      <c r="BE46" s="831">
        <v>19.280999999999999</v>
      </c>
      <c r="BF46" s="710">
        <v>59.401999999999994</v>
      </c>
      <c r="BG46" s="723">
        <v>-27.887999999999998</v>
      </c>
      <c r="BH46" s="735">
        <v>-0.31948676824378508</v>
      </c>
      <c r="BI46" s="710">
        <v>288.31600000000003</v>
      </c>
      <c r="BJ46" s="710">
        <v>-297.66999999999996</v>
      </c>
      <c r="BK46" s="649">
        <v>-0.50798141935131547</v>
      </c>
      <c r="BL46" s="830">
        <v>18.672000000000001</v>
      </c>
      <c r="BM46" s="831">
        <v>16.131</v>
      </c>
      <c r="BN46" s="832">
        <v>18.298999999999999</v>
      </c>
      <c r="BO46" s="223">
        <v>53.101999999999997</v>
      </c>
      <c r="BP46" s="830">
        <v>17.792000000000002</v>
      </c>
      <c r="BQ46" s="830">
        <v>22.879000000000001</v>
      </c>
      <c r="BR46" s="832">
        <v>6.3949999999999996</v>
      </c>
      <c r="BS46" s="826">
        <v>-13.353000000000002</v>
      </c>
      <c r="BT46" s="844">
        <v>-0.67616973870771724</v>
      </c>
      <c r="BU46" s="832">
        <v>47.066000000000003</v>
      </c>
      <c r="BV46" s="826">
        <v>-14.668000000000006</v>
      </c>
      <c r="BW46" s="844">
        <v>-0.23760002591764676</v>
      </c>
      <c r="BX46" s="831">
        <v>100.16800000000001</v>
      </c>
      <c r="BY46" s="710">
        <v>-53.956000000000017</v>
      </c>
      <c r="BZ46" s="649">
        <v>-0.35008175235524647</v>
      </c>
      <c r="CA46" s="710">
        <v>0</v>
      </c>
      <c r="CB46" s="710">
        <v>-24.295000000000002</v>
      </c>
      <c r="CC46" s="649">
        <v>-1</v>
      </c>
      <c r="CD46" s="710">
        <v>0</v>
      </c>
      <c r="CE46" s="710">
        <v>-29.957999999999998</v>
      </c>
      <c r="CF46" s="649">
        <v>-1</v>
      </c>
      <c r="CG46" s="710">
        <v>0</v>
      </c>
      <c r="CH46" s="710">
        <f t="shared" si="0"/>
        <v>-20.536999999999999</v>
      </c>
      <c r="CI46" s="649">
        <f t="shared" si="1"/>
        <v>-1</v>
      </c>
      <c r="CJ46" s="710">
        <v>0</v>
      </c>
      <c r="CK46" s="710">
        <f t="shared" si="2"/>
        <v>-74.789999999999992</v>
      </c>
      <c r="CL46" s="649">
        <f t="shared" si="3"/>
        <v>-1</v>
      </c>
      <c r="CM46" s="710">
        <v>100.16800000000001</v>
      </c>
      <c r="CN46" s="710">
        <f t="shared" si="4"/>
        <v>-128.74600000000001</v>
      </c>
      <c r="CO46" s="649">
        <f t="shared" si="5"/>
        <v>-0.56242082179333719</v>
      </c>
    </row>
    <row r="47" spans="1:93" x14ac:dyDescent="0.25">
      <c r="A47" s="58" t="s">
        <v>46</v>
      </c>
      <c r="B47" s="248">
        <v>1095.6120000000001</v>
      </c>
      <c r="C47" s="830">
        <v>120.381</v>
      </c>
      <c r="D47" s="831">
        <v>106.20399999999999</v>
      </c>
      <c r="E47" s="832">
        <v>117.06</v>
      </c>
      <c r="F47" s="223">
        <v>343.64499999999998</v>
      </c>
      <c r="G47" s="830">
        <v>101.932</v>
      </c>
      <c r="H47" s="831">
        <v>110.30200000000001</v>
      </c>
      <c r="I47" s="832">
        <v>61.578000000000003</v>
      </c>
      <c r="J47" s="223">
        <v>273.81200000000001</v>
      </c>
      <c r="K47" s="831">
        <v>617.45699999999999</v>
      </c>
      <c r="L47" s="830">
        <v>51.856000000000002</v>
      </c>
      <c r="M47" s="831">
        <v>49.198999999999998</v>
      </c>
      <c r="N47" s="832">
        <v>54.926000000000002</v>
      </c>
      <c r="O47" s="223">
        <v>155.98099999999999</v>
      </c>
      <c r="P47" s="570">
        <v>773.43799999999999</v>
      </c>
      <c r="Q47" s="830">
        <v>105.126</v>
      </c>
      <c r="R47" s="831">
        <v>111.94499999999999</v>
      </c>
      <c r="S47" s="832">
        <v>121.136</v>
      </c>
      <c r="T47" s="223">
        <v>338.20699999999999</v>
      </c>
      <c r="U47" s="831">
        <v>1111.645</v>
      </c>
      <c r="V47" s="830">
        <v>120.43</v>
      </c>
      <c r="W47" s="831">
        <v>115.11</v>
      </c>
      <c r="X47" s="832">
        <v>117.11</v>
      </c>
      <c r="Y47" s="223">
        <v>352.65000000000003</v>
      </c>
      <c r="Z47" s="830">
        <v>107.73399999999999</v>
      </c>
      <c r="AA47" s="831">
        <v>99.989000000000004</v>
      </c>
      <c r="AB47" s="831">
        <v>64.045000000000002</v>
      </c>
      <c r="AC47" s="832">
        <v>271.76800000000003</v>
      </c>
      <c r="AD47" s="831">
        <v>624.41800000000012</v>
      </c>
      <c r="AE47" s="831">
        <v>64.852000000000004</v>
      </c>
      <c r="AF47" s="831">
        <v>53.259</v>
      </c>
      <c r="AG47" s="60">
        <v>65.808999999999997</v>
      </c>
      <c r="AH47" s="570">
        <v>183.92000000000002</v>
      </c>
      <c r="AI47" s="570">
        <v>808.33800000000019</v>
      </c>
      <c r="AJ47" s="831">
        <v>129.119</v>
      </c>
      <c r="AK47" s="831">
        <v>136.279</v>
      </c>
      <c r="AL47" s="831">
        <v>145.52799999999999</v>
      </c>
      <c r="AM47" s="831">
        <v>410.92600000000004</v>
      </c>
      <c r="AN47" s="831">
        <v>1219.2640000000001</v>
      </c>
      <c r="AO47" s="830">
        <v>156.10599999999999</v>
      </c>
      <c r="AP47" s="831">
        <v>132.49100000000001</v>
      </c>
      <c r="AQ47" s="832">
        <v>147.03200000000001</v>
      </c>
      <c r="AR47" s="223">
        <v>435.62900000000002</v>
      </c>
      <c r="AS47" s="830">
        <v>131.75399999999999</v>
      </c>
      <c r="AT47" s="831">
        <v>121.968</v>
      </c>
      <c r="AU47" s="831">
        <v>103.108</v>
      </c>
      <c r="AV47" s="832">
        <v>356.83</v>
      </c>
      <c r="AW47" s="831">
        <v>792.45900000000006</v>
      </c>
      <c r="AX47" s="831">
        <v>98.960999999999999</v>
      </c>
      <c r="AY47" s="831">
        <v>99.432000000000002</v>
      </c>
      <c r="AZ47" s="60">
        <v>111.35</v>
      </c>
      <c r="BA47" s="570">
        <v>309.74299999999999</v>
      </c>
      <c r="BB47" s="570">
        <v>1102.202</v>
      </c>
      <c r="BC47" s="831">
        <v>130.06800000000001</v>
      </c>
      <c r="BD47" s="831">
        <v>137.697</v>
      </c>
      <c r="BE47" s="831">
        <v>158.50700000000001</v>
      </c>
      <c r="BF47" s="710">
        <v>426.27199999999999</v>
      </c>
      <c r="BG47" s="723">
        <v>15.345999999999947</v>
      </c>
      <c r="BH47" s="735">
        <v>3.7344923416868125E-2</v>
      </c>
      <c r="BI47" s="710">
        <v>1528.4739999999999</v>
      </c>
      <c r="BJ47" s="710">
        <v>309.20999999999981</v>
      </c>
      <c r="BK47" s="649">
        <v>0.25360381344811267</v>
      </c>
      <c r="BL47" s="830">
        <v>171.392</v>
      </c>
      <c r="BM47" s="830">
        <v>150.36500000000001</v>
      </c>
      <c r="BN47" s="830">
        <v>149.98000000000002</v>
      </c>
      <c r="BO47" s="223">
        <v>471.73700000000002</v>
      </c>
      <c r="BP47" s="830">
        <v>130.60300000000001</v>
      </c>
      <c r="BQ47" s="830">
        <v>117.232</v>
      </c>
      <c r="BR47" s="832">
        <v>124.54100000000001</v>
      </c>
      <c r="BS47" s="826">
        <v>21.433000000000007</v>
      </c>
      <c r="BT47" s="844">
        <v>0.20786941847383333</v>
      </c>
      <c r="BU47" s="832">
        <v>372.37600000000003</v>
      </c>
      <c r="BV47" s="826">
        <v>15.546000000000049</v>
      </c>
      <c r="BW47" s="844">
        <v>4.3566964661043213E-2</v>
      </c>
      <c r="BX47" s="831">
        <v>844.11300000000006</v>
      </c>
      <c r="BY47" s="710">
        <v>51.653999999999996</v>
      </c>
      <c r="BZ47" s="649">
        <v>6.5181921083614411E-2</v>
      </c>
      <c r="CA47" s="710">
        <v>126.93300000000001</v>
      </c>
      <c r="CB47" s="710">
        <v>27.972000000000008</v>
      </c>
      <c r="CC47" s="649">
        <v>0.2826568041955923</v>
      </c>
      <c r="CD47" s="710">
        <v>128.786</v>
      </c>
      <c r="CE47" s="710">
        <v>29.353999999999999</v>
      </c>
      <c r="CF47" s="649">
        <v>0.29521683160350792</v>
      </c>
      <c r="CG47" s="710">
        <v>134.792</v>
      </c>
      <c r="CH47" s="710">
        <f t="shared" si="0"/>
        <v>23.442000000000007</v>
      </c>
      <c r="CI47" s="649">
        <f t="shared" si="1"/>
        <v>0.21052537045352498</v>
      </c>
      <c r="CJ47" s="710">
        <v>390.51099999999997</v>
      </c>
      <c r="CK47" s="710">
        <f t="shared" si="2"/>
        <v>80.767999999999972</v>
      </c>
      <c r="CL47" s="649">
        <f t="shared" si="3"/>
        <v>0.26075811237057811</v>
      </c>
      <c r="CM47" s="710">
        <v>1234.624</v>
      </c>
      <c r="CN47" s="710">
        <f t="shared" si="4"/>
        <v>132.42200000000003</v>
      </c>
      <c r="CO47" s="649">
        <f t="shared" si="5"/>
        <v>0.12014313165826231</v>
      </c>
    </row>
    <row r="48" spans="1:93" x14ac:dyDescent="0.25">
      <c r="A48" s="58" t="s">
        <v>112</v>
      </c>
      <c r="C48" s="830"/>
      <c r="D48" s="831"/>
      <c r="E48" s="832"/>
      <c r="F48" s="223"/>
      <c r="G48" s="830"/>
      <c r="H48" s="831"/>
      <c r="I48" s="832"/>
      <c r="J48" s="223"/>
      <c r="K48" s="831"/>
      <c r="L48" s="830"/>
      <c r="M48" s="831"/>
      <c r="N48" s="832"/>
      <c r="O48" s="223"/>
      <c r="P48" s="570"/>
      <c r="Q48" s="830"/>
      <c r="R48" s="831"/>
      <c r="S48" s="832"/>
      <c r="T48" s="223">
        <v>0</v>
      </c>
      <c r="U48" s="831"/>
      <c r="V48" s="830"/>
      <c r="W48" s="831"/>
      <c r="X48" s="832"/>
      <c r="Y48" s="223"/>
      <c r="Z48" s="831"/>
      <c r="AA48" s="831"/>
      <c r="AB48" s="831"/>
      <c r="AC48" s="832"/>
      <c r="AD48" s="831"/>
      <c r="AE48" s="831"/>
      <c r="AF48" s="831"/>
      <c r="AG48" s="60"/>
      <c r="AH48" s="570"/>
      <c r="AI48" s="570">
        <v>808.33800000000019</v>
      </c>
      <c r="AJ48" s="831">
        <v>90.111000000000004</v>
      </c>
      <c r="AK48" s="831">
        <v>99.917000000000002</v>
      </c>
      <c r="AL48" s="831">
        <v>115.24299999999999</v>
      </c>
      <c r="AM48" s="831">
        <v>305.27100000000002</v>
      </c>
      <c r="AN48" s="831">
        <v>1113.6090000000002</v>
      </c>
      <c r="AO48" s="830">
        <v>113.71</v>
      </c>
      <c r="AP48" s="831">
        <v>102.04900000000001</v>
      </c>
      <c r="AQ48" s="832">
        <v>110.23</v>
      </c>
      <c r="AR48" s="223">
        <v>325.98900000000003</v>
      </c>
      <c r="AS48" s="831">
        <v>103.812</v>
      </c>
      <c r="AT48" s="831">
        <v>78.933999999999997</v>
      </c>
      <c r="AU48" s="831">
        <v>57.430999999999997</v>
      </c>
      <c r="AV48" s="832"/>
      <c r="AW48" s="831"/>
      <c r="AX48" s="831">
        <v>52.637</v>
      </c>
      <c r="AY48" s="831">
        <v>48.722999999999999</v>
      </c>
      <c r="AZ48" s="60">
        <v>47.316000000000003</v>
      </c>
      <c r="BA48" s="570">
        <v>148.67599999999999</v>
      </c>
      <c r="BB48" s="570">
        <v>714.84199999999987</v>
      </c>
      <c r="BC48" s="831">
        <v>67.623000000000005</v>
      </c>
      <c r="BD48" s="831">
        <v>77.287999999999997</v>
      </c>
      <c r="BE48" s="831">
        <v>91.585999999999999</v>
      </c>
      <c r="BF48" s="710">
        <v>236.49700000000001</v>
      </c>
      <c r="BG48" s="723">
        <v>-68.774000000000001</v>
      </c>
      <c r="BH48" s="735">
        <v>-0.22528835035099959</v>
      </c>
      <c r="BI48" s="710">
        <v>236.49700000000001</v>
      </c>
      <c r="BJ48" s="710">
        <v>-877.11200000000008</v>
      </c>
      <c r="BK48" s="649">
        <v>-0.78763012870765237</v>
      </c>
      <c r="BL48" s="830">
        <v>80.748000000000005</v>
      </c>
      <c r="BM48" s="831">
        <v>71.888999999999996</v>
      </c>
      <c r="BN48" s="832">
        <v>71.819000000000003</v>
      </c>
      <c r="BO48" s="223">
        <v>224.45600000000002</v>
      </c>
      <c r="BP48" s="830">
        <v>60.628</v>
      </c>
      <c r="BQ48" s="830">
        <v>46.691000000000003</v>
      </c>
      <c r="BR48" s="832">
        <v>46.511000000000003</v>
      </c>
      <c r="BS48" s="826">
        <v>-10.919999999999995</v>
      </c>
      <c r="BT48" s="844">
        <v>-0.19014121293378133</v>
      </c>
      <c r="BU48" s="832">
        <v>153.83000000000001</v>
      </c>
      <c r="BV48" s="826">
        <v>153.83000000000001</v>
      </c>
      <c r="BW48" s="844" t="e">
        <v>#DIV/0!</v>
      </c>
      <c r="BX48" s="831">
        <v>378.28600000000006</v>
      </c>
      <c r="BY48" s="710">
        <v>378.28600000000006</v>
      </c>
      <c r="BZ48" s="649" t="e">
        <v>#DIV/0!</v>
      </c>
      <c r="CA48" s="710">
        <v>42.475000000000001</v>
      </c>
      <c r="CB48" s="710">
        <v>-10.161999999999999</v>
      </c>
      <c r="CC48" s="649">
        <v>-0.19305811501415351</v>
      </c>
      <c r="CD48" s="710">
        <v>35.204000000000001</v>
      </c>
      <c r="CE48" s="710">
        <v>-13.518999999999998</v>
      </c>
      <c r="CF48" s="649">
        <v>-0.27746649426348952</v>
      </c>
      <c r="CG48" s="710">
        <v>31.911000000000001</v>
      </c>
      <c r="CH48" s="710">
        <f t="shared" si="0"/>
        <v>-15.405000000000001</v>
      </c>
      <c r="CI48" s="649">
        <f t="shared" si="1"/>
        <v>-0.32557697184884604</v>
      </c>
      <c r="CJ48" s="710">
        <v>109.59</v>
      </c>
      <c r="CK48" s="710">
        <f t="shared" si="2"/>
        <v>-39.085999999999984</v>
      </c>
      <c r="CL48" s="649">
        <f t="shared" si="3"/>
        <v>-0.26289380935725998</v>
      </c>
      <c r="CM48" s="710">
        <v>487.87600000000009</v>
      </c>
      <c r="CN48" s="710">
        <f t="shared" si="4"/>
        <v>-226.96599999999978</v>
      </c>
      <c r="CO48" s="649">
        <f>CN48/BB48</f>
        <v>-0.31750512700708661</v>
      </c>
    </row>
    <row r="49" spans="1:93" x14ac:dyDescent="0.25">
      <c r="A49" s="58" t="s">
        <v>111</v>
      </c>
      <c r="C49" s="830"/>
      <c r="D49" s="831"/>
      <c r="E49" s="832"/>
      <c r="F49" s="223"/>
      <c r="G49" s="830"/>
      <c r="H49" s="831"/>
      <c r="I49" s="832"/>
      <c r="J49" s="223"/>
      <c r="K49" s="831"/>
      <c r="L49" s="830"/>
      <c r="M49" s="831"/>
      <c r="N49" s="832"/>
      <c r="O49" s="223"/>
      <c r="P49" s="570"/>
      <c r="Q49" s="830"/>
      <c r="R49" s="831"/>
      <c r="S49" s="832"/>
      <c r="T49" s="223">
        <v>0</v>
      </c>
      <c r="U49" s="831"/>
      <c r="V49" s="830"/>
      <c r="W49" s="831"/>
      <c r="X49" s="832"/>
      <c r="Y49" s="223"/>
      <c r="Z49" s="831"/>
      <c r="AA49" s="831"/>
      <c r="AB49" s="831"/>
      <c r="AC49" s="832"/>
      <c r="AD49" s="831"/>
      <c r="AE49" s="831"/>
      <c r="AF49" s="831"/>
      <c r="AG49" s="60"/>
      <c r="AH49" s="570"/>
      <c r="AI49" s="570"/>
      <c r="AJ49" s="831">
        <v>39.008000000000003</v>
      </c>
      <c r="AK49" s="831">
        <v>36.362000000000002</v>
      </c>
      <c r="AL49" s="831">
        <v>30.285</v>
      </c>
      <c r="AM49" s="831">
        <v>105.655</v>
      </c>
      <c r="AN49" s="831">
        <v>105.655</v>
      </c>
      <c r="AO49" s="830">
        <v>42.396000000000001</v>
      </c>
      <c r="AP49" s="831">
        <v>30.442</v>
      </c>
      <c r="AQ49" s="832">
        <v>36.802</v>
      </c>
      <c r="AR49" s="223">
        <v>109.63999999999999</v>
      </c>
      <c r="AS49" s="831">
        <v>27.942</v>
      </c>
      <c r="AT49" s="831">
        <v>43.033999999999999</v>
      </c>
      <c r="AU49" s="831">
        <v>45.677</v>
      </c>
      <c r="AV49" s="832"/>
      <c r="AW49" s="831"/>
      <c r="AX49" s="831">
        <v>46.323999999999998</v>
      </c>
      <c r="AY49" s="831">
        <v>37.787999999999997</v>
      </c>
      <c r="AZ49" s="60">
        <v>34.334000000000003</v>
      </c>
      <c r="BA49" s="570">
        <v>118.446</v>
      </c>
      <c r="BB49" s="570">
        <v>344.73899999999998</v>
      </c>
      <c r="BC49" s="831">
        <v>30.094999999999999</v>
      </c>
      <c r="BD49" s="831">
        <v>16.760000000000002</v>
      </c>
      <c r="BE49" s="831">
        <v>27.998000000000001</v>
      </c>
      <c r="BF49" s="710">
        <v>74.853000000000009</v>
      </c>
      <c r="BG49" s="723">
        <v>-30.801999999999992</v>
      </c>
      <c r="BH49" s="735">
        <v>-0.29153376555771138</v>
      </c>
      <c r="BI49" s="710">
        <v>74.853000000000009</v>
      </c>
      <c r="BJ49" s="710">
        <v>-30.801999999999992</v>
      </c>
      <c r="BK49" s="649">
        <v>-0.29153376555771138</v>
      </c>
      <c r="BL49" s="830">
        <v>37.228999999999999</v>
      </c>
      <c r="BM49" s="831">
        <v>29.937000000000001</v>
      </c>
      <c r="BN49" s="832">
        <v>26.437999999999999</v>
      </c>
      <c r="BO49" s="223">
        <v>93.603999999999999</v>
      </c>
      <c r="BP49" s="830">
        <v>24.375</v>
      </c>
      <c r="BQ49" s="830">
        <v>24.41</v>
      </c>
      <c r="BR49" s="832">
        <v>34.557000000000002</v>
      </c>
      <c r="BS49" s="826">
        <v>-11.119999999999997</v>
      </c>
      <c r="BT49" s="844">
        <v>-0.24344856273397986</v>
      </c>
      <c r="BU49" s="832">
        <v>83.341999999999999</v>
      </c>
      <c r="BV49" s="826">
        <v>83.341999999999999</v>
      </c>
      <c r="BW49" s="844" t="e">
        <v>#DIV/0!</v>
      </c>
      <c r="BX49" s="831">
        <v>176.946</v>
      </c>
      <c r="BY49" s="710">
        <v>176.946</v>
      </c>
      <c r="BZ49" s="649" t="e">
        <v>#DIV/0!</v>
      </c>
      <c r="CA49" s="710">
        <v>43.561999999999998</v>
      </c>
      <c r="CB49" s="710">
        <v>-2.7620000000000005</v>
      </c>
      <c r="CC49" s="649">
        <v>-5.9623521284863153E-2</v>
      </c>
      <c r="CD49" s="710">
        <v>45.338000000000001</v>
      </c>
      <c r="CE49" s="710">
        <v>7.5500000000000043</v>
      </c>
      <c r="CF49" s="649">
        <v>0.1997988779506723</v>
      </c>
      <c r="CG49" s="710">
        <v>41.173999999999999</v>
      </c>
      <c r="CH49" s="710">
        <f t="shared" si="0"/>
        <v>6.8399999999999963</v>
      </c>
      <c r="CI49" s="649">
        <f t="shared" si="1"/>
        <v>0.19921943263237593</v>
      </c>
      <c r="CJ49" s="710">
        <v>130.07400000000001</v>
      </c>
      <c r="CK49" s="710">
        <f t="shared" si="2"/>
        <v>11.628000000000014</v>
      </c>
      <c r="CL49" s="649">
        <f t="shared" si="3"/>
        <v>9.8171318575553543E-2</v>
      </c>
      <c r="CM49" s="710">
        <v>307.02</v>
      </c>
      <c r="CN49" s="710">
        <f t="shared" si="4"/>
        <v>-37.718999999999994</v>
      </c>
      <c r="CO49" s="649">
        <f t="shared" si="5"/>
        <v>-0.10941320825320024</v>
      </c>
    </row>
    <row r="50" spans="1:93" x14ac:dyDescent="0.25">
      <c r="A50" s="58" t="s">
        <v>248</v>
      </c>
      <c r="C50" s="830"/>
      <c r="D50" s="831"/>
      <c r="E50" s="832"/>
      <c r="F50" s="223"/>
      <c r="G50" s="830"/>
      <c r="H50" s="831"/>
      <c r="I50" s="832"/>
      <c r="J50" s="223"/>
      <c r="K50" s="831"/>
      <c r="L50" s="830"/>
      <c r="M50" s="831"/>
      <c r="N50" s="832"/>
      <c r="O50" s="223"/>
      <c r="P50" s="570"/>
      <c r="Q50" s="830"/>
      <c r="R50" s="831"/>
      <c r="S50" s="832"/>
      <c r="T50" s="223"/>
      <c r="U50" s="831"/>
      <c r="V50" s="830"/>
      <c r="W50" s="831"/>
      <c r="X50" s="832"/>
      <c r="Y50" s="223"/>
      <c r="Z50" s="831"/>
      <c r="AA50" s="831"/>
      <c r="AB50" s="831"/>
      <c r="AC50" s="832"/>
      <c r="AD50" s="831"/>
      <c r="AE50" s="831"/>
      <c r="AF50" s="831"/>
      <c r="AG50" s="60"/>
      <c r="AH50" s="570"/>
      <c r="AI50" s="570"/>
      <c r="AJ50" s="831"/>
      <c r="AK50" s="831"/>
      <c r="AL50" s="831"/>
      <c r="AM50" s="831"/>
      <c r="AN50" s="831"/>
      <c r="AO50" s="830"/>
      <c r="AP50" s="831"/>
      <c r="AQ50" s="832"/>
      <c r="AR50" s="223"/>
      <c r="AS50" s="831"/>
      <c r="AT50" s="831"/>
      <c r="AU50" s="831"/>
      <c r="AV50" s="832"/>
      <c r="AW50" s="831"/>
      <c r="AX50" s="831"/>
      <c r="AY50" s="570">
        <v>12.920999999999999</v>
      </c>
      <c r="AZ50" s="60">
        <v>29.7</v>
      </c>
      <c r="BA50" s="570">
        <v>42.620999999999995</v>
      </c>
      <c r="BB50" s="570">
        <v>42.620999999999995</v>
      </c>
      <c r="BC50" s="831">
        <v>32.35</v>
      </c>
      <c r="BD50" s="831">
        <v>43.649000000000001</v>
      </c>
      <c r="BE50" s="831">
        <v>38.923000000000002</v>
      </c>
      <c r="BF50" s="710">
        <v>114.922</v>
      </c>
      <c r="BG50" s="723">
        <v>114.922</v>
      </c>
      <c r="BH50" s="735"/>
      <c r="BI50" s="710">
        <v>114.922</v>
      </c>
      <c r="BJ50" s="710">
        <v>114.922</v>
      </c>
      <c r="BK50" s="649" t="e">
        <v>#DIV/0!</v>
      </c>
      <c r="BL50" s="830">
        <v>53.414999999999999</v>
      </c>
      <c r="BM50" s="831">
        <v>48.539000000000001</v>
      </c>
      <c r="BN50" s="832">
        <v>51.722999999999999</v>
      </c>
      <c r="BO50" s="223">
        <v>153.67700000000002</v>
      </c>
      <c r="BP50" s="830">
        <v>45.6</v>
      </c>
      <c r="BQ50" s="830">
        <v>46.131</v>
      </c>
      <c r="BR50" s="832">
        <v>43.472999999999999</v>
      </c>
      <c r="BS50" s="826">
        <v>43.472999999999999</v>
      </c>
      <c r="BT50" s="844"/>
      <c r="BU50" s="832">
        <v>135.20400000000001</v>
      </c>
      <c r="BV50" s="826">
        <v>135.20400000000001</v>
      </c>
      <c r="BW50" s="844" t="e">
        <v>#DIV/0!</v>
      </c>
      <c r="BX50" s="831">
        <v>288.88100000000003</v>
      </c>
      <c r="BY50" s="710">
        <v>288.88100000000003</v>
      </c>
      <c r="BZ50" s="649" t="e">
        <v>#DIV/0!</v>
      </c>
      <c r="CA50" s="710">
        <v>40.896000000000001</v>
      </c>
      <c r="CB50" s="710">
        <v>40.896000000000001</v>
      </c>
      <c r="CC50" s="649" t="e">
        <v>#DIV/0!</v>
      </c>
      <c r="CD50" s="710">
        <v>48.244</v>
      </c>
      <c r="CE50" s="710">
        <v>35.323</v>
      </c>
      <c r="CF50" s="649">
        <v>2.7337667363207183</v>
      </c>
      <c r="CG50" s="710">
        <v>61.707000000000001</v>
      </c>
      <c r="CH50" s="710">
        <f t="shared" si="0"/>
        <v>32.007000000000005</v>
      </c>
      <c r="CI50" s="649">
        <f t="shared" si="1"/>
        <v>1.0776767676767678</v>
      </c>
      <c r="CJ50" s="710">
        <v>150.84699999999998</v>
      </c>
      <c r="CK50" s="710">
        <f t="shared" si="2"/>
        <v>108.22599999999998</v>
      </c>
      <c r="CL50" s="649">
        <f t="shared" si="3"/>
        <v>2.5392646817296636</v>
      </c>
      <c r="CM50" s="710">
        <v>439.72800000000001</v>
      </c>
      <c r="CN50" s="710">
        <f t="shared" si="4"/>
        <v>397.10700000000003</v>
      </c>
      <c r="CO50" s="649">
        <f t="shared" si="5"/>
        <v>9.317167593439855</v>
      </c>
    </row>
    <row r="51" spans="1:93" x14ac:dyDescent="0.25">
      <c r="A51" s="6" t="s">
        <v>47</v>
      </c>
      <c r="B51" s="258">
        <v>2.2370000000000001</v>
      </c>
      <c r="C51" s="29">
        <v>0.22476699999999999</v>
      </c>
      <c r="D51" s="572">
        <v>0.19692799999999999</v>
      </c>
      <c r="E51" s="561">
        <v>0.200212</v>
      </c>
      <c r="F51" s="125">
        <v>0.20730233333333334</v>
      </c>
      <c r="G51" s="29">
        <v>0.17161100000000001</v>
      </c>
      <c r="H51" s="572">
        <v>0.177479</v>
      </c>
      <c r="I51" s="561">
        <v>0.15912299999999999</v>
      </c>
      <c r="J51" s="125">
        <v>0.16940433333333335</v>
      </c>
      <c r="K51" s="570">
        <v>0.37670666666666669</v>
      </c>
      <c r="L51" s="29">
        <v>0.1336</v>
      </c>
      <c r="M51" s="572">
        <v>0.19489999999999999</v>
      </c>
      <c r="N51" s="561">
        <v>0.164016</v>
      </c>
      <c r="O51" s="125">
        <v>0.49251600000000001</v>
      </c>
      <c r="P51" s="570">
        <v>0.8692226666666667</v>
      </c>
      <c r="Q51" s="29">
        <v>0.19439999999999999</v>
      </c>
      <c r="R51" s="589">
        <v>0.195799</v>
      </c>
      <c r="S51" s="561">
        <v>0.223</v>
      </c>
      <c r="T51" s="125">
        <v>0.61319900000000005</v>
      </c>
      <c r="U51" s="570">
        <v>1.4824216666666667</v>
      </c>
      <c r="V51" s="29">
        <v>0.23602600000000001</v>
      </c>
      <c r="W51" s="572">
        <v>0.22522500000000001</v>
      </c>
      <c r="X51" s="561">
        <v>0.222464</v>
      </c>
      <c r="Y51" s="125">
        <v>0.68371500000000007</v>
      </c>
      <c r="Z51" s="560">
        <v>0.18401999999999999</v>
      </c>
      <c r="AA51" s="560">
        <v>0.16686100000000001</v>
      </c>
      <c r="AB51" s="560">
        <v>0.15040899999999999</v>
      </c>
      <c r="AC51" s="232">
        <v>0.50129000000000001</v>
      </c>
      <c r="AD51" s="570">
        <v>1.1850050000000001</v>
      </c>
      <c r="AE51" s="570">
        <v>0.14297399999999999</v>
      </c>
      <c r="AF51" s="570">
        <v>0.18601200000000001</v>
      </c>
      <c r="AG51" s="834">
        <v>0.155866</v>
      </c>
      <c r="AH51" s="570">
        <v>0.48485200000000001</v>
      </c>
      <c r="AI51" s="570">
        <v>1.6698570000000001</v>
      </c>
      <c r="AJ51" s="570">
        <v>0.20114499999999999</v>
      </c>
      <c r="AK51" s="190">
        <v>0.20649999999999999</v>
      </c>
      <c r="AL51" s="570">
        <v>0.218</v>
      </c>
      <c r="AM51" s="831">
        <v>0.62564500000000001</v>
      </c>
      <c r="AN51" s="570">
        <v>2.2955019999999999</v>
      </c>
      <c r="AO51" s="202">
        <v>0.26919999999999999</v>
      </c>
      <c r="AP51" s="570">
        <v>0.22522500000000001</v>
      </c>
      <c r="AQ51" s="561">
        <v>0.22622400000000001</v>
      </c>
      <c r="AR51" s="125">
        <v>0.72064899999999998</v>
      </c>
      <c r="AS51" s="560">
        <v>0.194443</v>
      </c>
      <c r="AT51" s="560">
        <v>0.188694</v>
      </c>
      <c r="AU51" s="560">
        <v>0.13</v>
      </c>
      <c r="AV51" s="232">
        <v>0.51313699999999995</v>
      </c>
      <c r="AW51" s="570">
        <v>1.2337859999999998</v>
      </c>
      <c r="AX51" s="570">
        <v>0.112591</v>
      </c>
      <c r="AY51" s="570">
        <v>0.15082599999999999</v>
      </c>
      <c r="AZ51" s="834">
        <v>0.154</v>
      </c>
      <c r="BA51" s="570">
        <v>0.41741699999999998</v>
      </c>
      <c r="BB51" s="570">
        <v>1.6512029999999998</v>
      </c>
      <c r="BC51" s="570">
        <v>0.17691799999999999</v>
      </c>
      <c r="BD51" s="570">
        <v>0.177174</v>
      </c>
      <c r="BE51" s="570">
        <v>0.20630399999999999</v>
      </c>
      <c r="BF51" s="710">
        <v>0.56039599999999989</v>
      </c>
      <c r="BG51" s="723">
        <v>-6.5249000000000112E-2</v>
      </c>
      <c r="BH51" s="735">
        <v>-0.10429077192337521</v>
      </c>
      <c r="BI51" s="710">
        <v>2.2115989999999996</v>
      </c>
      <c r="BJ51" s="710">
        <v>-8.3903000000000283E-2</v>
      </c>
      <c r="BK51" s="649">
        <v>-3.6551046350645877E-2</v>
      </c>
      <c r="BL51" s="202">
        <v>0.221663</v>
      </c>
      <c r="BM51" s="570">
        <v>0.19358700000000001</v>
      </c>
      <c r="BN51" s="561">
        <v>0.18785299999999999</v>
      </c>
      <c r="BO51" s="125">
        <v>0.60310299999999994</v>
      </c>
      <c r="BP51" s="202">
        <v>0.163798</v>
      </c>
      <c r="BQ51" s="570">
        <v>0.15756800000000001</v>
      </c>
      <c r="BR51" s="561">
        <v>0.13528000000000001</v>
      </c>
      <c r="BS51" s="826">
        <v>5.2800000000000069E-3</v>
      </c>
      <c r="BT51" s="844">
        <v>4.0615384615384664E-2</v>
      </c>
      <c r="BU51" s="232">
        <v>0.45664600000000005</v>
      </c>
      <c r="BV51" s="826">
        <v>-5.6490999999999902E-2</v>
      </c>
      <c r="BW51" s="844">
        <v>-0.11008950825997718</v>
      </c>
      <c r="BX51" s="570">
        <v>1.0597490000000001</v>
      </c>
      <c r="BY51" s="710">
        <v>-0.17403699999999978</v>
      </c>
      <c r="BZ51" s="649">
        <v>-0.14105930850244677</v>
      </c>
      <c r="CA51" s="710">
        <v>0.11890000000000001</v>
      </c>
      <c r="CB51" s="710">
        <v>6.309000000000009E-3</v>
      </c>
      <c r="CC51" s="649">
        <v>5.6034674174667683E-2</v>
      </c>
      <c r="CD51" s="710">
        <v>0.176483</v>
      </c>
      <c r="CE51" s="710">
        <v>2.5657000000000013E-2</v>
      </c>
      <c r="CF51" s="649">
        <v>0.17010992799649938</v>
      </c>
      <c r="CG51" s="710">
        <v>0.13220599999999999</v>
      </c>
      <c r="CH51" s="710">
        <f t="shared" si="0"/>
        <v>-2.1794000000000008E-2</v>
      </c>
      <c r="CI51" s="649">
        <f t="shared" si="1"/>
        <v>-0.14151948051948057</v>
      </c>
      <c r="CJ51" s="710">
        <v>0.427589</v>
      </c>
      <c r="CK51" s="710">
        <f t="shared" si="2"/>
        <v>1.0172000000000014E-2</v>
      </c>
      <c r="CL51" s="649">
        <f t="shared" si="3"/>
        <v>2.4368916455247427E-2</v>
      </c>
      <c r="CM51" s="710">
        <v>1.487338</v>
      </c>
      <c r="CN51" s="710">
        <f t="shared" si="4"/>
        <v>-0.16386499999999971</v>
      </c>
      <c r="CO51" s="649">
        <f t="shared" si="5"/>
        <v>-9.9239766400618046E-2</v>
      </c>
    </row>
    <row r="52" spans="1:93" x14ac:dyDescent="0.25">
      <c r="A52" s="5" t="s">
        <v>81</v>
      </c>
      <c r="B52" s="257">
        <v>4008.1217819999997</v>
      </c>
      <c r="C52" s="827">
        <v>473.084</v>
      </c>
      <c r="D52" s="828">
        <v>427.77</v>
      </c>
      <c r="E52" s="829">
        <v>384.125</v>
      </c>
      <c r="F52" s="145">
        <v>1284.9789999999998</v>
      </c>
      <c r="G52" s="827">
        <v>304.68400000000003</v>
      </c>
      <c r="H52" s="828">
        <v>256.17399999999998</v>
      </c>
      <c r="I52" s="829">
        <v>188.58700000000005</v>
      </c>
      <c r="J52" s="145">
        <v>749.44500000000005</v>
      </c>
      <c r="K52" s="828">
        <v>2034.424</v>
      </c>
      <c r="L52" s="827">
        <v>179.26918100000003</v>
      </c>
      <c r="M52" s="828">
        <v>186.45536400000003</v>
      </c>
      <c r="N52" s="829">
        <v>262.51377200000002</v>
      </c>
      <c r="O52" s="145">
        <v>628.23831699999994</v>
      </c>
      <c r="P52" s="828">
        <v>2662.6623169999998</v>
      </c>
      <c r="Q52" s="827">
        <v>340.43599999999992</v>
      </c>
      <c r="R52" s="828">
        <v>413.04922900000003</v>
      </c>
      <c r="S52" s="829">
        <v>472.08678900000001</v>
      </c>
      <c r="T52" s="145">
        <v>1225.5720180000001</v>
      </c>
      <c r="U52" s="828">
        <v>3888.2343350000001</v>
      </c>
      <c r="V52" s="827">
        <v>472.58188799999999</v>
      </c>
      <c r="W52" s="828">
        <v>409.55446499999999</v>
      </c>
      <c r="X52" s="829">
        <v>400.110432</v>
      </c>
      <c r="Y52" s="145">
        <v>1282.2467849999998</v>
      </c>
      <c r="Z52" s="827">
        <v>329.20783800000004</v>
      </c>
      <c r="AA52" s="828">
        <v>272.90763100000004</v>
      </c>
      <c r="AB52" s="828">
        <v>195.46773300000001</v>
      </c>
      <c r="AC52" s="829">
        <v>797.58320199999991</v>
      </c>
      <c r="AD52" s="828">
        <v>2079.8299869999996</v>
      </c>
      <c r="AE52" s="828">
        <v>177.54161699999997</v>
      </c>
      <c r="AF52" s="828">
        <v>198.216972</v>
      </c>
      <c r="AG52" s="828">
        <v>250.83077700000001</v>
      </c>
      <c r="AH52" s="828">
        <v>626.58936600000015</v>
      </c>
      <c r="AI52" s="828">
        <v>2706.4193529999998</v>
      </c>
      <c r="AJ52" s="828">
        <v>354.16900000000004</v>
      </c>
      <c r="AK52" s="828">
        <v>422.45005300000003</v>
      </c>
      <c r="AL52" s="828">
        <v>476.18</v>
      </c>
      <c r="AM52" s="828">
        <v>1252.7990530000002</v>
      </c>
      <c r="AN52" s="828">
        <v>3959.218406</v>
      </c>
      <c r="AO52" s="827">
        <v>497.017134</v>
      </c>
      <c r="AP52" s="828">
        <v>421.27898800000003</v>
      </c>
      <c r="AQ52" s="829">
        <v>401.15200000000004</v>
      </c>
      <c r="AR52" s="145">
        <v>1319.4481219999998</v>
      </c>
      <c r="AS52" s="827">
        <v>318.02761000000004</v>
      </c>
      <c r="AT52" s="828">
        <v>237.90634300000002</v>
      </c>
      <c r="AU52" s="828">
        <v>191.21199999999999</v>
      </c>
      <c r="AV52" s="829">
        <v>747.14595300000008</v>
      </c>
      <c r="AW52" s="828">
        <v>2066.594075</v>
      </c>
      <c r="AX52" s="828">
        <v>185.49928600000001</v>
      </c>
      <c r="AY52" s="828">
        <v>184.54419100000001</v>
      </c>
      <c r="AZ52" s="828">
        <v>259.43100000000004</v>
      </c>
      <c r="BA52" s="828">
        <v>629.47447700000009</v>
      </c>
      <c r="BB52" s="828">
        <v>2696.0685520000002</v>
      </c>
      <c r="BC52" s="828">
        <v>346.04502900000006</v>
      </c>
      <c r="BD52" s="828">
        <v>403.59277600000001</v>
      </c>
      <c r="BE52" s="828">
        <v>452.60688099999999</v>
      </c>
      <c r="BF52" s="711">
        <v>1202.244686</v>
      </c>
      <c r="BG52" s="721">
        <v>-50.554367000000184</v>
      </c>
      <c r="BH52" s="734">
        <v>-4.0353133153270493E-2</v>
      </c>
      <c r="BI52" s="711">
        <v>3898.3132380000002</v>
      </c>
      <c r="BJ52" s="711">
        <v>-60.905167999999776</v>
      </c>
      <c r="BK52" s="717">
        <v>-1.5383129131674278E-2</v>
      </c>
      <c r="BL52" s="827">
        <v>502.75391300000007</v>
      </c>
      <c r="BM52" s="828">
        <v>429.086409</v>
      </c>
      <c r="BN52" s="829">
        <v>376.24181500000009</v>
      </c>
      <c r="BO52" s="145">
        <v>1308.0821369999999</v>
      </c>
      <c r="BP52" s="827">
        <v>300.57308800000004</v>
      </c>
      <c r="BQ52" s="828">
        <v>252.86447099999998</v>
      </c>
      <c r="BR52" s="829">
        <v>187.96593999999996</v>
      </c>
      <c r="BS52" s="21">
        <v>-3.2460600000000284</v>
      </c>
      <c r="BT52" s="845">
        <v>-1.6976235801100498E-2</v>
      </c>
      <c r="BU52" s="829">
        <v>741.40349900000001</v>
      </c>
      <c r="BV52" s="21">
        <v>-5.7424540000000661</v>
      </c>
      <c r="BW52" s="845">
        <v>-7.6858530477780232E-3</v>
      </c>
      <c r="BX52" s="828">
        <v>2049.4856359999999</v>
      </c>
      <c r="BY52" s="711">
        <v>-17.108439000000089</v>
      </c>
      <c r="BZ52" s="717">
        <v>-8.2785677201750851E-3</v>
      </c>
      <c r="CA52" s="711">
        <v>180.508039</v>
      </c>
      <c r="CB52" s="711">
        <v>-4.9912470000000155</v>
      </c>
      <c r="CC52" s="717">
        <v>-2.6907095480680262E-2</v>
      </c>
      <c r="CD52" s="711">
        <v>188.73635399999998</v>
      </c>
      <c r="CE52" s="711">
        <v>4.1921629999999652</v>
      </c>
      <c r="CF52" s="717">
        <v>2.2716309721176567E-2</v>
      </c>
      <c r="CG52" s="711">
        <v>265.79631199999994</v>
      </c>
      <c r="CH52" s="711">
        <f t="shared" si="0"/>
        <v>6.3653119999999035</v>
      </c>
      <c r="CI52" s="717">
        <f t="shared" si="1"/>
        <v>2.4535664589042567E-2</v>
      </c>
      <c r="CJ52" s="711">
        <v>635.04070499999989</v>
      </c>
      <c r="CK52" s="711">
        <f t="shared" si="2"/>
        <v>5.5662279999997963</v>
      </c>
      <c r="CL52" s="717">
        <f t="shared" si="3"/>
        <v>8.8426587627949138E-3</v>
      </c>
      <c r="CM52" s="711">
        <v>2684.5263409999998</v>
      </c>
      <c r="CN52" s="711">
        <f t="shared" si="4"/>
        <v>-11.542211000000407</v>
      </c>
      <c r="CO52" s="717">
        <f t="shared" si="5"/>
        <v>-4.2811266766337053E-3</v>
      </c>
    </row>
    <row r="53" spans="1:93" x14ac:dyDescent="0.25">
      <c r="A53" s="6" t="s">
        <v>48</v>
      </c>
      <c r="B53" s="248">
        <v>3722.5359999999996</v>
      </c>
      <c r="C53" s="830">
        <v>442.73200000000003</v>
      </c>
      <c r="D53" s="831">
        <v>398.52600000000001</v>
      </c>
      <c r="E53" s="832">
        <v>360.709</v>
      </c>
      <c r="F53" s="223">
        <v>1201.9669999999999</v>
      </c>
      <c r="G53" s="830">
        <v>283.36600000000004</v>
      </c>
      <c r="H53" s="831">
        <v>237.167</v>
      </c>
      <c r="I53" s="832">
        <v>175.09600000000003</v>
      </c>
      <c r="J53" s="223">
        <v>695.62900000000002</v>
      </c>
      <c r="K53" s="831">
        <v>1897.596</v>
      </c>
      <c r="L53" s="830">
        <v>168.81000000000003</v>
      </c>
      <c r="M53" s="831">
        <v>174.95000000000002</v>
      </c>
      <c r="N53" s="832">
        <v>244.40600000000001</v>
      </c>
      <c r="O53" s="223">
        <v>588.16599999999994</v>
      </c>
      <c r="P53" s="831">
        <v>2485.7619999999997</v>
      </c>
      <c r="Q53" s="830">
        <v>319.70699999999994</v>
      </c>
      <c r="R53" s="831">
        <v>387.37600000000003</v>
      </c>
      <c r="S53" s="832">
        <v>441.05799999999999</v>
      </c>
      <c r="T53" s="223">
        <v>1148.1410000000001</v>
      </c>
      <c r="U53" s="831">
        <v>3633.9029999999998</v>
      </c>
      <c r="V53" s="830">
        <v>442.084</v>
      </c>
      <c r="W53" s="831">
        <v>382.71699999999998</v>
      </c>
      <c r="X53" s="832">
        <v>375.185</v>
      </c>
      <c r="Y53" s="223">
        <v>1199.9859999999999</v>
      </c>
      <c r="Z53" s="830">
        <v>306.74</v>
      </c>
      <c r="AA53" s="831">
        <v>254.57000000000002</v>
      </c>
      <c r="AB53" s="831">
        <v>183.35500000000002</v>
      </c>
      <c r="AC53" s="832">
        <v>744.66499999999996</v>
      </c>
      <c r="AD53" s="831">
        <v>1944.6509999999998</v>
      </c>
      <c r="AE53" s="831">
        <v>166.60299999999998</v>
      </c>
      <c r="AF53" s="831">
        <v>185.672</v>
      </c>
      <c r="AG53" s="831">
        <v>233.17700000000002</v>
      </c>
      <c r="AH53" s="831">
        <v>585.45200000000011</v>
      </c>
      <c r="AI53" s="831">
        <v>2530.1030000000001</v>
      </c>
      <c r="AJ53" s="831">
        <v>332.51100000000002</v>
      </c>
      <c r="AK53" s="831">
        <v>397.52600000000001</v>
      </c>
      <c r="AL53" s="831">
        <v>449.18</v>
      </c>
      <c r="AM53" s="831">
        <v>1179.2170000000001</v>
      </c>
      <c r="AN53" s="831">
        <v>3709.32</v>
      </c>
      <c r="AO53" s="830">
        <v>464.43799999999999</v>
      </c>
      <c r="AP53" s="831">
        <v>391.94</v>
      </c>
      <c r="AQ53" s="832">
        <v>379.05200000000002</v>
      </c>
      <c r="AR53" s="223">
        <v>1235.4299999999998</v>
      </c>
      <c r="AS53" s="830">
        <v>296.42600000000004</v>
      </c>
      <c r="AT53" s="831">
        <v>217.57100000000003</v>
      </c>
      <c r="AU53" s="831">
        <v>179.82399999999998</v>
      </c>
      <c r="AV53" s="832">
        <v>693.82100000000003</v>
      </c>
      <c r="AW53" s="831">
        <v>1929.2509999999997</v>
      </c>
      <c r="AX53" s="831">
        <v>173.99100000000001</v>
      </c>
      <c r="AY53" s="831">
        <v>171.75200000000001</v>
      </c>
      <c r="AZ53" s="831">
        <v>241.16200000000003</v>
      </c>
      <c r="BA53" s="831">
        <v>586.90500000000009</v>
      </c>
      <c r="BB53" s="831">
        <v>2516.1559999999999</v>
      </c>
      <c r="BC53" s="831">
        <v>324.13200000000006</v>
      </c>
      <c r="BD53" s="831">
        <v>377.08300000000003</v>
      </c>
      <c r="BE53" s="831">
        <v>425.404</v>
      </c>
      <c r="BF53" s="710">
        <v>1126.6190000000001</v>
      </c>
      <c r="BG53" s="723">
        <v>-52.597999999999956</v>
      </c>
      <c r="BH53" s="735">
        <v>-4.4604173786504053E-2</v>
      </c>
      <c r="BI53" s="710">
        <v>3642.7750000000001</v>
      </c>
      <c r="BJ53" s="710">
        <v>-66.545000000000073</v>
      </c>
      <c r="BK53" s="649">
        <v>-1.7939945866088713E-2</v>
      </c>
      <c r="BL53" s="830">
        <v>471.50600000000009</v>
      </c>
      <c r="BM53" s="831">
        <v>398.71300000000002</v>
      </c>
      <c r="BN53" s="832">
        <v>352.26600000000008</v>
      </c>
      <c r="BO53" s="223">
        <v>1222.4849999999999</v>
      </c>
      <c r="BP53" s="830">
        <v>278.34400000000005</v>
      </c>
      <c r="BQ53" s="831">
        <v>233.63899999999998</v>
      </c>
      <c r="BR53" s="831">
        <v>174.11299999999997</v>
      </c>
      <c r="BS53" s="826">
        <v>-5.7110000000000127</v>
      </c>
      <c r="BT53" s="844">
        <v>-3.1758830856837873E-2</v>
      </c>
      <c r="BU53" s="832">
        <v>686.096</v>
      </c>
      <c r="BV53" s="826">
        <v>-7.7250000000000227</v>
      </c>
      <c r="BW53" s="844">
        <v>-1.1133995655940108E-2</v>
      </c>
      <c r="BX53" s="831">
        <v>1908.5809999999999</v>
      </c>
      <c r="BY53" s="710">
        <v>-20.669999999999845</v>
      </c>
      <c r="BZ53" s="649">
        <v>-1.0714002480755406E-2</v>
      </c>
      <c r="CA53" s="710">
        <v>169.22200000000001</v>
      </c>
      <c r="CB53" s="710">
        <v>-4.7690000000000055</v>
      </c>
      <c r="CC53" s="649">
        <v>-2.7409463707892965E-2</v>
      </c>
      <c r="CD53" s="710">
        <v>177.23</v>
      </c>
      <c r="CE53" s="710">
        <v>5.4779999999999802</v>
      </c>
      <c r="CF53" s="649">
        <v>3.189482509665087E-2</v>
      </c>
      <c r="CG53" s="710">
        <v>248.47139999999996</v>
      </c>
      <c r="CH53" s="710">
        <f t="shared" si="0"/>
        <v>7.3093999999999255</v>
      </c>
      <c r="CI53" s="649">
        <f t="shared" si="1"/>
        <v>3.0309086837892886E-2</v>
      </c>
      <c r="CJ53" s="710">
        <v>594.9233999999999</v>
      </c>
      <c r="CK53" s="710">
        <f t="shared" si="2"/>
        <v>8.018399999999815</v>
      </c>
      <c r="CL53" s="649">
        <f t="shared" si="3"/>
        <v>1.3662177013315296E-2</v>
      </c>
      <c r="CM53" s="710">
        <v>2503.5043999999998</v>
      </c>
      <c r="CN53" s="710">
        <f t="shared" si="4"/>
        <v>-12.651600000000144</v>
      </c>
      <c r="CO53" s="649">
        <f t="shared" si="5"/>
        <v>-5.0281461085879189E-3</v>
      </c>
    </row>
    <row r="54" spans="1:93" x14ac:dyDescent="0.25">
      <c r="A54" s="58" t="s">
        <v>49</v>
      </c>
      <c r="B54" s="248">
        <v>1488.7149999999999</v>
      </c>
      <c r="C54" s="830">
        <v>168.999</v>
      </c>
      <c r="D54" s="831">
        <v>148.30699999999999</v>
      </c>
      <c r="E54" s="832">
        <v>139.87899999999999</v>
      </c>
      <c r="F54" s="223">
        <v>457.18499999999995</v>
      </c>
      <c r="G54" s="830">
        <v>111.369</v>
      </c>
      <c r="H54" s="831">
        <v>96.147000000000006</v>
      </c>
      <c r="I54" s="832">
        <v>82.025000000000006</v>
      </c>
      <c r="J54" s="223">
        <v>289.54100000000005</v>
      </c>
      <c r="K54" s="831">
        <v>746.726</v>
      </c>
      <c r="L54" s="830">
        <v>81.546999999999997</v>
      </c>
      <c r="M54" s="831">
        <v>87.664000000000001</v>
      </c>
      <c r="N54" s="832">
        <v>108.746</v>
      </c>
      <c r="O54" s="223">
        <v>277.95699999999999</v>
      </c>
      <c r="P54" s="831">
        <v>1024.683</v>
      </c>
      <c r="Q54" s="830">
        <v>128.405</v>
      </c>
      <c r="R54" s="831">
        <v>152.21299999999999</v>
      </c>
      <c r="S54" s="832">
        <v>175.52099999999999</v>
      </c>
      <c r="T54" s="223">
        <v>456.13900000000001</v>
      </c>
      <c r="U54" s="831">
        <v>1480.8220000000001</v>
      </c>
      <c r="V54" s="830">
        <v>169.87100000000001</v>
      </c>
      <c r="W54" s="831">
        <v>154.79499999999999</v>
      </c>
      <c r="X54" s="832">
        <v>150.19900000000001</v>
      </c>
      <c r="Y54" s="223">
        <v>474.86500000000001</v>
      </c>
      <c r="Z54" s="830">
        <v>119.53100000000001</v>
      </c>
      <c r="AA54" s="831">
        <v>102.23</v>
      </c>
      <c r="AB54" s="831">
        <v>81.355000000000004</v>
      </c>
      <c r="AC54" s="832">
        <v>303.11600000000004</v>
      </c>
      <c r="AD54" s="831">
        <v>777.98099999999999</v>
      </c>
      <c r="AE54" s="831">
        <v>82.796000000000006</v>
      </c>
      <c r="AF54" s="831">
        <v>93.361999999999995</v>
      </c>
      <c r="AG54" s="60">
        <v>108.05800000000001</v>
      </c>
      <c r="AH54" s="834">
        <v>284.21600000000001</v>
      </c>
      <c r="AI54" s="834">
        <v>1062.1970000000001</v>
      </c>
      <c r="AJ54" s="831">
        <v>136.53399999999999</v>
      </c>
      <c r="AK54" s="831">
        <v>156.72200000000001</v>
      </c>
      <c r="AL54" s="831">
        <v>177.43299999999999</v>
      </c>
      <c r="AM54" s="831">
        <v>470.68899999999996</v>
      </c>
      <c r="AN54" s="831">
        <v>1532.886</v>
      </c>
      <c r="AO54" s="830">
        <v>180.506</v>
      </c>
      <c r="AP54" s="831">
        <v>155.155</v>
      </c>
      <c r="AQ54" s="832">
        <v>150.49700000000001</v>
      </c>
      <c r="AR54" s="223">
        <v>486.15800000000002</v>
      </c>
      <c r="AS54" s="830">
        <v>120.928</v>
      </c>
      <c r="AT54" s="831">
        <v>101.649</v>
      </c>
      <c r="AU54" s="831">
        <v>86.388000000000005</v>
      </c>
      <c r="AV54" s="832">
        <v>308.96500000000003</v>
      </c>
      <c r="AW54" s="831">
        <v>795.12300000000005</v>
      </c>
      <c r="AX54" s="831">
        <v>87.462000000000003</v>
      </c>
      <c r="AY54" s="831">
        <v>91.373999999999995</v>
      </c>
      <c r="AZ54" s="60">
        <v>114.77200000000001</v>
      </c>
      <c r="BA54" s="834">
        <v>293.608</v>
      </c>
      <c r="BB54" s="834">
        <v>1088.731</v>
      </c>
      <c r="BC54" s="831">
        <v>137.87899999999999</v>
      </c>
      <c r="BD54" s="831">
        <v>155.69399999999999</v>
      </c>
      <c r="BE54" s="831">
        <v>170.75399999999999</v>
      </c>
      <c r="BF54" s="710">
        <v>464.327</v>
      </c>
      <c r="BG54" s="723">
        <v>-6.3619999999999663</v>
      </c>
      <c r="BH54" s="735">
        <v>-1.3516355810312075E-2</v>
      </c>
      <c r="BI54" s="710">
        <v>1553.058</v>
      </c>
      <c r="BJ54" s="710">
        <v>20.172000000000025</v>
      </c>
      <c r="BK54" s="649">
        <v>1.3159491312465521E-2</v>
      </c>
      <c r="BL54" s="830">
        <v>182.19200000000001</v>
      </c>
      <c r="BM54" s="831">
        <v>155.05099999999999</v>
      </c>
      <c r="BN54" s="832">
        <v>146.148</v>
      </c>
      <c r="BO54" s="223">
        <v>483.39099999999996</v>
      </c>
      <c r="BP54" s="830">
        <v>116.709</v>
      </c>
      <c r="BQ54" s="831">
        <v>102.014</v>
      </c>
      <c r="BR54" s="832">
        <v>86.763999999999996</v>
      </c>
      <c r="BS54" s="826">
        <v>0.37599999999999056</v>
      </c>
      <c r="BT54" s="844">
        <v>4.3524563596794756E-3</v>
      </c>
      <c r="BU54" s="832">
        <v>305.48700000000002</v>
      </c>
      <c r="BV54" s="826">
        <v>-3.4780000000000086</v>
      </c>
      <c r="BW54" s="844">
        <v>-1.1256938488178299E-2</v>
      </c>
      <c r="BX54" s="831">
        <v>788.87799999999993</v>
      </c>
      <c r="BY54" s="710">
        <v>-6.2450000000001182</v>
      </c>
      <c r="BZ54" s="649">
        <v>-7.8541307445516208E-3</v>
      </c>
      <c r="CA54" s="710">
        <v>87.704999999999998</v>
      </c>
      <c r="CB54" s="710">
        <v>0.242999999999995</v>
      </c>
      <c r="CC54" s="649">
        <v>2.778349454620235E-3</v>
      </c>
      <c r="CD54" s="710">
        <v>91.585999999999999</v>
      </c>
      <c r="CE54" s="710">
        <v>0.2120000000000033</v>
      </c>
      <c r="CF54" s="649">
        <v>2.3201348304769773E-3</v>
      </c>
      <c r="CG54" s="710">
        <v>112.72199999999999</v>
      </c>
      <c r="CH54" s="710">
        <f t="shared" si="0"/>
        <v>-2.0500000000000114</v>
      </c>
      <c r="CI54" s="649">
        <f t="shared" si="1"/>
        <v>-1.7861499320391831E-2</v>
      </c>
      <c r="CJ54" s="710">
        <v>292.01299999999998</v>
      </c>
      <c r="CK54" s="710">
        <f t="shared" si="2"/>
        <v>-1.5950000000000273</v>
      </c>
      <c r="CL54" s="649">
        <f t="shared" si="3"/>
        <v>-5.4324132857416262E-3</v>
      </c>
      <c r="CM54" s="710">
        <v>1080.8909999999998</v>
      </c>
      <c r="CN54" s="710">
        <f t="shared" si="4"/>
        <v>-7.8400000000001455</v>
      </c>
      <c r="CO54" s="649">
        <f t="shared" si="5"/>
        <v>-7.2010441514020872E-3</v>
      </c>
    </row>
    <row r="55" spans="1:93" x14ac:dyDescent="0.25">
      <c r="A55" s="58" t="s">
        <v>50</v>
      </c>
      <c r="B55" s="248">
        <v>31.712</v>
      </c>
      <c r="C55" s="830">
        <v>1.4690000000000001</v>
      </c>
      <c r="D55" s="831">
        <v>2.7280000000000002</v>
      </c>
      <c r="E55" s="832">
        <v>2.09</v>
      </c>
      <c r="F55" s="223">
        <v>6.2869999999999999</v>
      </c>
      <c r="G55" s="830">
        <v>3.2989999999999999</v>
      </c>
      <c r="H55" s="831">
        <v>3.4470000000000001</v>
      </c>
      <c r="I55" s="832">
        <v>3.1280000000000001</v>
      </c>
      <c r="J55" s="223">
        <v>9.8740000000000006</v>
      </c>
      <c r="K55" s="831">
        <v>16.161000000000001</v>
      </c>
      <c r="L55" s="830">
        <v>3.2919999999999998</v>
      </c>
      <c r="M55" s="831">
        <v>2.5230000000000001</v>
      </c>
      <c r="N55" s="832">
        <v>5.5880000000000001</v>
      </c>
      <c r="O55" s="223">
        <v>11.403</v>
      </c>
      <c r="P55" s="831">
        <v>27.564</v>
      </c>
      <c r="Q55" s="830">
        <v>3.9470000000000001</v>
      </c>
      <c r="R55" s="831">
        <v>1.4550000000000001</v>
      </c>
      <c r="S55" s="832">
        <v>1.069</v>
      </c>
      <c r="T55" s="223">
        <v>6.4710000000000001</v>
      </c>
      <c r="U55" s="831">
        <v>34.034999999999997</v>
      </c>
      <c r="V55" s="830">
        <v>1.1379999999999999</v>
      </c>
      <c r="W55" s="831">
        <v>1.397</v>
      </c>
      <c r="X55" s="832">
        <v>1.696</v>
      </c>
      <c r="Y55" s="223">
        <v>4.2309999999999999</v>
      </c>
      <c r="Z55" s="830">
        <v>2.7679999999999998</v>
      </c>
      <c r="AA55" s="831">
        <v>3.6179999999999999</v>
      </c>
      <c r="AB55" s="831">
        <v>3.7530000000000001</v>
      </c>
      <c r="AC55" s="832">
        <v>10.138999999999999</v>
      </c>
      <c r="AD55" s="831">
        <v>14.37</v>
      </c>
      <c r="AE55" s="831">
        <v>3.9249999999999998</v>
      </c>
      <c r="AF55" s="831">
        <v>2.2930000000000001</v>
      </c>
      <c r="AG55" s="60">
        <v>4.3339999999999996</v>
      </c>
      <c r="AH55" s="834">
        <v>10.552</v>
      </c>
      <c r="AI55" s="834">
        <v>24.921999999999997</v>
      </c>
      <c r="AJ55" s="831">
        <v>3.41</v>
      </c>
      <c r="AK55" s="831">
        <v>1.552</v>
      </c>
      <c r="AL55" s="831">
        <v>2.448</v>
      </c>
      <c r="AM55" s="831">
        <v>7.41</v>
      </c>
      <c r="AN55" s="831">
        <v>32.331999999999994</v>
      </c>
      <c r="AO55" s="830">
        <v>1.375</v>
      </c>
      <c r="AP55" s="831">
        <v>1.032</v>
      </c>
      <c r="AQ55" s="832">
        <v>2.0299999999999998</v>
      </c>
      <c r="AR55" s="223">
        <v>4.4369999999999994</v>
      </c>
      <c r="AS55" s="830">
        <v>3.077</v>
      </c>
      <c r="AT55" s="831">
        <v>3.78</v>
      </c>
      <c r="AU55" s="831">
        <v>3.7679999999999998</v>
      </c>
      <c r="AV55" s="832">
        <v>10.625</v>
      </c>
      <c r="AW55" s="831">
        <v>15.061999999999999</v>
      </c>
      <c r="AX55" s="831">
        <v>3.8969999999999998</v>
      </c>
      <c r="AY55" s="831">
        <v>1.6930000000000001</v>
      </c>
      <c r="AZ55" s="60">
        <v>3.2949999999999999</v>
      </c>
      <c r="BA55" s="834">
        <v>8.8849999999999998</v>
      </c>
      <c r="BB55" s="834">
        <v>23.946999999999999</v>
      </c>
      <c r="BC55" s="831">
        <v>2.157</v>
      </c>
      <c r="BD55" s="831">
        <v>1.5609999999999999</v>
      </c>
      <c r="BE55" s="831">
        <v>1.595</v>
      </c>
      <c r="BF55" s="710">
        <v>5.3129999999999997</v>
      </c>
      <c r="BG55" s="723">
        <v>-2.0970000000000004</v>
      </c>
      <c r="BH55" s="735">
        <v>-0.28299595141700407</v>
      </c>
      <c r="BI55" s="710">
        <v>29.259999999999998</v>
      </c>
      <c r="BJ55" s="710">
        <v>-3.0719999999999956</v>
      </c>
      <c r="BK55" s="649">
        <v>-9.5014227390820105E-2</v>
      </c>
      <c r="BL55" s="830">
        <v>1.629</v>
      </c>
      <c r="BM55" s="831">
        <v>1.768</v>
      </c>
      <c r="BN55" s="832">
        <v>2.6669999999999998</v>
      </c>
      <c r="BO55" s="223">
        <v>6.0640000000000001</v>
      </c>
      <c r="BP55" s="830">
        <v>3.2909999999999999</v>
      </c>
      <c r="BQ55" s="831">
        <v>3.8849999999999998</v>
      </c>
      <c r="BR55" s="832">
        <v>3.7949999999999999</v>
      </c>
      <c r="BS55" s="826">
        <v>2.7000000000000135E-2</v>
      </c>
      <c r="BT55" s="844">
        <v>7.1656050955414378E-3</v>
      </c>
      <c r="BU55" s="832">
        <v>10.971</v>
      </c>
      <c r="BV55" s="826">
        <v>0.34600000000000009</v>
      </c>
      <c r="BW55" s="844">
        <v>3.2564705882352947E-2</v>
      </c>
      <c r="BX55" s="831">
        <v>17.035</v>
      </c>
      <c r="BY55" s="710">
        <v>1.9730000000000008</v>
      </c>
      <c r="BZ55" s="649">
        <v>0.13099190014606299</v>
      </c>
      <c r="CA55" s="710">
        <v>3.8370000000000002</v>
      </c>
      <c r="CB55" s="710">
        <v>-5.9999999999999609E-2</v>
      </c>
      <c r="CC55" s="649">
        <v>-1.5396458814472571E-2</v>
      </c>
      <c r="CD55" s="710">
        <v>1.518</v>
      </c>
      <c r="CE55" s="710">
        <v>-0.17500000000000004</v>
      </c>
      <c r="CF55" s="649">
        <v>-0.10336680448907268</v>
      </c>
      <c r="CG55" s="710">
        <v>4.84</v>
      </c>
      <c r="CH55" s="710">
        <f t="shared" si="0"/>
        <v>1.5449999999999999</v>
      </c>
      <c r="CI55" s="649">
        <f t="shared" si="1"/>
        <v>0.46889226100151743</v>
      </c>
      <c r="CJ55" s="710">
        <v>10.195</v>
      </c>
      <c r="CK55" s="710">
        <f t="shared" si="2"/>
        <v>1.3100000000000005</v>
      </c>
      <c r="CL55" s="649">
        <f t="shared" si="3"/>
        <v>0.14743950478334278</v>
      </c>
      <c r="CM55" s="710">
        <v>27.23</v>
      </c>
      <c r="CN55" s="710">
        <f t="shared" si="4"/>
        <v>3.2830000000000013</v>
      </c>
      <c r="CO55" s="649">
        <f t="shared" si="5"/>
        <v>0.13709441683718215</v>
      </c>
    </row>
    <row r="56" spans="1:93" x14ac:dyDescent="0.25">
      <c r="A56" s="58" t="s">
        <v>51</v>
      </c>
      <c r="B56" s="248">
        <v>2174.924</v>
      </c>
      <c r="C56" s="830">
        <v>270.387</v>
      </c>
      <c r="D56" s="831">
        <v>245.84800000000001</v>
      </c>
      <c r="E56" s="832">
        <v>216.904</v>
      </c>
      <c r="F56" s="223">
        <v>733.13900000000001</v>
      </c>
      <c r="G56" s="830">
        <v>164.38300000000001</v>
      </c>
      <c r="H56" s="831">
        <v>135.83099999999999</v>
      </c>
      <c r="I56" s="832">
        <v>88.629000000000005</v>
      </c>
      <c r="J56" s="223">
        <v>388.84300000000002</v>
      </c>
      <c r="K56" s="831">
        <v>1121.982</v>
      </c>
      <c r="L56" s="830">
        <v>81.941999999999993</v>
      </c>
      <c r="M56" s="831">
        <v>83.087000000000003</v>
      </c>
      <c r="N56" s="832">
        <v>127.17100000000001</v>
      </c>
      <c r="O56" s="223">
        <v>292.2</v>
      </c>
      <c r="P56" s="831">
        <v>1414.182</v>
      </c>
      <c r="Q56" s="830">
        <v>184.51</v>
      </c>
      <c r="R56" s="831">
        <v>231.709</v>
      </c>
      <c r="S56" s="832">
        <v>262.32</v>
      </c>
      <c r="T56" s="223">
        <v>678.53899999999999</v>
      </c>
      <c r="U56" s="831">
        <v>2092.721</v>
      </c>
      <c r="V56" s="830">
        <v>269.27999999999997</v>
      </c>
      <c r="W56" s="831">
        <v>224.98699999999999</v>
      </c>
      <c r="X56" s="832">
        <v>221.13200000000001</v>
      </c>
      <c r="Y56" s="223">
        <v>715.39899999999989</v>
      </c>
      <c r="Z56" s="830">
        <v>182.21899999999999</v>
      </c>
      <c r="AA56" s="831">
        <v>147.363</v>
      </c>
      <c r="AB56" s="831">
        <v>96.578000000000003</v>
      </c>
      <c r="AC56" s="832">
        <v>426.15999999999997</v>
      </c>
      <c r="AD56" s="831">
        <v>1141.5589999999997</v>
      </c>
      <c r="AE56" s="831">
        <v>77.7</v>
      </c>
      <c r="AF56" s="831">
        <v>87.891000000000005</v>
      </c>
      <c r="AG56" s="60">
        <v>118.396</v>
      </c>
      <c r="AH56" s="834">
        <v>283.98700000000002</v>
      </c>
      <c r="AI56" s="834">
        <v>1425.5459999999998</v>
      </c>
      <c r="AJ56" s="831">
        <v>190.53100000000001</v>
      </c>
      <c r="AK56" s="831">
        <v>237.11799999999999</v>
      </c>
      <c r="AL56" s="831">
        <v>267.40699999999998</v>
      </c>
      <c r="AM56" s="831">
        <v>695.05600000000004</v>
      </c>
      <c r="AN56" s="831">
        <v>2120.6019999999999</v>
      </c>
      <c r="AO56" s="830">
        <v>280.71100000000001</v>
      </c>
      <c r="AP56" s="831">
        <v>234.178</v>
      </c>
      <c r="AQ56" s="832">
        <v>224.09100000000001</v>
      </c>
      <c r="AR56" s="223">
        <v>738.98</v>
      </c>
      <c r="AS56" s="830">
        <v>169.75800000000001</v>
      </c>
      <c r="AT56" s="831">
        <v>110.346</v>
      </c>
      <c r="AU56" s="831">
        <v>87.885999999999996</v>
      </c>
      <c r="AV56" s="832">
        <v>367.99</v>
      </c>
      <c r="AW56" s="831">
        <v>1106.97</v>
      </c>
      <c r="AX56" s="831">
        <v>81.346000000000004</v>
      </c>
      <c r="AY56" s="831">
        <v>77.253</v>
      </c>
      <c r="AZ56" s="60">
        <v>121.396</v>
      </c>
      <c r="BA56" s="834">
        <v>279.995</v>
      </c>
      <c r="BB56" s="834">
        <v>1386.9650000000001</v>
      </c>
      <c r="BC56" s="831">
        <v>182.59299999999999</v>
      </c>
      <c r="BD56" s="831">
        <v>217.79599999999999</v>
      </c>
      <c r="BE56" s="831">
        <v>251.19499999999999</v>
      </c>
      <c r="BF56" s="710">
        <v>651.58400000000006</v>
      </c>
      <c r="BG56" s="723">
        <v>-43.47199999999998</v>
      </c>
      <c r="BH56" s="735">
        <v>-6.2544600722819421E-2</v>
      </c>
      <c r="BI56" s="710">
        <v>2038.5490000000002</v>
      </c>
      <c r="BJ56" s="710">
        <v>-82.052999999999656</v>
      </c>
      <c r="BK56" s="649">
        <v>-3.8693257857910002E-2</v>
      </c>
      <c r="BL56" s="830">
        <v>285.87400000000002</v>
      </c>
      <c r="BM56" s="831">
        <v>240.42400000000001</v>
      </c>
      <c r="BN56" s="832">
        <v>201.21700000000001</v>
      </c>
      <c r="BO56" s="223">
        <v>727.51499999999999</v>
      </c>
      <c r="BP56" s="830">
        <v>156.23500000000001</v>
      </c>
      <c r="BQ56" s="831">
        <v>126.503</v>
      </c>
      <c r="BR56" s="832">
        <v>82.247</v>
      </c>
      <c r="BS56" s="826">
        <v>-5.6389999999999958</v>
      </c>
      <c r="BT56" s="844">
        <v>-6.41626652709191E-2</v>
      </c>
      <c r="BU56" s="832">
        <v>364.98500000000001</v>
      </c>
      <c r="BV56" s="826">
        <v>-3.0049999999999955</v>
      </c>
      <c r="BW56" s="844">
        <v>-8.1659827712709451E-3</v>
      </c>
      <c r="BX56" s="831">
        <v>1092.5</v>
      </c>
      <c r="BY56" s="710">
        <v>-14.470000000000027</v>
      </c>
      <c r="BZ56" s="649">
        <v>-1.3071718294082067E-2</v>
      </c>
      <c r="CA56" s="710">
        <v>75.724000000000004</v>
      </c>
      <c r="CB56" s="710">
        <v>-5.6219999999999999</v>
      </c>
      <c r="CC56" s="649">
        <v>-6.9112187446217388E-2</v>
      </c>
      <c r="CD56" s="710">
        <v>82.972999999999999</v>
      </c>
      <c r="CE56" s="710">
        <v>5.7199999999999989</v>
      </c>
      <c r="CF56" s="649">
        <v>7.4042432009112896E-2</v>
      </c>
      <c r="CG56" s="710">
        <v>129.5094</v>
      </c>
      <c r="CH56" s="710">
        <f t="shared" si="0"/>
        <v>8.1133999999999986</v>
      </c>
      <c r="CI56" s="649">
        <f t="shared" si="1"/>
        <v>6.6834162575373141E-2</v>
      </c>
      <c r="CJ56" s="710">
        <v>288.20639999999997</v>
      </c>
      <c r="CK56" s="710">
        <f t="shared" si="2"/>
        <v>8.2113999999999692</v>
      </c>
      <c r="CL56" s="649">
        <f t="shared" si="3"/>
        <v>2.9326952267004658E-2</v>
      </c>
      <c r="CM56" s="710">
        <v>1380.7064</v>
      </c>
      <c r="CN56" s="710">
        <f t="shared" si="4"/>
        <v>-6.258600000000115</v>
      </c>
      <c r="CO56" s="649">
        <f t="shared" si="5"/>
        <v>-4.512442635538831E-3</v>
      </c>
    </row>
    <row r="57" spans="1:93" x14ac:dyDescent="0.25">
      <c r="A57" s="58" t="s">
        <v>34</v>
      </c>
      <c r="B57" s="258">
        <v>19.151</v>
      </c>
      <c r="C57" s="830">
        <v>1.532</v>
      </c>
      <c r="D57" s="831">
        <v>1.2789999999999999</v>
      </c>
      <c r="E57" s="832">
        <v>1.4259999999999999</v>
      </c>
      <c r="F57" s="223">
        <v>4.2370000000000001</v>
      </c>
      <c r="G57" s="830">
        <v>2.3580000000000001</v>
      </c>
      <c r="H57" s="831">
        <v>1.492</v>
      </c>
      <c r="I57" s="832">
        <v>1.0680000000000001</v>
      </c>
      <c r="J57" s="223">
        <v>4.9180000000000001</v>
      </c>
      <c r="K57" s="831">
        <v>9.1550000000000011</v>
      </c>
      <c r="L57" s="830">
        <v>1.4430000000000001</v>
      </c>
      <c r="M57" s="831">
        <v>1.2170000000000001</v>
      </c>
      <c r="N57" s="832">
        <v>1.49</v>
      </c>
      <c r="O57" s="223">
        <v>4.1500000000000004</v>
      </c>
      <c r="P57" s="831">
        <v>13.305000000000001</v>
      </c>
      <c r="Q57" s="830">
        <v>2.085</v>
      </c>
      <c r="R57" s="831">
        <v>1.4339999999999999</v>
      </c>
      <c r="S57" s="832">
        <v>1.67</v>
      </c>
      <c r="T57" s="223">
        <v>5.1890000000000001</v>
      </c>
      <c r="U57" s="831">
        <v>18.494</v>
      </c>
      <c r="V57" s="830">
        <v>1.4179999999999999</v>
      </c>
      <c r="W57" s="831">
        <v>1.274</v>
      </c>
      <c r="X57" s="832">
        <v>1.2749999999999999</v>
      </c>
      <c r="Y57" s="223">
        <v>3.9670000000000001</v>
      </c>
      <c r="Z57" s="830">
        <v>1.7430000000000001</v>
      </c>
      <c r="AA57" s="831">
        <v>0.98899999999999999</v>
      </c>
      <c r="AB57" s="831">
        <v>1.095</v>
      </c>
      <c r="AC57" s="832">
        <v>3.827</v>
      </c>
      <c r="AD57" s="831">
        <v>7.7940000000000005</v>
      </c>
      <c r="AE57" s="831">
        <v>1.667</v>
      </c>
      <c r="AF57" s="831">
        <v>1.3480000000000001</v>
      </c>
      <c r="AG57" s="60">
        <v>1.4059999999999999</v>
      </c>
      <c r="AH57" s="834">
        <v>4.4210000000000003</v>
      </c>
      <c r="AI57" s="834">
        <v>12.215</v>
      </c>
      <c r="AJ57" s="831">
        <v>1.5029999999999999</v>
      </c>
      <c r="AK57" s="831">
        <v>1.5649999999999999</v>
      </c>
      <c r="AL57" s="831">
        <v>1.486</v>
      </c>
      <c r="AM57" s="831">
        <v>4.5540000000000003</v>
      </c>
      <c r="AN57" s="831">
        <v>16.768999999999998</v>
      </c>
      <c r="AO57" s="830">
        <v>1.458</v>
      </c>
      <c r="AP57" s="831">
        <v>1.2789999999999999</v>
      </c>
      <c r="AQ57" s="832">
        <v>1.508</v>
      </c>
      <c r="AR57" s="223">
        <v>4.2450000000000001</v>
      </c>
      <c r="AS57" s="830">
        <v>1.671</v>
      </c>
      <c r="AT57" s="831">
        <v>0.96</v>
      </c>
      <c r="AU57" s="831">
        <v>1.224</v>
      </c>
      <c r="AV57" s="832">
        <v>3.8550000000000004</v>
      </c>
      <c r="AW57" s="831">
        <v>8.1000000000000014</v>
      </c>
      <c r="AX57" s="831">
        <v>0.71399999999999997</v>
      </c>
      <c r="AY57" s="831">
        <v>1.2210000000000001</v>
      </c>
      <c r="AZ57" s="60">
        <v>1.381</v>
      </c>
      <c r="BA57" s="834">
        <v>3.3160000000000003</v>
      </c>
      <c r="BB57" s="834">
        <v>11.416000000000002</v>
      </c>
      <c r="BC57" s="831">
        <v>1.206</v>
      </c>
      <c r="BD57" s="831">
        <v>1.6120000000000001</v>
      </c>
      <c r="BE57" s="831">
        <v>1.409</v>
      </c>
      <c r="BF57" s="710">
        <v>4.2270000000000003</v>
      </c>
      <c r="BG57" s="723">
        <v>-0.32699999999999996</v>
      </c>
      <c r="BH57" s="735">
        <v>-7.1805006587615239E-2</v>
      </c>
      <c r="BI57" s="710">
        <v>15.643000000000002</v>
      </c>
      <c r="BJ57" s="710">
        <v>-1.1259999999999959</v>
      </c>
      <c r="BK57" s="649">
        <v>-6.7147713041922352E-2</v>
      </c>
      <c r="BL57" s="830">
        <v>1.4219999999999999</v>
      </c>
      <c r="BM57" s="831">
        <v>1.218</v>
      </c>
      <c r="BN57" s="832">
        <v>1.391</v>
      </c>
      <c r="BO57" s="223">
        <v>4.0309999999999997</v>
      </c>
      <c r="BP57" s="830">
        <v>1.651</v>
      </c>
      <c r="BQ57" s="831">
        <v>0.96399999999999997</v>
      </c>
      <c r="BR57" s="832">
        <v>0.60499999999999998</v>
      </c>
      <c r="BS57" s="826">
        <v>-0.61899999999999999</v>
      </c>
      <c r="BT57" s="844">
        <v>-0.50571895424836599</v>
      </c>
      <c r="BU57" s="832">
        <v>3.22</v>
      </c>
      <c r="BV57" s="826">
        <v>-0.63500000000000023</v>
      </c>
      <c r="BW57" s="844">
        <v>-0.16472114137483793</v>
      </c>
      <c r="BX57" s="831">
        <v>7.2509999999999994</v>
      </c>
      <c r="BY57" s="710">
        <v>-0.84900000000000198</v>
      </c>
      <c r="BZ57" s="649">
        <v>-0.10481481481481504</v>
      </c>
      <c r="CA57" s="710">
        <v>0.88100000000000001</v>
      </c>
      <c r="CB57" s="710">
        <v>0.16700000000000004</v>
      </c>
      <c r="CC57" s="649">
        <v>0.23389355742296924</v>
      </c>
      <c r="CD57" s="710">
        <v>0.92</v>
      </c>
      <c r="CE57" s="710">
        <v>-0.30100000000000005</v>
      </c>
      <c r="CF57" s="649">
        <v>-0.24651924651924653</v>
      </c>
      <c r="CG57" s="710">
        <v>1.1519999999999999</v>
      </c>
      <c r="CH57" s="710">
        <f t="shared" si="0"/>
        <v>-0.22900000000000009</v>
      </c>
      <c r="CI57" s="649">
        <f t="shared" si="1"/>
        <v>-0.16582186821144104</v>
      </c>
      <c r="CJ57" s="710">
        <v>2.9530000000000003</v>
      </c>
      <c r="CK57" s="710">
        <f t="shared" si="2"/>
        <v>-0.36299999999999999</v>
      </c>
      <c r="CL57" s="649">
        <f t="shared" si="3"/>
        <v>-0.1094692400482509</v>
      </c>
      <c r="CM57" s="710">
        <v>10.204000000000001</v>
      </c>
      <c r="CN57" s="710">
        <f t="shared" si="4"/>
        <v>-1.2120000000000015</v>
      </c>
      <c r="CO57" s="649">
        <f t="shared" si="5"/>
        <v>-0.10616678346180811</v>
      </c>
    </row>
    <row r="58" spans="1:93" x14ac:dyDescent="0.25">
      <c r="A58" s="58" t="s">
        <v>52</v>
      </c>
      <c r="B58" s="258">
        <v>8.0340000000000007</v>
      </c>
      <c r="C58" s="830">
        <v>0.34499999999999997</v>
      </c>
      <c r="D58" s="831">
        <v>0.36399999999999999</v>
      </c>
      <c r="E58" s="832">
        <v>0.41</v>
      </c>
      <c r="F58" s="223">
        <v>1.119</v>
      </c>
      <c r="G58" s="830">
        <v>1.9570000000000001</v>
      </c>
      <c r="H58" s="831">
        <v>0.25</v>
      </c>
      <c r="I58" s="832">
        <v>0.246</v>
      </c>
      <c r="J58" s="223">
        <v>2.4529999999999998</v>
      </c>
      <c r="K58" s="831">
        <v>3.5720000000000001</v>
      </c>
      <c r="L58" s="830">
        <v>0.58599999999999997</v>
      </c>
      <c r="M58" s="831">
        <v>0.45900000000000002</v>
      </c>
      <c r="N58" s="832">
        <v>1.411</v>
      </c>
      <c r="O58" s="223">
        <v>2.456</v>
      </c>
      <c r="P58" s="831">
        <v>6.0280000000000005</v>
      </c>
      <c r="Q58" s="830">
        <v>0.76</v>
      </c>
      <c r="R58" s="831">
        <v>0.56499999999999995</v>
      </c>
      <c r="S58" s="832">
        <v>0.47799999999999998</v>
      </c>
      <c r="T58" s="223">
        <v>1.8029999999999999</v>
      </c>
      <c r="U58" s="831">
        <v>7.8310000000000004</v>
      </c>
      <c r="V58" s="830">
        <v>0.377</v>
      </c>
      <c r="W58" s="831">
        <v>0.26400000000000001</v>
      </c>
      <c r="X58" s="832">
        <v>0.88300000000000001</v>
      </c>
      <c r="Y58" s="223">
        <v>1.524</v>
      </c>
      <c r="Z58" s="830">
        <v>0.47899999999999998</v>
      </c>
      <c r="AA58" s="831">
        <v>0.37</v>
      </c>
      <c r="AB58" s="831">
        <v>0.57399999999999995</v>
      </c>
      <c r="AC58" s="832">
        <v>1.423</v>
      </c>
      <c r="AD58" s="831">
        <v>2.9470000000000001</v>
      </c>
      <c r="AE58" s="831">
        <v>0.51500000000000001</v>
      </c>
      <c r="AF58" s="831">
        <v>0.77800000000000002</v>
      </c>
      <c r="AG58" s="60">
        <v>0.98299999999999998</v>
      </c>
      <c r="AH58" s="834">
        <v>2.2760000000000002</v>
      </c>
      <c r="AI58" s="834">
        <v>5.2230000000000008</v>
      </c>
      <c r="AJ58" s="831">
        <v>0.53300000000000003</v>
      </c>
      <c r="AK58" s="831">
        <v>0.56899999999999995</v>
      </c>
      <c r="AL58" s="831">
        <v>0.40600000000000003</v>
      </c>
      <c r="AM58" s="831">
        <v>1.508</v>
      </c>
      <c r="AN58" s="831">
        <v>6.7310000000000008</v>
      </c>
      <c r="AO58" s="830">
        <v>0.38800000000000001</v>
      </c>
      <c r="AP58" s="831">
        <v>0.29599999999999999</v>
      </c>
      <c r="AQ58" s="832">
        <v>0.92600000000000005</v>
      </c>
      <c r="AR58" s="223">
        <v>1.6099999999999999</v>
      </c>
      <c r="AS58" s="830">
        <v>0.99199999999999999</v>
      </c>
      <c r="AT58" s="831">
        <v>0.83599999999999997</v>
      </c>
      <c r="AU58" s="831">
        <v>0.55800000000000005</v>
      </c>
      <c r="AV58" s="832">
        <v>2.3860000000000001</v>
      </c>
      <c r="AW58" s="831">
        <v>3.996</v>
      </c>
      <c r="AX58" s="831">
        <v>0.57199999999999995</v>
      </c>
      <c r="AY58" s="831">
        <v>0.21099999999999999</v>
      </c>
      <c r="AZ58" s="60">
        <v>0.318</v>
      </c>
      <c r="BA58" s="834">
        <v>1.101</v>
      </c>
      <c r="BB58" s="834">
        <v>5.0969999999999995</v>
      </c>
      <c r="BC58" s="831">
        <v>0.29699999999999999</v>
      </c>
      <c r="BD58" s="831">
        <v>0.42</v>
      </c>
      <c r="BE58" s="831">
        <v>0.45100000000000001</v>
      </c>
      <c r="BF58" s="710">
        <v>1.1679999999999999</v>
      </c>
      <c r="BG58" s="723">
        <v>-0.34000000000000008</v>
      </c>
      <c r="BH58" s="735">
        <v>-0.22546419098143244</v>
      </c>
      <c r="BI58" s="710">
        <v>6.2649999999999997</v>
      </c>
      <c r="BJ58" s="710">
        <v>-0.46600000000000108</v>
      </c>
      <c r="BK58" s="649">
        <v>-6.9231912048729916E-2</v>
      </c>
      <c r="BL58" s="830">
        <v>0.38900000000000001</v>
      </c>
      <c r="BM58" s="831">
        <v>0.252</v>
      </c>
      <c r="BN58" s="832">
        <v>0.84299999999999997</v>
      </c>
      <c r="BO58" s="223">
        <v>1.484</v>
      </c>
      <c r="BP58" s="830">
        <v>0.45800000000000002</v>
      </c>
      <c r="BQ58" s="831">
        <v>0.27300000000000002</v>
      </c>
      <c r="BR58" s="832">
        <v>0.70199999999999996</v>
      </c>
      <c r="BS58" s="826">
        <v>0.14399999999999991</v>
      </c>
      <c r="BT58" s="844">
        <v>0.25806451612903208</v>
      </c>
      <c r="BU58" s="832">
        <v>1.4330000000000001</v>
      </c>
      <c r="BV58" s="826">
        <v>-0.95300000000000007</v>
      </c>
      <c r="BW58" s="844">
        <v>-0.39941324392288352</v>
      </c>
      <c r="BX58" s="831">
        <v>2.9169999999999998</v>
      </c>
      <c r="BY58" s="710">
        <v>-1.0790000000000002</v>
      </c>
      <c r="BZ58" s="649">
        <v>-0.27002002002002007</v>
      </c>
      <c r="CA58" s="710">
        <v>1.075</v>
      </c>
      <c r="CB58" s="710">
        <v>0.503</v>
      </c>
      <c r="CC58" s="649">
        <v>0.87937062937062949</v>
      </c>
      <c r="CD58" s="710">
        <v>0.23300000000000001</v>
      </c>
      <c r="CE58" s="710">
        <v>2.200000000000002E-2</v>
      </c>
      <c r="CF58" s="649">
        <v>0.10426540284360199</v>
      </c>
      <c r="CG58" s="710">
        <v>0.248</v>
      </c>
      <c r="CH58" s="710">
        <f t="shared" si="0"/>
        <v>-7.0000000000000007E-2</v>
      </c>
      <c r="CI58" s="649">
        <f t="shared" si="1"/>
        <v>-0.22012578616352202</v>
      </c>
      <c r="CJ58" s="710">
        <v>1.556</v>
      </c>
      <c r="CK58" s="710">
        <f t="shared" si="2"/>
        <v>0.45500000000000007</v>
      </c>
      <c r="CL58" s="649">
        <f t="shared" si="3"/>
        <v>0.413260672116258</v>
      </c>
      <c r="CM58" s="710">
        <v>4.4729999999999999</v>
      </c>
      <c r="CN58" s="710">
        <f t="shared" si="4"/>
        <v>-0.62399999999999967</v>
      </c>
      <c r="CO58" s="649">
        <f t="shared" si="5"/>
        <v>-0.12242495585638606</v>
      </c>
    </row>
    <row r="59" spans="1:93" x14ac:dyDescent="0.25">
      <c r="A59" s="6" t="s">
        <v>53</v>
      </c>
      <c r="B59" s="248">
        <v>285.58578199999999</v>
      </c>
      <c r="C59" s="830">
        <v>30.352</v>
      </c>
      <c r="D59" s="831">
        <v>29.244</v>
      </c>
      <c r="E59" s="832">
        <v>23.416</v>
      </c>
      <c r="F59" s="223">
        <v>83.012</v>
      </c>
      <c r="G59" s="830">
        <v>21.318000000000001</v>
      </c>
      <c r="H59" s="831">
        <v>19.007000000000001</v>
      </c>
      <c r="I59" s="832">
        <v>13.491</v>
      </c>
      <c r="J59" s="223">
        <v>53.816000000000003</v>
      </c>
      <c r="K59" s="831">
        <v>136.828</v>
      </c>
      <c r="L59" s="830">
        <v>10.459180999999999</v>
      </c>
      <c r="M59" s="831">
        <v>11.505364</v>
      </c>
      <c r="N59" s="832">
        <v>18.107772000000001</v>
      </c>
      <c r="O59" s="223">
        <v>40.072316999999998</v>
      </c>
      <c r="P59" s="570">
        <v>176.900317</v>
      </c>
      <c r="Q59" s="830">
        <v>20.728999999999999</v>
      </c>
      <c r="R59" s="831">
        <v>25.673228999999999</v>
      </c>
      <c r="S59" s="832">
        <v>31.028789</v>
      </c>
      <c r="T59" s="223">
        <v>77.431017999999995</v>
      </c>
      <c r="U59" s="831">
        <v>254.331335</v>
      </c>
      <c r="V59" s="830">
        <v>30.497888</v>
      </c>
      <c r="W59" s="831">
        <v>26.837465000000002</v>
      </c>
      <c r="X59" s="832">
        <v>24.925432000000001</v>
      </c>
      <c r="Y59" s="223">
        <v>82.260784999999998</v>
      </c>
      <c r="Z59" s="830">
        <v>22.467838</v>
      </c>
      <c r="AA59" s="831">
        <v>18.337630999999998</v>
      </c>
      <c r="AB59" s="831">
        <v>12.112733</v>
      </c>
      <c r="AC59" s="832">
        <v>52.918202000000001</v>
      </c>
      <c r="AD59" s="831">
        <v>135.17898700000001</v>
      </c>
      <c r="AE59" s="831">
        <v>10.938617000000001</v>
      </c>
      <c r="AF59" s="831">
        <v>12.544972</v>
      </c>
      <c r="AG59" s="60">
        <v>17.653777000000002</v>
      </c>
      <c r="AH59" s="570">
        <v>41.137366</v>
      </c>
      <c r="AI59" s="570">
        <v>176.31635299999999</v>
      </c>
      <c r="AJ59" s="831">
        <v>21.658000000000001</v>
      </c>
      <c r="AK59" s="831">
        <v>24.924053000000001</v>
      </c>
      <c r="AL59" s="831">
        <v>27</v>
      </c>
      <c r="AM59" s="831">
        <v>73.582053000000002</v>
      </c>
      <c r="AN59" s="831">
        <v>249.89840599999999</v>
      </c>
      <c r="AO59" s="830">
        <v>32.579133999999996</v>
      </c>
      <c r="AP59" s="831">
        <v>29.338988000000001</v>
      </c>
      <c r="AQ59" s="832">
        <v>22.1</v>
      </c>
      <c r="AR59" s="223">
        <v>84.018122000000005</v>
      </c>
      <c r="AS59" s="830">
        <v>21.601610000000001</v>
      </c>
      <c r="AT59" s="831">
        <v>20.335343000000002</v>
      </c>
      <c r="AU59" s="831">
        <v>11.388</v>
      </c>
      <c r="AV59" s="832">
        <v>53.324953000000001</v>
      </c>
      <c r="AW59" s="831">
        <v>137.343075</v>
      </c>
      <c r="AX59" s="831">
        <v>11.508286</v>
      </c>
      <c r="AY59" s="831">
        <v>12.792191000000001</v>
      </c>
      <c r="AZ59" s="60">
        <v>18.268999999999998</v>
      </c>
      <c r="BA59" s="570">
        <v>42.569476999999999</v>
      </c>
      <c r="BB59" s="570">
        <v>179.91255200000001</v>
      </c>
      <c r="BC59" s="831">
        <v>21.913029000000002</v>
      </c>
      <c r="BD59" s="831">
        <v>26.509775999999999</v>
      </c>
      <c r="BE59" s="831">
        <v>27.202881000000001</v>
      </c>
      <c r="BF59" s="710">
        <v>75.625686000000002</v>
      </c>
      <c r="BG59" s="723">
        <v>2.0436329999999998</v>
      </c>
      <c r="BH59" s="735">
        <v>2.7773525155651679E-2</v>
      </c>
      <c r="BI59" s="710">
        <v>255.53823800000001</v>
      </c>
      <c r="BJ59" s="710">
        <v>5.6398320000000126</v>
      </c>
      <c r="BK59" s="649">
        <v>2.256849929647009E-2</v>
      </c>
      <c r="BL59" s="830">
        <v>31.247913</v>
      </c>
      <c r="BM59" s="831">
        <v>30.373408999999999</v>
      </c>
      <c r="BN59" s="832">
        <v>23.975815000000001</v>
      </c>
      <c r="BO59" s="223">
        <v>85.597137000000004</v>
      </c>
      <c r="BP59" s="830">
        <v>22.229088000000001</v>
      </c>
      <c r="BQ59" s="831">
        <v>19.225470999999999</v>
      </c>
      <c r="BR59" s="832">
        <v>13.85294</v>
      </c>
      <c r="BS59" s="826">
        <v>2.4649400000000004</v>
      </c>
      <c r="BT59" s="844">
        <v>0.21645064980681422</v>
      </c>
      <c r="BU59" s="832">
        <v>55.307499000000007</v>
      </c>
      <c r="BV59" s="826">
        <v>1.9825460000000064</v>
      </c>
      <c r="BW59" s="844">
        <v>3.717857941665708E-2</v>
      </c>
      <c r="BX59" s="831">
        <v>140.90463600000001</v>
      </c>
      <c r="BY59" s="710">
        <v>3.5615610000000117</v>
      </c>
      <c r="BZ59" s="649">
        <v>2.5931857139502752E-2</v>
      </c>
      <c r="CA59" s="710">
        <v>11.286039000000001</v>
      </c>
      <c r="CB59" s="710">
        <v>-0.22224699999999942</v>
      </c>
      <c r="CC59" s="649">
        <v>-1.9311911434943433E-2</v>
      </c>
      <c r="CD59" s="710">
        <v>11.506354</v>
      </c>
      <c r="CE59" s="710">
        <v>-1.2858370000000008</v>
      </c>
      <c r="CF59" s="649">
        <v>-0.10051733905474056</v>
      </c>
      <c r="CG59" s="710">
        <v>17.324912000000001</v>
      </c>
      <c r="CH59" s="710">
        <f t="shared" si="0"/>
        <v>-0.94408799999999715</v>
      </c>
      <c r="CI59" s="649">
        <f t="shared" si="1"/>
        <v>-5.1677048552192087E-2</v>
      </c>
      <c r="CJ59" s="710">
        <v>40.117305000000002</v>
      </c>
      <c r="CK59" s="710">
        <f t="shared" si="2"/>
        <v>-2.4521719999999974</v>
      </c>
      <c r="CL59" s="649">
        <f t="shared" si="3"/>
        <v>-5.7603996403338416E-2</v>
      </c>
      <c r="CM59" s="710">
        <v>181.02194100000003</v>
      </c>
      <c r="CN59" s="710">
        <f t="shared" si="4"/>
        <v>1.1093890000000215</v>
      </c>
      <c r="CO59" s="649">
        <f t="shared" si="5"/>
        <v>6.166267932211986E-3</v>
      </c>
    </row>
    <row r="60" spans="1:93" x14ac:dyDescent="0.25">
      <c r="A60" s="6" t="s">
        <v>98</v>
      </c>
      <c r="C60" s="830">
        <v>1.4406080000000001</v>
      </c>
      <c r="D60" s="831">
        <v>1.515828</v>
      </c>
      <c r="E60" s="832">
        <v>1.2703180000000001</v>
      </c>
      <c r="F60" s="223">
        <v>4.2267539999999997</v>
      </c>
      <c r="G60" s="830">
        <v>0.272536</v>
      </c>
      <c r="H60" s="831">
        <v>0</v>
      </c>
      <c r="I60" s="832">
        <v>0</v>
      </c>
      <c r="J60" s="223">
        <v>0.272536</v>
      </c>
      <c r="K60" s="831">
        <v>4.4992899999999993</v>
      </c>
      <c r="L60" s="830"/>
      <c r="M60" s="831"/>
      <c r="N60" s="832"/>
      <c r="O60" s="223"/>
      <c r="P60" s="831">
        <v>4.4992899999999993</v>
      </c>
      <c r="Q60" s="830">
        <v>0.463646</v>
      </c>
      <c r="R60" s="831">
        <v>1.3607530000000001</v>
      </c>
      <c r="S60" s="832">
        <v>0.85636999999999996</v>
      </c>
      <c r="T60" s="223">
        <v>2.6807689999999997</v>
      </c>
      <c r="U60" s="831">
        <v>7.1800589999999991</v>
      </c>
      <c r="V60" s="830">
        <v>0.55310099999999995</v>
      </c>
      <c r="W60" s="831">
        <v>0.54756000000000005</v>
      </c>
      <c r="X60" s="832">
        <v>0.43613499999999999</v>
      </c>
      <c r="Y60" s="223">
        <v>1.5367960000000001</v>
      </c>
      <c r="Z60" s="830">
        <v>0.34888200000000003</v>
      </c>
      <c r="AA60" s="831">
        <v>0</v>
      </c>
      <c r="AB60" s="831">
        <v>0</v>
      </c>
      <c r="AC60" s="832">
        <v>0.34888200000000003</v>
      </c>
      <c r="AD60" s="831">
        <v>1.885678</v>
      </c>
      <c r="AE60" s="831"/>
      <c r="AF60" s="831"/>
      <c r="AI60" s="834">
        <v>1.885678</v>
      </c>
      <c r="AJ60" s="831">
        <v>0.749</v>
      </c>
      <c r="AK60" s="831">
        <v>0.88111399999999995</v>
      </c>
      <c r="AL60" s="831">
        <v>0.77</v>
      </c>
      <c r="AM60" s="831">
        <v>2.4001139999999999</v>
      </c>
      <c r="AN60" s="831">
        <v>4.2857919999999998</v>
      </c>
      <c r="AO60" s="830">
        <v>1.0309999999999999</v>
      </c>
      <c r="AP60" s="831">
        <v>1.0284800000000001</v>
      </c>
      <c r="AQ60" s="832">
        <v>0.4</v>
      </c>
      <c r="AR60" s="223">
        <v>2.4594799999999997</v>
      </c>
      <c r="AS60" s="830">
        <v>1.092633</v>
      </c>
      <c r="AT60" s="831">
        <v>0.16291</v>
      </c>
      <c r="AU60" s="831"/>
      <c r="AV60" s="832">
        <v>1.2555429999999999</v>
      </c>
      <c r="AW60" s="831">
        <v>3.7150229999999995</v>
      </c>
      <c r="AX60" s="831"/>
      <c r="AY60" s="831"/>
      <c r="AZ60" s="834"/>
      <c r="BA60" s="570">
        <v>12.792191000000001</v>
      </c>
      <c r="BB60" s="834">
        <v>16.507214000000001</v>
      </c>
      <c r="BC60" s="831">
        <v>7.5554999999999997E-2</v>
      </c>
      <c r="BD60" s="831">
        <v>0.70599999999999996</v>
      </c>
      <c r="BE60" s="831"/>
      <c r="BF60" s="710">
        <v>0.781555</v>
      </c>
      <c r="BG60" s="723">
        <v>-1.6185589999999999</v>
      </c>
      <c r="BH60" s="735">
        <v>-0.67436755087466671</v>
      </c>
      <c r="BI60" s="710">
        <v>17.288769000000002</v>
      </c>
      <c r="BJ60" s="710">
        <v>13.002977000000001</v>
      </c>
      <c r="BK60" s="649">
        <v>3.0339729506238298</v>
      </c>
      <c r="BL60" s="830">
        <v>0.90881000000000001</v>
      </c>
      <c r="BM60" s="831">
        <v>0.71196000000000004</v>
      </c>
      <c r="BN60" s="832">
        <v>0.76251999999999998</v>
      </c>
      <c r="BO60" s="223">
        <v>2.3832900000000001</v>
      </c>
      <c r="BP60" s="830">
        <v>0.51597300000000001</v>
      </c>
      <c r="BQ60" s="831">
        <v>0</v>
      </c>
      <c r="BR60" s="832"/>
      <c r="BS60" s="778">
        <v>0</v>
      </c>
      <c r="BT60" s="848"/>
      <c r="BU60" s="832">
        <v>0.51597300000000001</v>
      </c>
      <c r="BV60" s="778">
        <v>-0.73956999999999984</v>
      </c>
      <c r="BW60" s="848">
        <v>-0.58904394353678047</v>
      </c>
      <c r="BX60" s="831">
        <v>2.8992630000000004</v>
      </c>
      <c r="BY60" s="710">
        <v>-0.81575999999999915</v>
      </c>
      <c r="BZ60" s="649">
        <v>-0.21958410486287683</v>
      </c>
      <c r="CA60" s="710">
        <v>0</v>
      </c>
      <c r="CB60" s="710">
        <v>0</v>
      </c>
      <c r="CC60" s="649" t="e">
        <v>#DIV/0!</v>
      </c>
      <c r="CD60" s="710">
        <v>0</v>
      </c>
      <c r="CE60" s="710">
        <v>0</v>
      </c>
      <c r="CF60" s="649" t="e">
        <v>#DIV/0!</v>
      </c>
      <c r="CG60" s="710">
        <v>0</v>
      </c>
      <c r="CH60" s="710">
        <f t="shared" si="0"/>
        <v>0</v>
      </c>
      <c r="CI60" s="649" t="e">
        <f t="shared" si="1"/>
        <v>#DIV/0!</v>
      </c>
      <c r="CJ60" s="710">
        <v>0</v>
      </c>
      <c r="CK60" s="710">
        <f t="shared" si="2"/>
        <v>-12.792191000000001</v>
      </c>
      <c r="CL60" s="649">
        <f t="shared" si="3"/>
        <v>-1</v>
      </c>
      <c r="CM60" s="710">
        <v>2.8992630000000004</v>
      </c>
      <c r="CN60" s="710">
        <f t="shared" si="4"/>
        <v>-13.607951</v>
      </c>
      <c r="CO60" s="649">
        <f t="shared" si="5"/>
        <v>-0.82436388114917503</v>
      </c>
    </row>
    <row r="61" spans="1:93" x14ac:dyDescent="0.25">
      <c r="A61" s="6" t="s">
        <v>70</v>
      </c>
      <c r="B61" s="6"/>
      <c r="C61" s="830"/>
      <c r="D61" s="831"/>
      <c r="E61" s="832"/>
      <c r="F61" s="223"/>
      <c r="G61" s="830"/>
      <c r="H61" s="831"/>
      <c r="I61" s="832"/>
      <c r="J61" s="223"/>
      <c r="K61" s="831"/>
      <c r="L61" s="830"/>
      <c r="M61" s="831"/>
      <c r="N61" s="832"/>
      <c r="O61" s="223"/>
      <c r="P61" s="831"/>
      <c r="Q61" s="830"/>
      <c r="R61" s="831"/>
      <c r="S61" s="832"/>
      <c r="T61" s="223">
        <v>0</v>
      </c>
      <c r="U61" s="831"/>
      <c r="V61" s="830"/>
      <c r="W61" s="831"/>
      <c r="X61" s="832"/>
      <c r="Y61" s="223"/>
      <c r="Z61" s="830"/>
      <c r="AA61" s="831"/>
      <c r="AB61" s="831"/>
      <c r="AC61" s="832"/>
      <c r="AD61" s="831"/>
      <c r="AE61" s="831"/>
      <c r="AF61" s="831"/>
      <c r="AJ61" s="831"/>
      <c r="AK61" s="831"/>
      <c r="AL61" s="831"/>
      <c r="AM61" s="831">
        <v>0</v>
      </c>
      <c r="AN61" s="831"/>
      <c r="AO61" s="830"/>
      <c r="AP61" s="831"/>
      <c r="AQ61" s="832"/>
      <c r="AR61" s="223"/>
      <c r="AS61" s="830"/>
      <c r="AT61" s="831"/>
      <c r="AU61" s="831"/>
      <c r="AV61" s="832"/>
      <c r="AW61" s="831"/>
      <c r="AX61" s="831"/>
      <c r="AY61" s="831"/>
      <c r="AZ61" s="834"/>
      <c r="BA61" s="834"/>
      <c r="BB61" s="834"/>
      <c r="BC61" s="831"/>
      <c r="BD61" s="831"/>
      <c r="BE61" s="831"/>
      <c r="BF61" s="710">
        <v>0</v>
      </c>
      <c r="BG61" s="723">
        <v>0</v>
      </c>
      <c r="BH61" s="735" t="e">
        <v>#DIV/0!</v>
      </c>
      <c r="BI61" s="710">
        <v>0</v>
      </c>
      <c r="BJ61" s="710">
        <v>0</v>
      </c>
      <c r="BK61" s="649" t="e">
        <v>#DIV/0!</v>
      </c>
      <c r="BL61" s="830"/>
      <c r="BM61" s="831">
        <v>0</v>
      </c>
      <c r="BN61" s="832"/>
      <c r="BO61" s="223"/>
      <c r="BP61" s="830"/>
      <c r="BQ61" s="831"/>
      <c r="BR61" s="832"/>
      <c r="BS61" s="826">
        <v>0</v>
      </c>
      <c r="BT61" s="844"/>
      <c r="BU61" s="832"/>
      <c r="BV61" s="826">
        <v>0</v>
      </c>
      <c r="BW61" s="844" t="e">
        <v>#DIV/0!</v>
      </c>
      <c r="BX61" s="831"/>
      <c r="BY61" s="710">
        <v>0</v>
      </c>
      <c r="BZ61" s="649" t="e">
        <v>#DIV/0!</v>
      </c>
      <c r="CA61" s="710"/>
      <c r="CB61" s="710">
        <v>0</v>
      </c>
      <c r="CC61" s="649" t="e">
        <v>#DIV/0!</v>
      </c>
      <c r="CD61" s="710"/>
      <c r="CE61" s="710">
        <v>0</v>
      </c>
      <c r="CF61" s="649" t="e">
        <v>#DIV/0!</v>
      </c>
      <c r="CG61" s="710"/>
      <c r="CH61" s="710">
        <f t="shared" si="0"/>
        <v>0</v>
      </c>
      <c r="CI61" s="649" t="e">
        <f t="shared" si="1"/>
        <v>#DIV/0!</v>
      </c>
      <c r="CJ61" s="710"/>
      <c r="CK61" s="710">
        <f t="shared" si="2"/>
        <v>0</v>
      </c>
      <c r="CL61" s="649" t="e">
        <f t="shared" si="3"/>
        <v>#DIV/0!</v>
      </c>
      <c r="CM61" s="710"/>
      <c r="CN61" s="710">
        <f t="shared" si="4"/>
        <v>0</v>
      </c>
      <c r="CO61" s="649" t="e">
        <f t="shared" si="5"/>
        <v>#DIV/0!</v>
      </c>
    </row>
    <row r="62" spans="1:93" x14ac:dyDescent="0.25">
      <c r="A62" s="13" t="s">
        <v>54</v>
      </c>
      <c r="B62" s="13">
        <v>714.64200000000005</v>
      </c>
      <c r="C62" s="293">
        <v>75.61</v>
      </c>
      <c r="D62" s="216">
        <v>69.539950000000005</v>
      </c>
      <c r="E62" s="22">
        <v>73.736490000000003</v>
      </c>
      <c r="F62" s="122">
        <v>218.88643999999999</v>
      </c>
      <c r="G62" s="293">
        <v>64.820449999999994</v>
      </c>
      <c r="H62" s="216">
        <v>56.979100000000003</v>
      </c>
      <c r="I62" s="22">
        <v>47.73019</v>
      </c>
      <c r="J62" s="122">
        <v>169.52974</v>
      </c>
      <c r="K62" s="216">
        <v>388.41618</v>
      </c>
      <c r="L62" s="293">
        <v>42.264620000000001</v>
      </c>
      <c r="M62" s="216">
        <v>51.168170000000003</v>
      </c>
      <c r="N62" s="22">
        <v>66.842090999999996</v>
      </c>
      <c r="O62" s="122">
        <v>160.27488099999999</v>
      </c>
      <c r="P62" s="216">
        <v>548.69106099999999</v>
      </c>
      <c r="Q62" s="293">
        <v>73.981630999999993</v>
      </c>
      <c r="R62" s="216">
        <v>78.242760000000004</v>
      </c>
      <c r="S62" s="22">
        <v>82.194000000000003</v>
      </c>
      <c r="T62" s="122">
        <v>234.41839100000001</v>
      </c>
      <c r="U62" s="216">
        <v>783.10945200000003</v>
      </c>
      <c r="V62" s="293">
        <v>81.052505000000011</v>
      </c>
      <c r="W62" s="216">
        <v>72.554659999999998</v>
      </c>
      <c r="X62" s="22">
        <v>78.368200000000002</v>
      </c>
      <c r="Y62" s="122">
        <v>231.97536500000001</v>
      </c>
      <c r="Z62" s="293">
        <v>70.905739999999994</v>
      </c>
      <c r="AA62" s="216">
        <v>56.723749999999995</v>
      </c>
      <c r="AB62" s="216">
        <v>44.817830000000001</v>
      </c>
      <c r="AC62" s="22">
        <v>172.44731999999999</v>
      </c>
      <c r="AD62" s="216">
        <v>404.422685</v>
      </c>
      <c r="AE62" s="216">
        <v>46.53051</v>
      </c>
      <c r="AF62" s="216">
        <v>53.432749999999999</v>
      </c>
      <c r="AG62" s="216">
        <v>60.995507000000003</v>
      </c>
      <c r="AH62" s="216">
        <v>160.95876699999999</v>
      </c>
      <c r="AI62" s="216">
        <v>565.38145199999997</v>
      </c>
      <c r="AJ62" s="216">
        <v>76.579211000000001</v>
      </c>
      <c r="AK62" s="216">
        <v>77.681209999999993</v>
      </c>
      <c r="AL62" s="216">
        <v>79.876000000000005</v>
      </c>
      <c r="AM62" s="216">
        <v>234.13642099999998</v>
      </c>
      <c r="AN62" s="216">
        <v>799.51787300000001</v>
      </c>
      <c r="AO62" s="293">
        <v>45.574124999999995</v>
      </c>
      <c r="AP62" s="216">
        <v>38.263742000000001</v>
      </c>
      <c r="AQ62" s="22">
        <v>43.298000000000002</v>
      </c>
      <c r="AR62" s="122">
        <v>127.134125</v>
      </c>
      <c r="AS62" s="293">
        <v>24.566000000000003</v>
      </c>
      <c r="AT62" s="216">
        <v>26.299949999999999</v>
      </c>
      <c r="AU62" s="216">
        <v>21.257712999999999</v>
      </c>
      <c r="AV62" s="22">
        <v>72.123663000000008</v>
      </c>
      <c r="AW62" s="216">
        <v>199.25778800000001</v>
      </c>
      <c r="AX62" s="216">
        <v>30.809822999999998</v>
      </c>
      <c r="AY62" s="216">
        <v>33.312662000000003</v>
      </c>
      <c r="AZ62" s="216">
        <v>35.035183000000004</v>
      </c>
      <c r="BA62" s="216">
        <v>99.157667999999987</v>
      </c>
      <c r="BB62" s="216">
        <v>298.41545600000001</v>
      </c>
      <c r="BC62" s="216">
        <v>28.03293</v>
      </c>
      <c r="BD62" s="216">
        <v>28.205310000000001</v>
      </c>
      <c r="BE62" s="216">
        <v>30.341519999999999</v>
      </c>
      <c r="BF62" s="708">
        <v>86.579760000000007</v>
      </c>
      <c r="BG62" s="720">
        <v>-147.55666099999996</v>
      </c>
      <c r="BH62" s="733">
        <v>-0.63021660777841992</v>
      </c>
      <c r="BI62" s="708">
        <v>384.99521600000003</v>
      </c>
      <c r="BJ62" s="708">
        <v>-414.52265699999998</v>
      </c>
      <c r="BK62" s="715">
        <v>-0.51846577918840342</v>
      </c>
      <c r="BL62" s="22">
        <v>32.366163</v>
      </c>
      <c r="BM62" s="22">
        <v>31.271491999999999</v>
      </c>
      <c r="BN62" s="22">
        <v>30.052873999999999</v>
      </c>
      <c r="BO62" s="122">
        <v>93.690528999999998</v>
      </c>
      <c r="BP62" s="22">
        <v>27.180658999999999</v>
      </c>
      <c r="BQ62" s="22">
        <v>25.725735999999998</v>
      </c>
      <c r="BR62" s="22">
        <v>20.197853000000002</v>
      </c>
      <c r="BS62" s="291">
        <v>-1.0598599999999969</v>
      </c>
      <c r="BT62" s="842">
        <v>-4.9857668132032684E-2</v>
      </c>
      <c r="BU62" s="22">
        <v>73.104247999999998</v>
      </c>
      <c r="BV62" s="291">
        <v>0.98058499999999071</v>
      </c>
      <c r="BW62" s="842">
        <v>1.3595884612793315E-2</v>
      </c>
      <c r="BX62" s="216">
        <v>166.79477700000001</v>
      </c>
      <c r="BY62" s="708">
        <v>-32.463010999999995</v>
      </c>
      <c r="BZ62" s="715">
        <v>-0.16291965963207417</v>
      </c>
      <c r="CA62" s="708">
        <v>17.225919000000001</v>
      </c>
      <c r="CB62" s="708">
        <v>-13.583903999999997</v>
      </c>
      <c r="CC62" s="715">
        <v>-0.44089523006996822</v>
      </c>
      <c r="CD62" s="708">
        <v>19.375874</v>
      </c>
      <c r="CE62" s="708">
        <v>-13.936788000000004</v>
      </c>
      <c r="CF62" s="715">
        <v>-0.41836308368271508</v>
      </c>
      <c r="CG62" s="708">
        <v>33.869188000000001</v>
      </c>
      <c r="CH62" s="708">
        <f t="shared" si="0"/>
        <v>-1.1659950000000023</v>
      </c>
      <c r="CI62" s="715">
        <f t="shared" si="1"/>
        <v>-3.3280688158529165E-2</v>
      </c>
      <c r="CJ62" s="708">
        <v>70.485940999999997</v>
      </c>
      <c r="CK62" s="708">
        <f t="shared" si="2"/>
        <v>-28.67172699999999</v>
      </c>
      <c r="CL62" s="715">
        <f t="shared" si="3"/>
        <v>-0.28915289738358907</v>
      </c>
      <c r="CM62" s="708">
        <v>237.28071800000001</v>
      </c>
      <c r="CN62" s="708">
        <f t="shared" si="4"/>
        <v>-61.134737999999999</v>
      </c>
      <c r="CO62" s="715">
        <f t="shared" si="5"/>
        <v>-0.20486451613283729</v>
      </c>
    </row>
    <row r="63" spans="1:93" x14ac:dyDescent="0.25">
      <c r="A63" s="550" t="s">
        <v>86</v>
      </c>
      <c r="C63" s="295">
        <v>29.58596</v>
      </c>
      <c r="D63" s="571">
        <v>28.118300000000001</v>
      </c>
      <c r="E63" s="28">
        <v>29.797180000000001</v>
      </c>
      <c r="F63" s="125">
        <v>87.501440000000002</v>
      </c>
      <c r="G63" s="295">
        <v>30.446860000000001</v>
      </c>
      <c r="H63" s="571">
        <v>22.43826</v>
      </c>
      <c r="I63" s="28">
        <v>19.90456</v>
      </c>
      <c r="J63" s="125">
        <v>72.789680000000004</v>
      </c>
      <c r="K63" s="570">
        <v>160.29112000000001</v>
      </c>
      <c r="L63" s="295">
        <v>13.53764</v>
      </c>
      <c r="M63" s="571">
        <v>20.73264</v>
      </c>
      <c r="N63" s="28">
        <v>28.961459999999999</v>
      </c>
      <c r="O63" s="125">
        <v>63.231740000000002</v>
      </c>
      <c r="P63" s="570">
        <v>223.52286000000001</v>
      </c>
      <c r="Q63" s="295">
        <v>31.488079999999997</v>
      </c>
      <c r="R63" s="571">
        <v>34.65896</v>
      </c>
      <c r="S63" s="28">
        <v>36.201999999999998</v>
      </c>
      <c r="T63" s="125">
        <v>102.34904</v>
      </c>
      <c r="U63" s="570">
        <v>325.87189999999998</v>
      </c>
      <c r="V63" s="295">
        <v>32.365296000000001</v>
      </c>
      <c r="W63" s="571">
        <v>28.003070000000001</v>
      </c>
      <c r="X63" s="28">
        <v>30.036149999999999</v>
      </c>
      <c r="Y63" s="125">
        <v>90.404516000000001</v>
      </c>
      <c r="Z63" s="834">
        <v>30.427019999999999</v>
      </c>
      <c r="AA63" s="834">
        <v>22.168019999999999</v>
      </c>
      <c r="AB63" s="834">
        <v>19.776240000000001</v>
      </c>
      <c r="AC63" s="232">
        <v>72.371279999999999</v>
      </c>
      <c r="AD63" s="570">
        <v>162.77579600000001</v>
      </c>
      <c r="AE63" s="570">
        <v>20.78444</v>
      </c>
      <c r="AF63" s="570">
        <v>23.540230000000001</v>
      </c>
      <c r="AG63" s="219">
        <v>23.775801999999999</v>
      </c>
      <c r="AH63" s="570">
        <v>68.100471999999996</v>
      </c>
      <c r="AI63" s="570">
        <v>230.87626800000001</v>
      </c>
      <c r="AJ63" s="570">
        <v>32.486283999999998</v>
      </c>
      <c r="AK63" s="570">
        <v>30.796410000000002</v>
      </c>
      <c r="AL63" s="570">
        <v>31.055</v>
      </c>
      <c r="AM63" s="570">
        <v>94.337693999999999</v>
      </c>
      <c r="AN63" s="570">
        <v>325.21396200000004</v>
      </c>
      <c r="AO63" s="295">
        <v>14.819936</v>
      </c>
      <c r="AP63" s="571">
        <v>12.582000000000001</v>
      </c>
      <c r="AQ63" s="28">
        <v>13.894</v>
      </c>
      <c r="AR63" s="125">
        <v>41.295935999999998</v>
      </c>
      <c r="AS63" s="834">
        <v>11.464</v>
      </c>
      <c r="AT63" s="834">
        <v>11.301819999999999</v>
      </c>
      <c r="AU63" s="834">
        <v>9.866142</v>
      </c>
      <c r="AV63" s="232">
        <v>32.631962000000001</v>
      </c>
      <c r="AW63" s="570">
        <v>73.927897999999999</v>
      </c>
      <c r="AX63" s="570">
        <v>10.312609999999999</v>
      </c>
      <c r="AY63" s="570">
        <v>9.8331499999999998</v>
      </c>
      <c r="AZ63" s="219">
        <v>9.7572939999999999</v>
      </c>
      <c r="BA63" s="570">
        <v>29.903053999999997</v>
      </c>
      <c r="BB63" s="570">
        <v>103.830952</v>
      </c>
      <c r="BC63" s="570">
        <v>10.107989999999999</v>
      </c>
      <c r="BD63" s="570">
        <v>11.9892</v>
      </c>
      <c r="BE63" s="570">
        <v>12.405279999999999</v>
      </c>
      <c r="BF63" s="710">
        <v>34.502469999999995</v>
      </c>
      <c r="BG63" s="723">
        <v>-59.835224000000004</v>
      </c>
      <c r="BH63" s="735">
        <v>-0.63426634108737068</v>
      </c>
      <c r="BI63" s="710">
        <v>138.33342199999998</v>
      </c>
      <c r="BJ63" s="710">
        <v>-186.88054000000005</v>
      </c>
      <c r="BK63" s="649">
        <v>-0.57463873583631697</v>
      </c>
      <c r="BL63" s="295">
        <v>12.251566</v>
      </c>
      <c r="BM63" s="571">
        <v>11.220195</v>
      </c>
      <c r="BN63" s="28">
        <v>12.342523</v>
      </c>
      <c r="BO63" s="125">
        <v>35.814284000000001</v>
      </c>
      <c r="BP63" s="295">
        <v>11.096855</v>
      </c>
      <c r="BQ63" s="571">
        <v>10.928397</v>
      </c>
      <c r="BR63" s="28">
        <v>10.35017</v>
      </c>
      <c r="BS63" s="826">
        <v>0.48402800000000035</v>
      </c>
      <c r="BT63" s="844">
        <v>4.9059500663988044E-2</v>
      </c>
      <c r="BU63" s="232">
        <v>32.375422</v>
      </c>
      <c r="BV63" s="826">
        <v>-0.2565400000000011</v>
      </c>
      <c r="BW63" s="844">
        <v>-7.8616173921752259E-3</v>
      </c>
      <c r="BX63" s="570">
        <v>68.189706000000001</v>
      </c>
      <c r="BY63" s="710">
        <v>-5.738191999999998</v>
      </c>
      <c r="BZ63" s="649">
        <v>-7.7618763081834116E-2</v>
      </c>
      <c r="CA63" s="710">
        <v>9.6871410000000004</v>
      </c>
      <c r="CB63" s="710">
        <v>-0.62546899999999894</v>
      </c>
      <c r="CC63" s="649">
        <v>-6.0650892451086486E-2</v>
      </c>
      <c r="CD63" s="710">
        <v>9.8258580000000002</v>
      </c>
      <c r="CE63" s="710">
        <v>-7.2919999999996321E-3</v>
      </c>
      <c r="CF63" s="649">
        <v>-7.415731479739079E-4</v>
      </c>
      <c r="CG63" s="710">
        <v>11.708163000000001</v>
      </c>
      <c r="CH63" s="710">
        <f t="shared" si="0"/>
        <v>1.9508690000000009</v>
      </c>
      <c r="CI63" s="649">
        <f t="shared" si="1"/>
        <v>0.19993955291292861</v>
      </c>
      <c r="CJ63" s="710">
        <v>31.221162000000003</v>
      </c>
      <c r="CK63" s="710">
        <f t="shared" si="2"/>
        <v>1.3181080000000058</v>
      </c>
      <c r="CL63" s="649">
        <f t="shared" si="3"/>
        <v>4.4079377310424744E-2</v>
      </c>
      <c r="CM63" s="710">
        <v>99.410868000000008</v>
      </c>
      <c r="CN63" s="710">
        <f t="shared" si="4"/>
        <v>-4.4200839999999886</v>
      </c>
      <c r="CO63" s="649">
        <f t="shared" si="5"/>
        <v>-4.2570003595844799E-2</v>
      </c>
    </row>
    <row r="64" spans="1:93" x14ac:dyDescent="0.25">
      <c r="A64" s="550" t="s">
        <v>87</v>
      </c>
      <c r="C64" s="295">
        <v>30.367640000000002</v>
      </c>
      <c r="D64" s="571">
        <v>27.598849999999999</v>
      </c>
      <c r="E64" s="28">
        <v>30.80603</v>
      </c>
      <c r="F64" s="125">
        <v>88.77252</v>
      </c>
      <c r="G64" s="295">
        <v>23.635269999999998</v>
      </c>
      <c r="H64" s="571">
        <v>24.18412</v>
      </c>
      <c r="I64" s="28">
        <v>20.915310000000002</v>
      </c>
      <c r="J64" s="125">
        <v>68.734700000000004</v>
      </c>
      <c r="K64" s="570">
        <v>157.50722000000002</v>
      </c>
      <c r="L64" s="295">
        <v>22.063859999999998</v>
      </c>
      <c r="M64" s="571">
        <v>21.808009999999999</v>
      </c>
      <c r="N64" s="28">
        <v>27.881155</v>
      </c>
      <c r="O64" s="125">
        <v>71.753025000000008</v>
      </c>
      <c r="P64" s="570">
        <v>229.26024500000003</v>
      </c>
      <c r="Q64" s="295">
        <v>30.870108000000002</v>
      </c>
      <c r="R64" s="571">
        <v>29.89189</v>
      </c>
      <c r="S64" s="28">
        <v>31.125</v>
      </c>
      <c r="T64" s="125">
        <v>91.886998000000006</v>
      </c>
      <c r="U64" s="570">
        <v>321.147243</v>
      </c>
      <c r="V64" s="295">
        <v>33.684379</v>
      </c>
      <c r="W64" s="571">
        <v>30.430129999999998</v>
      </c>
      <c r="X64" s="28">
        <v>34.012459999999997</v>
      </c>
      <c r="Y64" s="125">
        <v>98.126969000000003</v>
      </c>
      <c r="Z64" s="834">
        <v>28.93374</v>
      </c>
      <c r="AA64" s="834">
        <v>24.831859999999999</v>
      </c>
      <c r="AB64" s="834">
        <v>18.472989999999999</v>
      </c>
      <c r="AC64" s="232">
        <v>72.238590000000002</v>
      </c>
      <c r="AD64" s="570">
        <v>170.36555900000002</v>
      </c>
      <c r="AE64" s="570">
        <v>19.815239999999999</v>
      </c>
      <c r="AF64" s="570">
        <v>22.321020000000001</v>
      </c>
      <c r="AG64" s="219">
        <v>27.508575</v>
      </c>
      <c r="AH64" s="570">
        <v>69.644835</v>
      </c>
      <c r="AI64" s="570">
        <v>240.01039400000002</v>
      </c>
      <c r="AJ64" s="570">
        <v>32.199376999999998</v>
      </c>
      <c r="AK64" s="570">
        <v>33.485619999999997</v>
      </c>
      <c r="AL64" s="570">
        <v>33.758000000000003</v>
      </c>
      <c r="AM64" s="570">
        <v>99.442996999999991</v>
      </c>
      <c r="AN64" s="570">
        <v>339.45339100000001</v>
      </c>
      <c r="AO64" s="295">
        <v>14.175572999999998</v>
      </c>
      <c r="AP64" s="571">
        <v>11.686</v>
      </c>
      <c r="AQ64" s="28">
        <v>13.98</v>
      </c>
      <c r="AR64" s="125">
        <v>39.841572999999997</v>
      </c>
      <c r="AS64" s="834">
        <v>1.288</v>
      </c>
      <c r="AT64" s="834">
        <v>4.3854600000000001</v>
      </c>
      <c r="AU64" s="834">
        <v>4.0732889999999999</v>
      </c>
      <c r="AV64" s="232">
        <v>9.7467490000000012</v>
      </c>
      <c r="AW64" s="570">
        <v>49.588321999999998</v>
      </c>
      <c r="AX64" s="570">
        <v>14.496625999999999</v>
      </c>
      <c r="AY64" s="570">
        <v>16.157755000000002</v>
      </c>
      <c r="AZ64" s="219">
        <v>15.093855</v>
      </c>
      <c r="BA64" s="570">
        <v>45.748235999999999</v>
      </c>
      <c r="BB64" s="570">
        <v>95.336557999999997</v>
      </c>
      <c r="BC64" s="570">
        <v>5.1547599999999996</v>
      </c>
      <c r="BD64" s="570">
        <v>3.0266899999999999</v>
      </c>
      <c r="BE64" s="570">
        <v>2.3715799999999998</v>
      </c>
      <c r="BF64" s="710">
        <v>10.55303</v>
      </c>
      <c r="BG64" s="723">
        <v>-88.889966999999984</v>
      </c>
      <c r="BH64" s="735">
        <v>-0.89387860062182156</v>
      </c>
      <c r="BI64" s="710">
        <v>105.889588</v>
      </c>
      <c r="BJ64" s="710">
        <v>-233.56380300000001</v>
      </c>
      <c r="BK64" s="649">
        <v>-0.68805853525852689</v>
      </c>
      <c r="BL64" s="295">
        <v>3.9296739999999999</v>
      </c>
      <c r="BM64" s="571">
        <v>5.1654869999999997</v>
      </c>
      <c r="BN64" s="28">
        <v>4.8707310000000001</v>
      </c>
      <c r="BO64" s="125">
        <v>13.965892</v>
      </c>
      <c r="BP64" s="295">
        <v>4.6258520000000001</v>
      </c>
      <c r="BQ64" s="571">
        <v>4.3154750000000002</v>
      </c>
      <c r="BR64" s="28">
        <v>2.005045</v>
      </c>
      <c r="BS64" s="826">
        <v>-2.068244</v>
      </c>
      <c r="BT64" s="844">
        <v>-0.50775773582478434</v>
      </c>
      <c r="BU64" s="232">
        <v>10.946372</v>
      </c>
      <c r="BV64" s="826">
        <v>1.199622999999999</v>
      </c>
      <c r="BW64" s="844">
        <v>0.12307929546559564</v>
      </c>
      <c r="BX64" s="570">
        <v>24.912264</v>
      </c>
      <c r="BY64" s="710">
        <v>-24.676057999999998</v>
      </c>
      <c r="BZ64" s="649">
        <v>-0.49761833038028586</v>
      </c>
      <c r="CA64" s="710">
        <v>0.26198100000000002</v>
      </c>
      <c r="CB64" s="710">
        <v>-14.234644999999999</v>
      </c>
      <c r="CC64" s="649">
        <v>-0.98192813969264292</v>
      </c>
      <c r="CD64" s="710">
        <v>1.8529739999999999</v>
      </c>
      <c r="CE64" s="710">
        <v>-14.304781000000002</v>
      </c>
      <c r="CF64" s="649">
        <v>-0.88531983558359439</v>
      </c>
      <c r="CG64" s="710">
        <v>11.992582000000001</v>
      </c>
      <c r="CH64" s="710">
        <f t="shared" si="0"/>
        <v>-3.1012729999999991</v>
      </c>
      <c r="CI64" s="649">
        <f t="shared" si="1"/>
        <v>-0.20546593299061103</v>
      </c>
      <c r="CJ64" s="710">
        <v>14.107537000000001</v>
      </c>
      <c r="CK64" s="710">
        <f t="shared" si="2"/>
        <v>-31.640698999999998</v>
      </c>
      <c r="CL64" s="649">
        <f t="shared" si="3"/>
        <v>-0.69162664545142238</v>
      </c>
      <c r="CM64" s="710">
        <v>39.019801000000001</v>
      </c>
      <c r="CN64" s="710">
        <f t="shared" si="4"/>
        <v>-56.316756999999996</v>
      </c>
      <c r="CO64" s="649">
        <f t="shared" si="5"/>
        <v>-0.59071523224071087</v>
      </c>
    </row>
    <row r="65" spans="1:93" x14ac:dyDescent="0.25">
      <c r="A65" s="550" t="s">
        <v>88</v>
      </c>
      <c r="C65" s="295">
        <v>15.6564</v>
      </c>
      <c r="D65" s="571">
        <v>13.822800000000001</v>
      </c>
      <c r="E65" s="28">
        <v>13.133279999999999</v>
      </c>
      <c r="F65" s="125">
        <v>42.612479999999998</v>
      </c>
      <c r="G65" s="295">
        <v>10.73832</v>
      </c>
      <c r="H65" s="571">
        <v>10.356719999999999</v>
      </c>
      <c r="I65" s="28">
        <v>6.9103199999999996</v>
      </c>
      <c r="J65" s="125">
        <v>28.005359999999996</v>
      </c>
      <c r="K65" s="570">
        <v>70.617840000000001</v>
      </c>
      <c r="L65" s="295">
        <v>6.6631200000000002</v>
      </c>
      <c r="M65" s="571">
        <v>8.6275200000000005</v>
      </c>
      <c r="N65" s="28">
        <v>9.9994759999999996</v>
      </c>
      <c r="O65" s="125">
        <v>25.290115999999998</v>
      </c>
      <c r="P65" s="570">
        <v>95.907955999999999</v>
      </c>
      <c r="Q65" s="295">
        <v>11.623443000000002</v>
      </c>
      <c r="R65" s="571">
        <v>13.69191</v>
      </c>
      <c r="S65" s="28">
        <v>14.867000000000001</v>
      </c>
      <c r="T65" s="125">
        <v>40.182353000000006</v>
      </c>
      <c r="U65" s="570">
        <v>136.09030899999999</v>
      </c>
      <c r="V65" s="295">
        <v>15.002829999999999</v>
      </c>
      <c r="W65" s="571">
        <v>14.121460000000001</v>
      </c>
      <c r="X65" s="28">
        <v>14.31959</v>
      </c>
      <c r="Y65" s="125">
        <v>43.44388</v>
      </c>
      <c r="Z65" s="834">
        <v>11.544980000000001</v>
      </c>
      <c r="AA65" s="834">
        <v>9.7238699999999998</v>
      </c>
      <c r="AB65" s="834">
        <v>6.5686</v>
      </c>
      <c r="AC65" s="232">
        <v>27.83745</v>
      </c>
      <c r="AD65" s="570">
        <v>71.281329999999997</v>
      </c>
      <c r="AE65" s="570">
        <v>5.9308300000000003</v>
      </c>
      <c r="AF65" s="570">
        <v>7.5715000000000003</v>
      </c>
      <c r="AG65" s="219">
        <v>9.7111300000000007</v>
      </c>
      <c r="AH65" s="570">
        <v>23.213460000000001</v>
      </c>
      <c r="AI65" s="570">
        <v>94.494789999999995</v>
      </c>
      <c r="AJ65" s="570">
        <v>11.893549999999999</v>
      </c>
      <c r="AK65" s="570">
        <v>13.399179999999999</v>
      </c>
      <c r="AL65" s="570">
        <v>15.063000000000001</v>
      </c>
      <c r="AM65" s="570">
        <v>40.355730000000001</v>
      </c>
      <c r="AN65" s="570">
        <v>134.85051999999999</v>
      </c>
      <c r="AO65" s="295">
        <v>16.578616</v>
      </c>
      <c r="AP65" s="571">
        <v>13.994</v>
      </c>
      <c r="AQ65" s="28">
        <v>15.423999999999999</v>
      </c>
      <c r="AR65" s="125">
        <v>45.996616000000003</v>
      </c>
      <c r="AS65" s="834">
        <v>11.814</v>
      </c>
      <c r="AT65" s="834">
        <v>10.61267</v>
      </c>
      <c r="AU65" s="834">
        <v>7.318282</v>
      </c>
      <c r="AV65" s="232">
        <v>29.744952000000001</v>
      </c>
      <c r="AW65" s="570">
        <v>75.741568000000001</v>
      </c>
      <c r="AX65" s="570">
        <v>6.0005870000000003</v>
      </c>
      <c r="AY65" s="570">
        <v>7.3217569999999998</v>
      </c>
      <c r="AZ65" s="219">
        <v>10.184034</v>
      </c>
      <c r="BA65" s="570">
        <v>23.506378000000002</v>
      </c>
      <c r="BB65" s="570">
        <v>99.247945999999999</v>
      </c>
      <c r="BC65" s="570">
        <v>12.77018</v>
      </c>
      <c r="BD65" s="570">
        <v>13.18942</v>
      </c>
      <c r="BE65" s="570">
        <v>15.56466</v>
      </c>
      <c r="BF65" s="710">
        <v>41.524259999999998</v>
      </c>
      <c r="BG65" s="723">
        <v>1.168529999999997</v>
      </c>
      <c r="BH65" s="735">
        <v>2.8955739370840172E-2</v>
      </c>
      <c r="BI65" s="710">
        <v>140.77220599999998</v>
      </c>
      <c r="BJ65" s="710">
        <v>5.921685999999994</v>
      </c>
      <c r="BK65" s="649">
        <v>4.3912963776483682E-2</v>
      </c>
      <c r="BL65" s="295">
        <v>16.184923000000001</v>
      </c>
      <c r="BM65" s="571">
        <v>14.885809999999999</v>
      </c>
      <c r="BN65" s="28">
        <v>12.83962</v>
      </c>
      <c r="BO65" s="125">
        <v>43.910353000000001</v>
      </c>
      <c r="BP65" s="295">
        <v>11.457952000000001</v>
      </c>
      <c r="BQ65" s="571">
        <v>10.481864</v>
      </c>
      <c r="BR65" s="28">
        <v>7.842638</v>
      </c>
      <c r="BS65" s="826">
        <v>0.52435600000000004</v>
      </c>
      <c r="BT65" s="844">
        <v>7.1650149584287684E-2</v>
      </c>
      <c r="BU65" s="232">
        <v>29.782454000000001</v>
      </c>
      <c r="BV65" s="826">
        <v>3.7501999999999924E-2</v>
      </c>
      <c r="BW65" s="844">
        <v>1.2607853594788091E-3</v>
      </c>
      <c r="BX65" s="570">
        <v>73.692807000000002</v>
      </c>
      <c r="BY65" s="710">
        <v>-2.0487609999999989</v>
      </c>
      <c r="BZ65" s="649">
        <v>-2.7049360794854406E-2</v>
      </c>
      <c r="CA65" s="710">
        <v>7.2767970000000002</v>
      </c>
      <c r="CB65" s="710">
        <v>1.2762099999999998</v>
      </c>
      <c r="CC65" s="649">
        <v>0.21268085938925638</v>
      </c>
      <c r="CD65" s="710">
        <v>7.6970419999999997</v>
      </c>
      <c r="CE65" s="710">
        <v>0.37528499999999987</v>
      </c>
      <c r="CF65" s="649">
        <v>5.1256139748970073E-2</v>
      </c>
      <c r="CG65" s="710">
        <v>10.168443</v>
      </c>
      <c r="CH65" s="710">
        <f t="shared" si="0"/>
        <v>-1.5591000000000577E-2</v>
      </c>
      <c r="CI65" s="649">
        <f t="shared" si="1"/>
        <v>-1.5309257608527795E-3</v>
      </c>
      <c r="CJ65" s="710">
        <v>25.157242000000004</v>
      </c>
      <c r="CK65" s="710">
        <f t="shared" si="2"/>
        <v>1.6508640000000021</v>
      </c>
      <c r="CL65" s="649">
        <f t="shared" si="3"/>
        <v>7.0230471066193276E-2</v>
      </c>
      <c r="CM65" s="710">
        <v>98.850049000000013</v>
      </c>
      <c r="CN65" s="710">
        <f t="shared" si="4"/>
        <v>-0.39789699999998618</v>
      </c>
      <c r="CO65" s="649">
        <f t="shared" si="5"/>
        <v>-4.0091207529875349E-3</v>
      </c>
    </row>
    <row r="66" spans="1:93" x14ac:dyDescent="0.25">
      <c r="AQ66" s="550">
        <v>14.31959</v>
      </c>
    </row>
  </sheetData>
  <pageMargins left="0.7" right="0.7" top="0.75" bottom="0.75" header="0.3" footer="0.3"/>
  <pageSetup paperSize="9" scale="29" orientation="portrait" r:id="rId1"/>
  <colBreaks count="2" manualBreakCount="2">
    <brk id="21" max="64" man="1"/>
    <brk id="40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M13"/>
  <sheetViews>
    <sheetView showGridLines="0" zoomScaleNormal="100" zoomScaleSheetLayoutView="100" workbookViewId="0">
      <pane xSplit="1" ySplit="3" topLeftCell="B4" activePane="bottomRight" state="frozen"/>
      <selection activeCell="AQ5" sqref="AQ5"/>
      <selection pane="topRight" activeCell="AQ5" sqref="AQ5"/>
      <selection pane="bottomLeft" activeCell="AQ5" sqref="AQ5"/>
      <selection pane="bottomRight" sqref="A1:XFD1048576"/>
    </sheetView>
  </sheetViews>
  <sheetFormatPr defaultRowHeight="15" x14ac:dyDescent="0.25"/>
  <cols>
    <col min="1" max="1" width="50.42578125" style="331" customWidth="1"/>
    <col min="2" max="2" width="17.42578125" style="331" customWidth="1"/>
    <col min="3" max="3" width="15.5703125" style="331" customWidth="1"/>
    <col min="4" max="4" width="11.85546875" style="331" hidden="1" customWidth="1"/>
    <col min="5" max="5" width="11.140625" style="331" customWidth="1"/>
    <col min="6" max="6" width="11.140625" style="331" hidden="1" customWidth="1"/>
    <col min="7" max="8" width="13" style="331" customWidth="1"/>
    <col min="9" max="9" width="10.5703125" style="331" customWidth="1"/>
    <col min="10" max="10" width="11" style="331" customWidth="1"/>
    <col min="11" max="256" width="9.140625" style="331"/>
    <col min="257" max="257" width="50.42578125" style="331" customWidth="1"/>
    <col min="258" max="258" width="17.42578125" style="331" customWidth="1"/>
    <col min="259" max="259" width="15.5703125" style="331" customWidth="1"/>
    <col min="260" max="260" width="0" style="331" hidden="1" customWidth="1"/>
    <col min="261" max="261" width="11.140625" style="331" customWidth="1"/>
    <col min="262" max="262" width="0" style="331" hidden="1" customWidth="1"/>
    <col min="263" max="264" width="13" style="331" customWidth="1"/>
    <col min="265" max="265" width="10.5703125" style="331" customWidth="1"/>
    <col min="266" max="266" width="11" style="331" customWidth="1"/>
    <col min="267" max="512" width="9.140625" style="331"/>
    <col min="513" max="513" width="50.42578125" style="331" customWidth="1"/>
    <col min="514" max="514" width="17.42578125" style="331" customWidth="1"/>
    <col min="515" max="515" width="15.5703125" style="331" customWidth="1"/>
    <col min="516" max="516" width="0" style="331" hidden="1" customWidth="1"/>
    <col min="517" max="517" width="11.140625" style="331" customWidth="1"/>
    <col min="518" max="518" width="0" style="331" hidden="1" customWidth="1"/>
    <col min="519" max="520" width="13" style="331" customWidth="1"/>
    <col min="521" max="521" width="10.5703125" style="331" customWidth="1"/>
    <col min="522" max="522" width="11" style="331" customWidth="1"/>
    <col min="523" max="768" width="9.140625" style="331"/>
    <col min="769" max="769" width="50.42578125" style="331" customWidth="1"/>
    <col min="770" max="770" width="17.42578125" style="331" customWidth="1"/>
    <col min="771" max="771" width="15.5703125" style="331" customWidth="1"/>
    <col min="772" max="772" width="0" style="331" hidden="1" customWidth="1"/>
    <col min="773" max="773" width="11.140625" style="331" customWidth="1"/>
    <col min="774" max="774" width="0" style="331" hidden="1" customWidth="1"/>
    <col min="775" max="776" width="13" style="331" customWidth="1"/>
    <col min="777" max="777" width="10.5703125" style="331" customWidth="1"/>
    <col min="778" max="778" width="11" style="331" customWidth="1"/>
    <col min="779" max="1024" width="9.140625" style="331"/>
    <col min="1025" max="1025" width="50.42578125" style="331" customWidth="1"/>
    <col min="1026" max="1026" width="17.42578125" style="331" customWidth="1"/>
    <col min="1027" max="1027" width="15.5703125" style="331" customWidth="1"/>
    <col min="1028" max="1028" width="0" style="331" hidden="1" customWidth="1"/>
    <col min="1029" max="1029" width="11.140625" style="331" customWidth="1"/>
    <col min="1030" max="1030" width="0" style="331" hidden="1" customWidth="1"/>
    <col min="1031" max="1032" width="13" style="331" customWidth="1"/>
    <col min="1033" max="1033" width="10.5703125" style="331" customWidth="1"/>
    <col min="1034" max="1034" width="11" style="331" customWidth="1"/>
    <col min="1035" max="1280" width="9.140625" style="331"/>
    <col min="1281" max="1281" width="50.42578125" style="331" customWidth="1"/>
    <col min="1282" max="1282" width="17.42578125" style="331" customWidth="1"/>
    <col min="1283" max="1283" width="15.5703125" style="331" customWidth="1"/>
    <col min="1284" max="1284" width="0" style="331" hidden="1" customWidth="1"/>
    <col min="1285" max="1285" width="11.140625" style="331" customWidth="1"/>
    <col min="1286" max="1286" width="0" style="331" hidden="1" customWidth="1"/>
    <col min="1287" max="1288" width="13" style="331" customWidth="1"/>
    <col min="1289" max="1289" width="10.5703125" style="331" customWidth="1"/>
    <col min="1290" max="1290" width="11" style="331" customWidth="1"/>
    <col min="1291" max="1536" width="9.140625" style="331"/>
    <col min="1537" max="1537" width="50.42578125" style="331" customWidth="1"/>
    <col min="1538" max="1538" width="17.42578125" style="331" customWidth="1"/>
    <col min="1539" max="1539" width="15.5703125" style="331" customWidth="1"/>
    <col min="1540" max="1540" width="0" style="331" hidden="1" customWidth="1"/>
    <col min="1541" max="1541" width="11.140625" style="331" customWidth="1"/>
    <col min="1542" max="1542" width="0" style="331" hidden="1" customWidth="1"/>
    <col min="1543" max="1544" width="13" style="331" customWidth="1"/>
    <col min="1545" max="1545" width="10.5703125" style="331" customWidth="1"/>
    <col min="1546" max="1546" width="11" style="331" customWidth="1"/>
    <col min="1547" max="1792" width="9.140625" style="331"/>
    <col min="1793" max="1793" width="50.42578125" style="331" customWidth="1"/>
    <col min="1794" max="1794" width="17.42578125" style="331" customWidth="1"/>
    <col min="1795" max="1795" width="15.5703125" style="331" customWidth="1"/>
    <col min="1796" max="1796" width="0" style="331" hidden="1" customWidth="1"/>
    <col min="1797" max="1797" width="11.140625" style="331" customWidth="1"/>
    <col min="1798" max="1798" width="0" style="331" hidden="1" customWidth="1"/>
    <col min="1799" max="1800" width="13" style="331" customWidth="1"/>
    <col min="1801" max="1801" width="10.5703125" style="331" customWidth="1"/>
    <col min="1802" max="1802" width="11" style="331" customWidth="1"/>
    <col min="1803" max="2048" width="9.140625" style="331"/>
    <col min="2049" max="2049" width="50.42578125" style="331" customWidth="1"/>
    <col min="2050" max="2050" width="17.42578125" style="331" customWidth="1"/>
    <col min="2051" max="2051" width="15.5703125" style="331" customWidth="1"/>
    <col min="2052" max="2052" width="0" style="331" hidden="1" customWidth="1"/>
    <col min="2053" max="2053" width="11.140625" style="331" customWidth="1"/>
    <col min="2054" max="2054" width="0" style="331" hidden="1" customWidth="1"/>
    <col min="2055" max="2056" width="13" style="331" customWidth="1"/>
    <col min="2057" max="2057" width="10.5703125" style="331" customWidth="1"/>
    <col min="2058" max="2058" width="11" style="331" customWidth="1"/>
    <col min="2059" max="2304" width="9.140625" style="331"/>
    <col min="2305" max="2305" width="50.42578125" style="331" customWidth="1"/>
    <col min="2306" max="2306" width="17.42578125" style="331" customWidth="1"/>
    <col min="2307" max="2307" width="15.5703125" style="331" customWidth="1"/>
    <col min="2308" max="2308" width="0" style="331" hidden="1" customWidth="1"/>
    <col min="2309" max="2309" width="11.140625" style="331" customWidth="1"/>
    <col min="2310" max="2310" width="0" style="331" hidden="1" customWidth="1"/>
    <col min="2311" max="2312" width="13" style="331" customWidth="1"/>
    <col min="2313" max="2313" width="10.5703125" style="331" customWidth="1"/>
    <col min="2314" max="2314" width="11" style="331" customWidth="1"/>
    <col min="2315" max="2560" width="9.140625" style="331"/>
    <col min="2561" max="2561" width="50.42578125" style="331" customWidth="1"/>
    <col min="2562" max="2562" width="17.42578125" style="331" customWidth="1"/>
    <col min="2563" max="2563" width="15.5703125" style="331" customWidth="1"/>
    <col min="2564" max="2564" width="0" style="331" hidden="1" customWidth="1"/>
    <col min="2565" max="2565" width="11.140625" style="331" customWidth="1"/>
    <col min="2566" max="2566" width="0" style="331" hidden="1" customWidth="1"/>
    <col min="2567" max="2568" width="13" style="331" customWidth="1"/>
    <col min="2569" max="2569" width="10.5703125" style="331" customWidth="1"/>
    <col min="2570" max="2570" width="11" style="331" customWidth="1"/>
    <col min="2571" max="2816" width="9.140625" style="331"/>
    <col min="2817" max="2817" width="50.42578125" style="331" customWidth="1"/>
    <col min="2818" max="2818" width="17.42578125" style="331" customWidth="1"/>
    <col min="2819" max="2819" width="15.5703125" style="331" customWidth="1"/>
    <col min="2820" max="2820" width="0" style="331" hidden="1" customWidth="1"/>
    <col min="2821" max="2821" width="11.140625" style="331" customWidth="1"/>
    <col min="2822" max="2822" width="0" style="331" hidden="1" customWidth="1"/>
    <col min="2823" max="2824" width="13" style="331" customWidth="1"/>
    <col min="2825" max="2825" width="10.5703125" style="331" customWidth="1"/>
    <col min="2826" max="2826" width="11" style="331" customWidth="1"/>
    <col min="2827" max="3072" width="9.140625" style="331"/>
    <col min="3073" max="3073" width="50.42578125" style="331" customWidth="1"/>
    <col min="3074" max="3074" width="17.42578125" style="331" customWidth="1"/>
    <col min="3075" max="3075" width="15.5703125" style="331" customWidth="1"/>
    <col min="3076" max="3076" width="0" style="331" hidden="1" customWidth="1"/>
    <col min="3077" max="3077" width="11.140625" style="331" customWidth="1"/>
    <col min="3078" max="3078" width="0" style="331" hidden="1" customWidth="1"/>
    <col min="3079" max="3080" width="13" style="331" customWidth="1"/>
    <col min="3081" max="3081" width="10.5703125" style="331" customWidth="1"/>
    <col min="3082" max="3082" width="11" style="331" customWidth="1"/>
    <col min="3083" max="3328" width="9.140625" style="331"/>
    <col min="3329" max="3329" width="50.42578125" style="331" customWidth="1"/>
    <col min="3330" max="3330" width="17.42578125" style="331" customWidth="1"/>
    <col min="3331" max="3331" width="15.5703125" style="331" customWidth="1"/>
    <col min="3332" max="3332" width="0" style="331" hidden="1" customWidth="1"/>
    <col min="3333" max="3333" width="11.140625" style="331" customWidth="1"/>
    <col min="3334" max="3334" width="0" style="331" hidden="1" customWidth="1"/>
    <col min="3335" max="3336" width="13" style="331" customWidth="1"/>
    <col min="3337" max="3337" width="10.5703125" style="331" customWidth="1"/>
    <col min="3338" max="3338" width="11" style="331" customWidth="1"/>
    <col min="3339" max="3584" width="9.140625" style="331"/>
    <col min="3585" max="3585" width="50.42578125" style="331" customWidth="1"/>
    <col min="3586" max="3586" width="17.42578125" style="331" customWidth="1"/>
    <col min="3587" max="3587" width="15.5703125" style="331" customWidth="1"/>
    <col min="3588" max="3588" width="0" style="331" hidden="1" customWidth="1"/>
    <col min="3589" max="3589" width="11.140625" style="331" customWidth="1"/>
    <col min="3590" max="3590" width="0" style="331" hidden="1" customWidth="1"/>
    <col min="3591" max="3592" width="13" style="331" customWidth="1"/>
    <col min="3593" max="3593" width="10.5703125" style="331" customWidth="1"/>
    <col min="3594" max="3594" width="11" style="331" customWidth="1"/>
    <col min="3595" max="3840" width="9.140625" style="331"/>
    <col min="3841" max="3841" width="50.42578125" style="331" customWidth="1"/>
    <col min="3842" max="3842" width="17.42578125" style="331" customWidth="1"/>
    <col min="3843" max="3843" width="15.5703125" style="331" customWidth="1"/>
    <col min="3844" max="3844" width="0" style="331" hidden="1" customWidth="1"/>
    <col min="3845" max="3845" width="11.140625" style="331" customWidth="1"/>
    <col min="3846" max="3846" width="0" style="331" hidden="1" customWidth="1"/>
    <col min="3847" max="3848" width="13" style="331" customWidth="1"/>
    <col min="3849" max="3849" width="10.5703125" style="331" customWidth="1"/>
    <col min="3850" max="3850" width="11" style="331" customWidth="1"/>
    <col min="3851" max="4096" width="9.140625" style="331"/>
    <col min="4097" max="4097" width="50.42578125" style="331" customWidth="1"/>
    <col min="4098" max="4098" width="17.42578125" style="331" customWidth="1"/>
    <col min="4099" max="4099" width="15.5703125" style="331" customWidth="1"/>
    <col min="4100" max="4100" width="0" style="331" hidden="1" customWidth="1"/>
    <col min="4101" max="4101" width="11.140625" style="331" customWidth="1"/>
    <col min="4102" max="4102" width="0" style="331" hidden="1" customWidth="1"/>
    <col min="4103" max="4104" width="13" style="331" customWidth="1"/>
    <col min="4105" max="4105" width="10.5703125" style="331" customWidth="1"/>
    <col min="4106" max="4106" width="11" style="331" customWidth="1"/>
    <col min="4107" max="4352" width="9.140625" style="331"/>
    <col min="4353" max="4353" width="50.42578125" style="331" customWidth="1"/>
    <col min="4354" max="4354" width="17.42578125" style="331" customWidth="1"/>
    <col min="4355" max="4355" width="15.5703125" style="331" customWidth="1"/>
    <col min="4356" max="4356" width="0" style="331" hidden="1" customWidth="1"/>
    <col min="4357" max="4357" width="11.140625" style="331" customWidth="1"/>
    <col min="4358" max="4358" width="0" style="331" hidden="1" customWidth="1"/>
    <col min="4359" max="4360" width="13" style="331" customWidth="1"/>
    <col min="4361" max="4361" width="10.5703125" style="331" customWidth="1"/>
    <col min="4362" max="4362" width="11" style="331" customWidth="1"/>
    <col min="4363" max="4608" width="9.140625" style="331"/>
    <col min="4609" max="4609" width="50.42578125" style="331" customWidth="1"/>
    <col min="4610" max="4610" width="17.42578125" style="331" customWidth="1"/>
    <col min="4611" max="4611" width="15.5703125" style="331" customWidth="1"/>
    <col min="4612" max="4612" width="0" style="331" hidden="1" customWidth="1"/>
    <col min="4613" max="4613" width="11.140625" style="331" customWidth="1"/>
    <col min="4614" max="4614" width="0" style="331" hidden="1" customWidth="1"/>
    <col min="4615" max="4616" width="13" style="331" customWidth="1"/>
    <col min="4617" max="4617" width="10.5703125" style="331" customWidth="1"/>
    <col min="4618" max="4618" width="11" style="331" customWidth="1"/>
    <col min="4619" max="4864" width="9.140625" style="331"/>
    <col min="4865" max="4865" width="50.42578125" style="331" customWidth="1"/>
    <col min="4866" max="4866" width="17.42578125" style="331" customWidth="1"/>
    <col min="4867" max="4867" width="15.5703125" style="331" customWidth="1"/>
    <col min="4868" max="4868" width="0" style="331" hidden="1" customWidth="1"/>
    <col min="4869" max="4869" width="11.140625" style="331" customWidth="1"/>
    <col min="4870" max="4870" width="0" style="331" hidden="1" customWidth="1"/>
    <col min="4871" max="4872" width="13" style="331" customWidth="1"/>
    <col min="4873" max="4873" width="10.5703125" style="331" customWidth="1"/>
    <col min="4874" max="4874" width="11" style="331" customWidth="1"/>
    <col min="4875" max="5120" width="9.140625" style="331"/>
    <col min="5121" max="5121" width="50.42578125" style="331" customWidth="1"/>
    <col min="5122" max="5122" width="17.42578125" style="331" customWidth="1"/>
    <col min="5123" max="5123" width="15.5703125" style="331" customWidth="1"/>
    <col min="5124" max="5124" width="0" style="331" hidden="1" customWidth="1"/>
    <col min="5125" max="5125" width="11.140625" style="331" customWidth="1"/>
    <col min="5126" max="5126" width="0" style="331" hidden="1" customWidth="1"/>
    <col min="5127" max="5128" width="13" style="331" customWidth="1"/>
    <col min="5129" max="5129" width="10.5703125" style="331" customWidth="1"/>
    <col min="5130" max="5130" width="11" style="331" customWidth="1"/>
    <col min="5131" max="5376" width="9.140625" style="331"/>
    <col min="5377" max="5377" width="50.42578125" style="331" customWidth="1"/>
    <col min="5378" max="5378" width="17.42578125" style="331" customWidth="1"/>
    <col min="5379" max="5379" width="15.5703125" style="331" customWidth="1"/>
    <col min="5380" max="5380" width="0" style="331" hidden="1" customWidth="1"/>
    <col min="5381" max="5381" width="11.140625" style="331" customWidth="1"/>
    <col min="5382" max="5382" width="0" style="331" hidden="1" customWidth="1"/>
    <col min="5383" max="5384" width="13" style="331" customWidth="1"/>
    <col min="5385" max="5385" width="10.5703125" style="331" customWidth="1"/>
    <col min="5386" max="5386" width="11" style="331" customWidth="1"/>
    <col min="5387" max="5632" width="9.140625" style="331"/>
    <col min="5633" max="5633" width="50.42578125" style="331" customWidth="1"/>
    <col min="5634" max="5634" width="17.42578125" style="331" customWidth="1"/>
    <col min="5635" max="5635" width="15.5703125" style="331" customWidth="1"/>
    <col min="5636" max="5636" width="0" style="331" hidden="1" customWidth="1"/>
    <col min="5637" max="5637" width="11.140625" style="331" customWidth="1"/>
    <col min="5638" max="5638" width="0" style="331" hidden="1" customWidth="1"/>
    <col min="5639" max="5640" width="13" style="331" customWidth="1"/>
    <col min="5641" max="5641" width="10.5703125" style="331" customWidth="1"/>
    <col min="5642" max="5642" width="11" style="331" customWidth="1"/>
    <col min="5643" max="5888" width="9.140625" style="331"/>
    <col min="5889" max="5889" width="50.42578125" style="331" customWidth="1"/>
    <col min="5890" max="5890" width="17.42578125" style="331" customWidth="1"/>
    <col min="5891" max="5891" width="15.5703125" style="331" customWidth="1"/>
    <col min="5892" max="5892" width="0" style="331" hidden="1" customWidth="1"/>
    <col min="5893" max="5893" width="11.140625" style="331" customWidth="1"/>
    <col min="5894" max="5894" width="0" style="331" hidden="1" customWidth="1"/>
    <col min="5895" max="5896" width="13" style="331" customWidth="1"/>
    <col min="5897" max="5897" width="10.5703125" style="331" customWidth="1"/>
    <col min="5898" max="5898" width="11" style="331" customWidth="1"/>
    <col min="5899" max="6144" width="9.140625" style="331"/>
    <col min="6145" max="6145" width="50.42578125" style="331" customWidth="1"/>
    <col min="6146" max="6146" width="17.42578125" style="331" customWidth="1"/>
    <col min="6147" max="6147" width="15.5703125" style="331" customWidth="1"/>
    <col min="6148" max="6148" width="0" style="331" hidden="1" customWidth="1"/>
    <col min="6149" max="6149" width="11.140625" style="331" customWidth="1"/>
    <col min="6150" max="6150" width="0" style="331" hidden="1" customWidth="1"/>
    <col min="6151" max="6152" width="13" style="331" customWidth="1"/>
    <col min="6153" max="6153" width="10.5703125" style="331" customWidth="1"/>
    <col min="6154" max="6154" width="11" style="331" customWidth="1"/>
    <col min="6155" max="6400" width="9.140625" style="331"/>
    <col min="6401" max="6401" width="50.42578125" style="331" customWidth="1"/>
    <col min="6402" max="6402" width="17.42578125" style="331" customWidth="1"/>
    <col min="6403" max="6403" width="15.5703125" style="331" customWidth="1"/>
    <col min="6404" max="6404" width="0" style="331" hidden="1" customWidth="1"/>
    <col min="6405" max="6405" width="11.140625" style="331" customWidth="1"/>
    <col min="6406" max="6406" width="0" style="331" hidden="1" customWidth="1"/>
    <col min="6407" max="6408" width="13" style="331" customWidth="1"/>
    <col min="6409" max="6409" width="10.5703125" style="331" customWidth="1"/>
    <col min="6410" max="6410" width="11" style="331" customWidth="1"/>
    <col min="6411" max="6656" width="9.140625" style="331"/>
    <col min="6657" max="6657" width="50.42578125" style="331" customWidth="1"/>
    <col min="6658" max="6658" width="17.42578125" style="331" customWidth="1"/>
    <col min="6659" max="6659" width="15.5703125" style="331" customWidth="1"/>
    <col min="6660" max="6660" width="0" style="331" hidden="1" customWidth="1"/>
    <col min="6661" max="6661" width="11.140625" style="331" customWidth="1"/>
    <col min="6662" max="6662" width="0" style="331" hidden="1" customWidth="1"/>
    <col min="6663" max="6664" width="13" style="331" customWidth="1"/>
    <col min="6665" max="6665" width="10.5703125" style="331" customWidth="1"/>
    <col min="6666" max="6666" width="11" style="331" customWidth="1"/>
    <col min="6667" max="6912" width="9.140625" style="331"/>
    <col min="6913" max="6913" width="50.42578125" style="331" customWidth="1"/>
    <col min="6914" max="6914" width="17.42578125" style="331" customWidth="1"/>
    <col min="6915" max="6915" width="15.5703125" style="331" customWidth="1"/>
    <col min="6916" max="6916" width="0" style="331" hidden="1" customWidth="1"/>
    <col min="6917" max="6917" width="11.140625" style="331" customWidth="1"/>
    <col min="6918" max="6918" width="0" style="331" hidden="1" customWidth="1"/>
    <col min="6919" max="6920" width="13" style="331" customWidth="1"/>
    <col min="6921" max="6921" width="10.5703125" style="331" customWidth="1"/>
    <col min="6922" max="6922" width="11" style="331" customWidth="1"/>
    <col min="6923" max="7168" width="9.140625" style="331"/>
    <col min="7169" max="7169" width="50.42578125" style="331" customWidth="1"/>
    <col min="7170" max="7170" width="17.42578125" style="331" customWidth="1"/>
    <col min="7171" max="7171" width="15.5703125" style="331" customWidth="1"/>
    <col min="7172" max="7172" width="0" style="331" hidden="1" customWidth="1"/>
    <col min="7173" max="7173" width="11.140625" style="331" customWidth="1"/>
    <col min="7174" max="7174" width="0" style="331" hidden="1" customWidth="1"/>
    <col min="7175" max="7176" width="13" style="331" customWidth="1"/>
    <col min="7177" max="7177" width="10.5703125" style="331" customWidth="1"/>
    <col min="7178" max="7178" width="11" style="331" customWidth="1"/>
    <col min="7179" max="7424" width="9.140625" style="331"/>
    <col min="7425" max="7425" width="50.42578125" style="331" customWidth="1"/>
    <col min="7426" max="7426" width="17.42578125" style="331" customWidth="1"/>
    <col min="7427" max="7427" width="15.5703125" style="331" customWidth="1"/>
    <col min="7428" max="7428" width="0" style="331" hidden="1" customWidth="1"/>
    <col min="7429" max="7429" width="11.140625" style="331" customWidth="1"/>
    <col min="7430" max="7430" width="0" style="331" hidden="1" customWidth="1"/>
    <col min="7431" max="7432" width="13" style="331" customWidth="1"/>
    <col min="7433" max="7433" width="10.5703125" style="331" customWidth="1"/>
    <col min="7434" max="7434" width="11" style="331" customWidth="1"/>
    <col min="7435" max="7680" width="9.140625" style="331"/>
    <col min="7681" max="7681" width="50.42578125" style="331" customWidth="1"/>
    <col min="7682" max="7682" width="17.42578125" style="331" customWidth="1"/>
    <col min="7683" max="7683" width="15.5703125" style="331" customWidth="1"/>
    <col min="7684" max="7684" width="0" style="331" hidden="1" customWidth="1"/>
    <col min="7685" max="7685" width="11.140625" style="331" customWidth="1"/>
    <col min="7686" max="7686" width="0" style="331" hidden="1" customWidth="1"/>
    <col min="7687" max="7688" width="13" style="331" customWidth="1"/>
    <col min="7689" max="7689" width="10.5703125" style="331" customWidth="1"/>
    <col min="7690" max="7690" width="11" style="331" customWidth="1"/>
    <col min="7691" max="7936" width="9.140625" style="331"/>
    <col min="7937" max="7937" width="50.42578125" style="331" customWidth="1"/>
    <col min="7938" max="7938" width="17.42578125" style="331" customWidth="1"/>
    <col min="7939" max="7939" width="15.5703125" style="331" customWidth="1"/>
    <col min="7940" max="7940" width="0" style="331" hidden="1" customWidth="1"/>
    <col min="7941" max="7941" width="11.140625" style="331" customWidth="1"/>
    <col min="7942" max="7942" width="0" style="331" hidden="1" customWidth="1"/>
    <col min="7943" max="7944" width="13" style="331" customWidth="1"/>
    <col min="7945" max="7945" width="10.5703125" style="331" customWidth="1"/>
    <col min="7946" max="7946" width="11" style="331" customWidth="1"/>
    <col min="7947" max="8192" width="9.140625" style="331"/>
    <col min="8193" max="8193" width="50.42578125" style="331" customWidth="1"/>
    <col min="8194" max="8194" width="17.42578125" style="331" customWidth="1"/>
    <col min="8195" max="8195" width="15.5703125" style="331" customWidth="1"/>
    <col min="8196" max="8196" width="0" style="331" hidden="1" customWidth="1"/>
    <col min="8197" max="8197" width="11.140625" style="331" customWidth="1"/>
    <col min="8198" max="8198" width="0" style="331" hidden="1" customWidth="1"/>
    <col min="8199" max="8200" width="13" style="331" customWidth="1"/>
    <col min="8201" max="8201" width="10.5703125" style="331" customWidth="1"/>
    <col min="8202" max="8202" width="11" style="331" customWidth="1"/>
    <col min="8203" max="8448" width="9.140625" style="331"/>
    <col min="8449" max="8449" width="50.42578125" style="331" customWidth="1"/>
    <col min="8450" max="8450" width="17.42578125" style="331" customWidth="1"/>
    <col min="8451" max="8451" width="15.5703125" style="331" customWidth="1"/>
    <col min="8452" max="8452" width="0" style="331" hidden="1" customWidth="1"/>
    <col min="8453" max="8453" width="11.140625" style="331" customWidth="1"/>
    <col min="8454" max="8454" width="0" style="331" hidden="1" customWidth="1"/>
    <col min="8455" max="8456" width="13" style="331" customWidth="1"/>
    <col min="8457" max="8457" width="10.5703125" style="331" customWidth="1"/>
    <col min="8458" max="8458" width="11" style="331" customWidth="1"/>
    <col min="8459" max="8704" width="9.140625" style="331"/>
    <col min="8705" max="8705" width="50.42578125" style="331" customWidth="1"/>
    <col min="8706" max="8706" width="17.42578125" style="331" customWidth="1"/>
    <col min="8707" max="8707" width="15.5703125" style="331" customWidth="1"/>
    <col min="8708" max="8708" width="0" style="331" hidden="1" customWidth="1"/>
    <col min="8709" max="8709" width="11.140625" style="331" customWidth="1"/>
    <col min="8710" max="8710" width="0" style="331" hidden="1" customWidth="1"/>
    <col min="8711" max="8712" width="13" style="331" customWidth="1"/>
    <col min="8713" max="8713" width="10.5703125" style="331" customWidth="1"/>
    <col min="8714" max="8714" width="11" style="331" customWidth="1"/>
    <col min="8715" max="8960" width="9.140625" style="331"/>
    <col min="8961" max="8961" width="50.42578125" style="331" customWidth="1"/>
    <col min="8962" max="8962" width="17.42578125" style="331" customWidth="1"/>
    <col min="8963" max="8963" width="15.5703125" style="331" customWidth="1"/>
    <col min="8964" max="8964" width="0" style="331" hidden="1" customWidth="1"/>
    <col min="8965" max="8965" width="11.140625" style="331" customWidth="1"/>
    <col min="8966" max="8966" width="0" style="331" hidden="1" customWidth="1"/>
    <col min="8967" max="8968" width="13" style="331" customWidth="1"/>
    <col min="8969" max="8969" width="10.5703125" style="331" customWidth="1"/>
    <col min="8970" max="8970" width="11" style="331" customWidth="1"/>
    <col min="8971" max="9216" width="9.140625" style="331"/>
    <col min="9217" max="9217" width="50.42578125" style="331" customWidth="1"/>
    <col min="9218" max="9218" width="17.42578125" style="331" customWidth="1"/>
    <col min="9219" max="9219" width="15.5703125" style="331" customWidth="1"/>
    <col min="9220" max="9220" width="0" style="331" hidden="1" customWidth="1"/>
    <col min="9221" max="9221" width="11.140625" style="331" customWidth="1"/>
    <col min="9222" max="9222" width="0" style="331" hidden="1" customWidth="1"/>
    <col min="9223" max="9224" width="13" style="331" customWidth="1"/>
    <col min="9225" max="9225" width="10.5703125" style="331" customWidth="1"/>
    <col min="9226" max="9226" width="11" style="331" customWidth="1"/>
    <col min="9227" max="9472" width="9.140625" style="331"/>
    <col min="9473" max="9473" width="50.42578125" style="331" customWidth="1"/>
    <col min="9474" max="9474" width="17.42578125" style="331" customWidth="1"/>
    <col min="9475" max="9475" width="15.5703125" style="331" customWidth="1"/>
    <col min="9476" max="9476" width="0" style="331" hidden="1" customWidth="1"/>
    <col min="9477" max="9477" width="11.140625" style="331" customWidth="1"/>
    <col min="9478" max="9478" width="0" style="331" hidden="1" customWidth="1"/>
    <col min="9479" max="9480" width="13" style="331" customWidth="1"/>
    <col min="9481" max="9481" width="10.5703125" style="331" customWidth="1"/>
    <col min="9482" max="9482" width="11" style="331" customWidth="1"/>
    <col min="9483" max="9728" width="9.140625" style="331"/>
    <col min="9729" max="9729" width="50.42578125" style="331" customWidth="1"/>
    <col min="9730" max="9730" width="17.42578125" style="331" customWidth="1"/>
    <col min="9731" max="9731" width="15.5703125" style="331" customWidth="1"/>
    <col min="9732" max="9732" width="0" style="331" hidden="1" customWidth="1"/>
    <col min="9733" max="9733" width="11.140625" style="331" customWidth="1"/>
    <col min="9734" max="9734" width="0" style="331" hidden="1" customWidth="1"/>
    <col min="9735" max="9736" width="13" style="331" customWidth="1"/>
    <col min="9737" max="9737" width="10.5703125" style="331" customWidth="1"/>
    <col min="9738" max="9738" width="11" style="331" customWidth="1"/>
    <col min="9739" max="9984" width="9.140625" style="331"/>
    <col min="9985" max="9985" width="50.42578125" style="331" customWidth="1"/>
    <col min="9986" max="9986" width="17.42578125" style="331" customWidth="1"/>
    <col min="9987" max="9987" width="15.5703125" style="331" customWidth="1"/>
    <col min="9988" max="9988" width="0" style="331" hidden="1" customWidth="1"/>
    <col min="9989" max="9989" width="11.140625" style="331" customWidth="1"/>
    <col min="9990" max="9990" width="0" style="331" hidden="1" customWidth="1"/>
    <col min="9991" max="9992" width="13" style="331" customWidth="1"/>
    <col min="9993" max="9993" width="10.5703125" style="331" customWidth="1"/>
    <col min="9994" max="9994" width="11" style="331" customWidth="1"/>
    <col min="9995" max="10240" width="9.140625" style="331"/>
    <col min="10241" max="10241" width="50.42578125" style="331" customWidth="1"/>
    <col min="10242" max="10242" width="17.42578125" style="331" customWidth="1"/>
    <col min="10243" max="10243" width="15.5703125" style="331" customWidth="1"/>
    <col min="10244" max="10244" width="0" style="331" hidden="1" customWidth="1"/>
    <col min="10245" max="10245" width="11.140625" style="331" customWidth="1"/>
    <col min="10246" max="10246" width="0" style="331" hidden="1" customWidth="1"/>
    <col min="10247" max="10248" width="13" style="331" customWidth="1"/>
    <col min="10249" max="10249" width="10.5703125" style="331" customWidth="1"/>
    <col min="10250" max="10250" width="11" style="331" customWidth="1"/>
    <col min="10251" max="10496" width="9.140625" style="331"/>
    <col min="10497" max="10497" width="50.42578125" style="331" customWidth="1"/>
    <col min="10498" max="10498" width="17.42578125" style="331" customWidth="1"/>
    <col min="10499" max="10499" width="15.5703125" style="331" customWidth="1"/>
    <col min="10500" max="10500" width="0" style="331" hidden="1" customWidth="1"/>
    <col min="10501" max="10501" width="11.140625" style="331" customWidth="1"/>
    <col min="10502" max="10502" width="0" style="331" hidden="1" customWidth="1"/>
    <col min="10503" max="10504" width="13" style="331" customWidth="1"/>
    <col min="10505" max="10505" width="10.5703125" style="331" customWidth="1"/>
    <col min="10506" max="10506" width="11" style="331" customWidth="1"/>
    <col min="10507" max="10752" width="9.140625" style="331"/>
    <col min="10753" max="10753" width="50.42578125" style="331" customWidth="1"/>
    <col min="10754" max="10754" width="17.42578125" style="331" customWidth="1"/>
    <col min="10755" max="10755" width="15.5703125" style="331" customWidth="1"/>
    <col min="10756" max="10756" width="0" style="331" hidden="1" customWidth="1"/>
    <col min="10757" max="10757" width="11.140625" style="331" customWidth="1"/>
    <col min="10758" max="10758" width="0" style="331" hidden="1" customWidth="1"/>
    <col min="10759" max="10760" width="13" style="331" customWidth="1"/>
    <col min="10761" max="10761" width="10.5703125" style="331" customWidth="1"/>
    <col min="10762" max="10762" width="11" style="331" customWidth="1"/>
    <col min="10763" max="11008" width="9.140625" style="331"/>
    <col min="11009" max="11009" width="50.42578125" style="331" customWidth="1"/>
    <col min="11010" max="11010" width="17.42578125" style="331" customWidth="1"/>
    <col min="11011" max="11011" width="15.5703125" style="331" customWidth="1"/>
    <col min="11012" max="11012" width="0" style="331" hidden="1" customWidth="1"/>
    <col min="11013" max="11013" width="11.140625" style="331" customWidth="1"/>
    <col min="11014" max="11014" width="0" style="331" hidden="1" customWidth="1"/>
    <col min="11015" max="11016" width="13" style="331" customWidth="1"/>
    <col min="11017" max="11017" width="10.5703125" style="331" customWidth="1"/>
    <col min="11018" max="11018" width="11" style="331" customWidth="1"/>
    <col min="11019" max="11264" width="9.140625" style="331"/>
    <col min="11265" max="11265" width="50.42578125" style="331" customWidth="1"/>
    <col min="11266" max="11266" width="17.42578125" style="331" customWidth="1"/>
    <col min="11267" max="11267" width="15.5703125" style="331" customWidth="1"/>
    <col min="11268" max="11268" width="0" style="331" hidden="1" customWidth="1"/>
    <col min="11269" max="11269" width="11.140625" style="331" customWidth="1"/>
    <col min="11270" max="11270" width="0" style="331" hidden="1" customWidth="1"/>
    <col min="11271" max="11272" width="13" style="331" customWidth="1"/>
    <col min="11273" max="11273" width="10.5703125" style="331" customWidth="1"/>
    <col min="11274" max="11274" width="11" style="331" customWidth="1"/>
    <col min="11275" max="11520" width="9.140625" style="331"/>
    <col min="11521" max="11521" width="50.42578125" style="331" customWidth="1"/>
    <col min="11522" max="11522" width="17.42578125" style="331" customWidth="1"/>
    <col min="11523" max="11523" width="15.5703125" style="331" customWidth="1"/>
    <col min="11524" max="11524" width="0" style="331" hidden="1" customWidth="1"/>
    <col min="11525" max="11525" width="11.140625" style="331" customWidth="1"/>
    <col min="11526" max="11526" width="0" style="331" hidden="1" customWidth="1"/>
    <col min="11527" max="11528" width="13" style="331" customWidth="1"/>
    <col min="11529" max="11529" width="10.5703125" style="331" customWidth="1"/>
    <col min="11530" max="11530" width="11" style="331" customWidth="1"/>
    <col min="11531" max="11776" width="9.140625" style="331"/>
    <col min="11777" max="11777" width="50.42578125" style="331" customWidth="1"/>
    <col min="11778" max="11778" width="17.42578125" style="331" customWidth="1"/>
    <col min="11779" max="11779" width="15.5703125" style="331" customWidth="1"/>
    <col min="11780" max="11780" width="0" style="331" hidden="1" customWidth="1"/>
    <col min="11781" max="11781" width="11.140625" style="331" customWidth="1"/>
    <col min="11782" max="11782" width="0" style="331" hidden="1" customWidth="1"/>
    <col min="11783" max="11784" width="13" style="331" customWidth="1"/>
    <col min="11785" max="11785" width="10.5703125" style="331" customWidth="1"/>
    <col min="11786" max="11786" width="11" style="331" customWidth="1"/>
    <col min="11787" max="12032" width="9.140625" style="331"/>
    <col min="12033" max="12033" width="50.42578125" style="331" customWidth="1"/>
    <col min="12034" max="12034" width="17.42578125" style="331" customWidth="1"/>
    <col min="12035" max="12035" width="15.5703125" style="331" customWidth="1"/>
    <col min="12036" max="12036" width="0" style="331" hidden="1" customWidth="1"/>
    <col min="12037" max="12037" width="11.140625" style="331" customWidth="1"/>
    <col min="12038" max="12038" width="0" style="331" hidden="1" customWidth="1"/>
    <col min="12039" max="12040" width="13" style="331" customWidth="1"/>
    <col min="12041" max="12041" width="10.5703125" style="331" customWidth="1"/>
    <col min="12042" max="12042" width="11" style="331" customWidth="1"/>
    <col min="12043" max="12288" width="9.140625" style="331"/>
    <col min="12289" max="12289" width="50.42578125" style="331" customWidth="1"/>
    <col min="12290" max="12290" width="17.42578125" style="331" customWidth="1"/>
    <col min="12291" max="12291" width="15.5703125" style="331" customWidth="1"/>
    <col min="12292" max="12292" width="0" style="331" hidden="1" customWidth="1"/>
    <col min="12293" max="12293" width="11.140625" style="331" customWidth="1"/>
    <col min="12294" max="12294" width="0" style="331" hidden="1" customWidth="1"/>
    <col min="12295" max="12296" width="13" style="331" customWidth="1"/>
    <col min="12297" max="12297" width="10.5703125" style="331" customWidth="1"/>
    <col min="12298" max="12298" width="11" style="331" customWidth="1"/>
    <col min="12299" max="12544" width="9.140625" style="331"/>
    <col min="12545" max="12545" width="50.42578125" style="331" customWidth="1"/>
    <col min="12546" max="12546" width="17.42578125" style="331" customWidth="1"/>
    <col min="12547" max="12547" width="15.5703125" style="331" customWidth="1"/>
    <col min="12548" max="12548" width="0" style="331" hidden="1" customWidth="1"/>
    <col min="12549" max="12549" width="11.140625" style="331" customWidth="1"/>
    <col min="12550" max="12550" width="0" style="331" hidden="1" customWidth="1"/>
    <col min="12551" max="12552" width="13" style="331" customWidth="1"/>
    <col min="12553" max="12553" width="10.5703125" style="331" customWidth="1"/>
    <col min="12554" max="12554" width="11" style="331" customWidth="1"/>
    <col min="12555" max="12800" width="9.140625" style="331"/>
    <col min="12801" max="12801" width="50.42578125" style="331" customWidth="1"/>
    <col min="12802" max="12802" width="17.42578125" style="331" customWidth="1"/>
    <col min="12803" max="12803" width="15.5703125" style="331" customWidth="1"/>
    <col min="12804" max="12804" width="0" style="331" hidden="1" customWidth="1"/>
    <col min="12805" max="12805" width="11.140625" style="331" customWidth="1"/>
    <col min="12806" max="12806" width="0" style="331" hidden="1" customWidth="1"/>
    <col min="12807" max="12808" width="13" style="331" customWidth="1"/>
    <col min="12809" max="12809" width="10.5703125" style="331" customWidth="1"/>
    <col min="12810" max="12810" width="11" style="331" customWidth="1"/>
    <col min="12811" max="13056" width="9.140625" style="331"/>
    <col min="13057" max="13057" width="50.42578125" style="331" customWidth="1"/>
    <col min="13058" max="13058" width="17.42578125" style="331" customWidth="1"/>
    <col min="13059" max="13059" width="15.5703125" style="331" customWidth="1"/>
    <col min="13060" max="13060" width="0" style="331" hidden="1" customWidth="1"/>
    <col min="13061" max="13061" width="11.140625" style="331" customWidth="1"/>
    <col min="13062" max="13062" width="0" style="331" hidden="1" customWidth="1"/>
    <col min="13063" max="13064" width="13" style="331" customWidth="1"/>
    <col min="13065" max="13065" width="10.5703125" style="331" customWidth="1"/>
    <col min="13066" max="13066" width="11" style="331" customWidth="1"/>
    <col min="13067" max="13312" width="9.140625" style="331"/>
    <col min="13313" max="13313" width="50.42578125" style="331" customWidth="1"/>
    <col min="13314" max="13314" width="17.42578125" style="331" customWidth="1"/>
    <col min="13315" max="13315" width="15.5703125" style="331" customWidth="1"/>
    <col min="13316" max="13316" width="0" style="331" hidden="1" customWidth="1"/>
    <col min="13317" max="13317" width="11.140625" style="331" customWidth="1"/>
    <col min="13318" max="13318" width="0" style="331" hidden="1" customWidth="1"/>
    <col min="13319" max="13320" width="13" style="331" customWidth="1"/>
    <col min="13321" max="13321" width="10.5703125" style="331" customWidth="1"/>
    <col min="13322" max="13322" width="11" style="331" customWidth="1"/>
    <col min="13323" max="13568" width="9.140625" style="331"/>
    <col min="13569" max="13569" width="50.42578125" style="331" customWidth="1"/>
    <col min="13570" max="13570" width="17.42578125" style="331" customWidth="1"/>
    <col min="13571" max="13571" width="15.5703125" style="331" customWidth="1"/>
    <col min="13572" max="13572" width="0" style="331" hidden="1" customWidth="1"/>
    <col min="13573" max="13573" width="11.140625" style="331" customWidth="1"/>
    <col min="13574" max="13574" width="0" style="331" hidden="1" customWidth="1"/>
    <col min="13575" max="13576" width="13" style="331" customWidth="1"/>
    <col min="13577" max="13577" width="10.5703125" style="331" customWidth="1"/>
    <col min="13578" max="13578" width="11" style="331" customWidth="1"/>
    <col min="13579" max="13824" width="9.140625" style="331"/>
    <col min="13825" max="13825" width="50.42578125" style="331" customWidth="1"/>
    <col min="13826" max="13826" width="17.42578125" style="331" customWidth="1"/>
    <col min="13827" max="13827" width="15.5703125" style="331" customWidth="1"/>
    <col min="13828" max="13828" width="0" style="331" hidden="1" customWidth="1"/>
    <col min="13829" max="13829" width="11.140625" style="331" customWidth="1"/>
    <col min="13830" max="13830" width="0" style="331" hidden="1" customWidth="1"/>
    <col min="13831" max="13832" width="13" style="331" customWidth="1"/>
    <col min="13833" max="13833" width="10.5703125" style="331" customWidth="1"/>
    <col min="13834" max="13834" width="11" style="331" customWidth="1"/>
    <col min="13835" max="14080" width="9.140625" style="331"/>
    <col min="14081" max="14081" width="50.42578125" style="331" customWidth="1"/>
    <col min="14082" max="14082" width="17.42578125" style="331" customWidth="1"/>
    <col min="14083" max="14083" width="15.5703125" style="331" customWidth="1"/>
    <col min="14084" max="14084" width="0" style="331" hidden="1" customWidth="1"/>
    <col min="14085" max="14085" width="11.140625" style="331" customWidth="1"/>
    <col min="14086" max="14086" width="0" style="331" hidden="1" customWidth="1"/>
    <col min="14087" max="14088" width="13" style="331" customWidth="1"/>
    <col min="14089" max="14089" width="10.5703125" style="331" customWidth="1"/>
    <col min="14090" max="14090" width="11" style="331" customWidth="1"/>
    <col min="14091" max="14336" width="9.140625" style="331"/>
    <col min="14337" max="14337" width="50.42578125" style="331" customWidth="1"/>
    <col min="14338" max="14338" width="17.42578125" style="331" customWidth="1"/>
    <col min="14339" max="14339" width="15.5703125" style="331" customWidth="1"/>
    <col min="14340" max="14340" width="0" style="331" hidden="1" customWidth="1"/>
    <col min="14341" max="14341" width="11.140625" style="331" customWidth="1"/>
    <col min="14342" max="14342" width="0" style="331" hidden="1" customWidth="1"/>
    <col min="14343" max="14344" width="13" style="331" customWidth="1"/>
    <col min="14345" max="14345" width="10.5703125" style="331" customWidth="1"/>
    <col min="14346" max="14346" width="11" style="331" customWidth="1"/>
    <col min="14347" max="14592" width="9.140625" style="331"/>
    <col min="14593" max="14593" width="50.42578125" style="331" customWidth="1"/>
    <col min="14594" max="14594" width="17.42578125" style="331" customWidth="1"/>
    <col min="14595" max="14595" width="15.5703125" style="331" customWidth="1"/>
    <col min="14596" max="14596" width="0" style="331" hidden="1" customWidth="1"/>
    <col min="14597" max="14597" width="11.140625" style="331" customWidth="1"/>
    <col min="14598" max="14598" width="0" style="331" hidden="1" customWidth="1"/>
    <col min="14599" max="14600" width="13" style="331" customWidth="1"/>
    <col min="14601" max="14601" width="10.5703125" style="331" customWidth="1"/>
    <col min="14602" max="14602" width="11" style="331" customWidth="1"/>
    <col min="14603" max="14848" width="9.140625" style="331"/>
    <col min="14849" max="14849" width="50.42578125" style="331" customWidth="1"/>
    <col min="14850" max="14850" width="17.42578125" style="331" customWidth="1"/>
    <col min="14851" max="14851" width="15.5703125" style="331" customWidth="1"/>
    <col min="14852" max="14852" width="0" style="331" hidden="1" customWidth="1"/>
    <col min="14853" max="14853" width="11.140625" style="331" customWidth="1"/>
    <col min="14854" max="14854" width="0" style="331" hidden="1" customWidth="1"/>
    <col min="14855" max="14856" width="13" style="331" customWidth="1"/>
    <col min="14857" max="14857" width="10.5703125" style="331" customWidth="1"/>
    <col min="14858" max="14858" width="11" style="331" customWidth="1"/>
    <col min="14859" max="15104" width="9.140625" style="331"/>
    <col min="15105" max="15105" width="50.42578125" style="331" customWidth="1"/>
    <col min="15106" max="15106" width="17.42578125" style="331" customWidth="1"/>
    <col min="15107" max="15107" width="15.5703125" style="331" customWidth="1"/>
    <col min="15108" max="15108" width="0" style="331" hidden="1" customWidth="1"/>
    <col min="15109" max="15109" width="11.140625" style="331" customWidth="1"/>
    <col min="15110" max="15110" width="0" style="331" hidden="1" customWidth="1"/>
    <col min="15111" max="15112" width="13" style="331" customWidth="1"/>
    <col min="15113" max="15113" width="10.5703125" style="331" customWidth="1"/>
    <col min="15114" max="15114" width="11" style="331" customWidth="1"/>
    <col min="15115" max="15360" width="9.140625" style="331"/>
    <col min="15361" max="15361" width="50.42578125" style="331" customWidth="1"/>
    <col min="15362" max="15362" width="17.42578125" style="331" customWidth="1"/>
    <col min="15363" max="15363" width="15.5703125" style="331" customWidth="1"/>
    <col min="15364" max="15364" width="0" style="331" hidden="1" customWidth="1"/>
    <col min="15365" max="15365" width="11.140625" style="331" customWidth="1"/>
    <col min="15366" max="15366" width="0" style="331" hidden="1" customWidth="1"/>
    <col min="15367" max="15368" width="13" style="331" customWidth="1"/>
    <col min="15369" max="15369" width="10.5703125" style="331" customWidth="1"/>
    <col min="15370" max="15370" width="11" style="331" customWidth="1"/>
    <col min="15371" max="15616" width="9.140625" style="331"/>
    <col min="15617" max="15617" width="50.42578125" style="331" customWidth="1"/>
    <col min="15618" max="15618" width="17.42578125" style="331" customWidth="1"/>
    <col min="15619" max="15619" width="15.5703125" style="331" customWidth="1"/>
    <col min="15620" max="15620" width="0" style="331" hidden="1" customWidth="1"/>
    <col min="15621" max="15621" width="11.140625" style="331" customWidth="1"/>
    <col min="15622" max="15622" width="0" style="331" hidden="1" customWidth="1"/>
    <col min="15623" max="15624" width="13" style="331" customWidth="1"/>
    <col min="15625" max="15625" width="10.5703125" style="331" customWidth="1"/>
    <col min="15626" max="15626" width="11" style="331" customWidth="1"/>
    <col min="15627" max="15872" width="9.140625" style="331"/>
    <col min="15873" max="15873" width="50.42578125" style="331" customWidth="1"/>
    <col min="15874" max="15874" width="17.42578125" style="331" customWidth="1"/>
    <col min="15875" max="15875" width="15.5703125" style="331" customWidth="1"/>
    <col min="15876" max="15876" width="0" style="331" hidden="1" customWidth="1"/>
    <col min="15877" max="15877" width="11.140625" style="331" customWidth="1"/>
    <col min="15878" max="15878" width="0" style="331" hidden="1" customWidth="1"/>
    <col min="15879" max="15880" width="13" style="331" customWidth="1"/>
    <col min="15881" max="15881" width="10.5703125" style="331" customWidth="1"/>
    <col min="15882" max="15882" width="11" style="331" customWidth="1"/>
    <col min="15883" max="16128" width="9.140625" style="331"/>
    <col min="16129" max="16129" width="50.42578125" style="331" customWidth="1"/>
    <col min="16130" max="16130" width="17.42578125" style="331" customWidth="1"/>
    <col min="16131" max="16131" width="15.5703125" style="331" customWidth="1"/>
    <col min="16132" max="16132" width="0" style="331" hidden="1" customWidth="1"/>
    <col min="16133" max="16133" width="11.140625" style="331" customWidth="1"/>
    <col min="16134" max="16134" width="0" style="331" hidden="1" customWidth="1"/>
    <col min="16135" max="16136" width="13" style="331" customWidth="1"/>
    <col min="16137" max="16137" width="10.5703125" style="331" customWidth="1"/>
    <col min="16138" max="16138" width="11" style="331" customWidth="1"/>
    <col min="16139" max="16384" width="9.140625" style="331"/>
  </cols>
  <sheetData>
    <row r="1" spans="1:13" ht="28.5" customHeight="1" x14ac:dyDescent="0.25">
      <c r="A1" s="998" t="s">
        <v>207</v>
      </c>
      <c r="B1" s="998"/>
      <c r="C1" s="998"/>
      <c r="D1" s="998"/>
      <c r="E1" s="998"/>
      <c r="F1" s="998"/>
      <c r="G1" s="998"/>
      <c r="H1" s="998"/>
      <c r="I1" s="998"/>
      <c r="J1" s="998"/>
    </row>
    <row r="2" spans="1:13" ht="18.75" x14ac:dyDescent="0.25">
      <c r="A2" s="3"/>
      <c r="B2" s="3"/>
      <c r="C2" s="999">
        <v>2012</v>
      </c>
      <c r="D2" s="1000"/>
      <c r="E2" s="999">
        <v>2013</v>
      </c>
      <c r="F2" s="1000"/>
      <c r="G2" s="454"/>
      <c r="H2" s="454"/>
      <c r="I2" s="454"/>
      <c r="J2" s="454"/>
    </row>
    <row r="3" spans="1:13" ht="18.75" x14ac:dyDescent="0.25">
      <c r="A3" s="215"/>
      <c r="B3" s="454">
        <v>2011</v>
      </c>
      <c r="C3" s="999" t="s">
        <v>208</v>
      </c>
      <c r="D3" s="1000" t="s">
        <v>209</v>
      </c>
      <c r="E3" s="999"/>
      <c r="F3" s="1000"/>
      <c r="G3" s="454">
        <v>2014</v>
      </c>
      <c r="H3" s="454">
        <v>2015</v>
      </c>
      <c r="I3" s="454">
        <v>2016</v>
      </c>
      <c r="J3" s="454">
        <v>2017</v>
      </c>
    </row>
    <row r="4" spans="1:13" x14ac:dyDescent="0.25">
      <c r="A4" s="456"/>
      <c r="B4" s="456"/>
      <c r="C4" s="456"/>
      <c r="D4" s="468"/>
      <c r="E4" s="468"/>
      <c r="F4" s="468"/>
      <c r="G4" s="468"/>
      <c r="H4" s="468"/>
      <c r="I4" s="468"/>
      <c r="J4" s="468"/>
    </row>
    <row r="5" spans="1:13" x14ac:dyDescent="0.25">
      <c r="A5" s="1001" t="s">
        <v>210</v>
      </c>
      <c r="B5" s="1002"/>
      <c r="C5" s="1002"/>
      <c r="D5" s="1002"/>
      <c r="E5" s="1002"/>
      <c r="F5" s="1002"/>
      <c r="G5" s="1002"/>
      <c r="H5" s="1002"/>
      <c r="I5" s="1002"/>
      <c r="J5" s="1003"/>
      <c r="K5" s="469"/>
      <c r="L5" s="469"/>
      <c r="M5" s="469"/>
    </row>
    <row r="6" spans="1:13" x14ac:dyDescent="0.25">
      <c r="A6" s="455" t="s">
        <v>197</v>
      </c>
      <c r="B6" s="455"/>
      <c r="C6" s="455"/>
      <c r="D6" s="455"/>
      <c r="E6" s="455"/>
      <c r="F6" s="455"/>
      <c r="G6" s="455"/>
      <c r="H6" s="455"/>
      <c r="I6" s="455"/>
      <c r="J6" s="455"/>
      <c r="K6" s="960"/>
      <c r="L6" s="960"/>
      <c r="M6" s="960"/>
    </row>
    <row r="7" spans="1:13" x14ac:dyDescent="0.25">
      <c r="A7" s="456" t="s">
        <v>198</v>
      </c>
      <c r="B7" s="470">
        <f>(4332503+939676)/(10286.4-609.1)</f>
        <v>544.79854918210663</v>
      </c>
      <c r="C7" s="470">
        <f>(4641935.94+957778.9)/(10697.56-625.02)</f>
        <v>555.93870463656651</v>
      </c>
      <c r="D7" s="471"/>
      <c r="E7" s="472">
        <f>(5166391.07+1049703.1)/(10916.6-649.7)</f>
        <v>605.44995763083307</v>
      </c>
      <c r="F7" s="471"/>
      <c r="G7" s="471">
        <f>(5699894.92+1216051.2)/(10858.2-663.4)</f>
        <v>678.37977400243255</v>
      </c>
      <c r="H7" s="472">
        <f>(6441972.03+1377401.4)/(11064.5-668.9)</f>
        <v>752.18106025626219</v>
      </c>
      <c r="I7" s="471">
        <f>(7256311.23+1572383.6)/(11241.5-679.3)</f>
        <v>835.87650584158598</v>
      </c>
      <c r="J7" s="472">
        <f>(8183680.1+1797048.5)/(11421.4-690.3)</f>
        <v>930.07507152109281</v>
      </c>
      <c r="K7" s="960"/>
      <c r="L7" s="960"/>
      <c r="M7" s="960"/>
    </row>
    <row r="8" spans="1:13" x14ac:dyDescent="0.25">
      <c r="A8" s="456" t="s">
        <v>199</v>
      </c>
      <c r="B8" s="470">
        <f>(2598821+857142.8)/(6391.9-545.1)</f>
        <v>591.0863720325649</v>
      </c>
      <c r="C8" s="473">
        <f>(3090284.4+887052)/(7476.52-555.51)</f>
        <v>574.67571929530516</v>
      </c>
      <c r="D8" s="472"/>
      <c r="E8" s="471">
        <f>(3207545.6+818791.2)/(6402-495.5)</f>
        <v>681.67896385338179</v>
      </c>
      <c r="F8" s="471"/>
      <c r="G8" s="472">
        <f>(3229412.7+879256.1)/(6088.8-470.7)</f>
        <v>731.32710346914439</v>
      </c>
      <c r="H8" s="471">
        <f>(3397385.7+964831.1)/(6088.8-470.1)</f>
        <v>776.37474860732914</v>
      </c>
      <c r="I8" s="472">
        <f>(3574129.5+1059940.4)/(6088.8-469.4)</f>
        <v>824.65563939210585</v>
      </c>
      <c r="J8" s="471">
        <f>(3767464.8+1164420.3)/(6088.8-468.8)</f>
        <v>877.55962633451952</v>
      </c>
    </row>
    <row r="9" spans="1:13" x14ac:dyDescent="0.25">
      <c r="A9" s="456" t="s">
        <v>200</v>
      </c>
      <c r="B9" s="470">
        <f>(4281196+934241.5)/(5956.7-668.8)</f>
        <v>986.29654494222666</v>
      </c>
      <c r="C9" s="474">
        <f>(4499928.05+977208.2)/(6374.59-668.82)</f>
        <v>959.92937850631893</v>
      </c>
      <c r="D9" s="475"/>
      <c r="E9" s="476">
        <f>(5520914+978053.3)/(6528.8-623.3)</f>
        <v>1100.4939971213275</v>
      </c>
      <c r="F9" s="475"/>
      <c r="G9" s="475">
        <f>(5798067+1220270.8)/(6627.5-632.3)</f>
        <v>1170.6594942620764</v>
      </c>
      <c r="H9" s="476">
        <f>(6362497+1398360.6)/(6865.8-653.2)</f>
        <v>1249.2125036216719</v>
      </c>
      <c r="I9" s="475">
        <f>(7053267+1611713.7)/(7138.4-678.7)</f>
        <v>1341.3905754137188</v>
      </c>
      <c r="J9" s="476">
        <f>(7353588+1846769.5)/(7378.1-701)</f>
        <v>1377.8972158571835</v>
      </c>
    </row>
    <row r="10" spans="1:13" x14ac:dyDescent="0.25">
      <c r="A10" s="456" t="s">
        <v>201</v>
      </c>
      <c r="B10" s="470">
        <f>(878608+174130.2)/(1109.8-127.6)</f>
        <v>1071.816534310731</v>
      </c>
      <c r="C10" s="474">
        <f>(911150+217589.1)/(1119.34-128.72)</f>
        <v>1139.4269245523008</v>
      </c>
      <c r="D10" s="471"/>
      <c r="E10" s="471">
        <f>(1071502.009+212066.7)/(1159.8-132.8)</f>
        <v>1249.8234751703992</v>
      </c>
      <c r="F10" s="471"/>
      <c r="G10" s="471">
        <f>(1217362.382+241014.8)/(1201.9-137.2)</f>
        <v>1369.7540922325538</v>
      </c>
      <c r="H10" s="471">
        <f>(1387372.936+316376)/(1245.4-140.6)</f>
        <v>1542.1333598841416</v>
      </c>
      <c r="I10" s="471">
        <f>(1578088+351688.6)/(1290.6-142.1)</f>
        <v>1680.2582498911624</v>
      </c>
      <c r="J10" s="471">
        <f>(1793667.871+355172.7)/(1337.4-143.5)</f>
        <v>1799.8497118686655</v>
      </c>
    </row>
    <row r="11" spans="1:13" x14ac:dyDescent="0.25">
      <c r="A11" s="456" t="s">
        <v>211</v>
      </c>
      <c r="B11" s="477">
        <v>1037.78</v>
      </c>
      <c r="C11" s="459">
        <v>1234.28</v>
      </c>
      <c r="D11" s="459"/>
      <c r="E11" s="459">
        <v>1284.3800000000001</v>
      </c>
      <c r="F11" s="459"/>
      <c r="G11" s="478"/>
      <c r="H11" s="478"/>
      <c r="I11" s="478"/>
      <c r="J11" s="478"/>
    </row>
    <row r="12" spans="1:13" x14ac:dyDescent="0.25">
      <c r="A12" s="960"/>
      <c r="B12" s="960"/>
      <c r="C12" s="479"/>
      <c r="D12" s="960"/>
      <c r="E12" s="960"/>
      <c r="F12" s="960"/>
      <c r="G12" s="960"/>
      <c r="H12" s="960"/>
      <c r="I12" s="960"/>
      <c r="J12" s="960"/>
    </row>
    <row r="13" spans="1:13" x14ac:dyDescent="0.25">
      <c r="A13" s="960"/>
      <c r="B13" s="960"/>
      <c r="C13" s="960"/>
      <c r="D13" s="960"/>
      <c r="E13" s="960"/>
      <c r="F13" s="960"/>
      <c r="G13" s="960"/>
      <c r="H13" s="960"/>
      <c r="I13" s="960"/>
      <c r="J13" s="960"/>
    </row>
  </sheetData>
  <mergeCells count="4">
    <mergeCell ref="A1:J1"/>
    <mergeCell ref="C2:D3"/>
    <mergeCell ref="E2:F3"/>
    <mergeCell ref="A5:J5"/>
  </mergeCells>
  <pageMargins left="0.7" right="0.7" top="0.75" bottom="0.75" header="0.3" footer="0.3"/>
  <pageSetup paperSize="9" scale="4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CN20"/>
  <sheetViews>
    <sheetView showGridLines="0" view="pageBreakPreview" zoomScaleSheetLayoutView="100" workbookViewId="0">
      <pane xSplit="1" ySplit="3" topLeftCell="BG4" activePane="bottomRight" state="frozen"/>
      <selection activeCell="J76" sqref="J76"/>
      <selection pane="topRight" activeCell="J76" sqref="J76"/>
      <selection pane="bottomLeft" activeCell="J76" sqref="J76"/>
      <selection pane="bottomRight" activeCell="CN9" sqref="CN9"/>
    </sheetView>
  </sheetViews>
  <sheetFormatPr defaultRowHeight="15" outlineLevelCol="1" x14ac:dyDescent="0.25"/>
  <cols>
    <col min="1" max="1" width="38.85546875" style="550" customWidth="1"/>
    <col min="2" max="4" width="7.42578125" style="550" hidden="1" customWidth="1" outlineLevel="1"/>
    <col min="5" max="5" width="7.28515625" style="550" hidden="1" customWidth="1" outlineLevel="1"/>
    <col min="6" max="8" width="7.42578125" style="550" hidden="1" customWidth="1" outlineLevel="1"/>
    <col min="9" max="19" width="7.28515625" style="550" hidden="1" customWidth="1" outlineLevel="1"/>
    <col min="20" max="20" width="9.5703125" style="550" customWidth="1" collapsed="1"/>
    <col min="21" max="34" width="9.140625" style="550" hidden="1" customWidth="1" outlineLevel="1"/>
    <col min="35" max="38" width="7.28515625" style="550" hidden="1" customWidth="1" outlineLevel="1"/>
    <col min="39" max="39" width="9.140625" style="550" collapsed="1"/>
    <col min="40" max="43" width="9.140625" style="550"/>
    <col min="44" max="53" width="9.140625" style="550" customWidth="1"/>
    <col min="54" max="58" width="8.28515625" style="550" customWidth="1"/>
    <col min="59" max="59" width="10.7109375" style="550" customWidth="1"/>
    <col min="60" max="60" width="9.42578125" style="550" customWidth="1"/>
    <col min="61" max="61" width="8.85546875" style="550" customWidth="1"/>
    <col min="62" max="79" width="9.140625" style="550" hidden="1" customWidth="1"/>
    <col min="80" max="16384" width="9.140625" style="550"/>
  </cols>
  <sheetData>
    <row r="1" spans="1:92" ht="28.5" customHeight="1" x14ac:dyDescent="0.25">
      <c r="A1" s="928" t="s">
        <v>243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  <c r="V1" s="928"/>
      <c r="W1" s="928"/>
      <c r="X1" s="928"/>
      <c r="Y1" s="928"/>
      <c r="Z1" s="928"/>
      <c r="AA1" s="928"/>
      <c r="AB1" s="928"/>
      <c r="AC1" s="928"/>
      <c r="AD1" s="928"/>
      <c r="AE1" s="928"/>
      <c r="AF1" s="928"/>
      <c r="AG1" s="928"/>
      <c r="AH1" s="928"/>
      <c r="AI1" s="928"/>
      <c r="AJ1" s="928"/>
      <c r="AK1" s="928"/>
      <c r="AL1" s="928"/>
      <c r="AM1" s="928"/>
      <c r="AN1" s="928" t="s">
        <v>243</v>
      </c>
      <c r="AO1" s="928"/>
      <c r="AP1" s="928"/>
      <c r="AQ1" s="928"/>
      <c r="AR1" s="928"/>
      <c r="AS1" s="928"/>
      <c r="AT1" s="928"/>
      <c r="AU1" s="928"/>
      <c r="AV1" s="928"/>
      <c r="AW1" s="928"/>
      <c r="AX1" s="928"/>
      <c r="AY1" s="928"/>
      <c r="AZ1" s="928"/>
      <c r="BA1" s="928"/>
      <c r="BB1" s="928"/>
      <c r="BC1" s="928"/>
      <c r="BD1" s="928"/>
      <c r="BE1" s="928"/>
      <c r="BF1" s="928"/>
      <c r="BG1" s="928"/>
      <c r="BH1" s="928"/>
      <c r="BI1" s="928"/>
      <c r="BJ1" s="928"/>
      <c r="BK1" s="928"/>
      <c r="BL1" s="947"/>
      <c r="BM1" s="947"/>
      <c r="BN1" s="947"/>
      <c r="BO1" s="947"/>
      <c r="BP1" s="947"/>
      <c r="BQ1" s="947"/>
      <c r="BR1" s="947"/>
      <c r="BS1" s="947"/>
      <c r="BT1" s="947"/>
      <c r="BU1" s="947"/>
      <c r="BV1" s="947"/>
      <c r="BW1" s="947"/>
      <c r="BX1" s="947"/>
      <c r="BY1" s="947"/>
      <c r="BZ1" s="947"/>
      <c r="CA1" s="947"/>
      <c r="CB1" s="947"/>
      <c r="CC1" s="947"/>
      <c r="CD1" s="947"/>
    </row>
    <row r="2" spans="1:92" ht="30.75" customHeight="1" x14ac:dyDescent="0.25">
      <c r="A2" s="3"/>
      <c r="B2" s="933">
        <v>2011</v>
      </c>
      <c r="C2" s="933"/>
      <c r="D2" s="933"/>
      <c r="E2" s="933"/>
      <c r="F2" s="933"/>
      <c r="G2" s="933"/>
      <c r="H2" s="933"/>
      <c r="I2" s="934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>
        <v>2011</v>
      </c>
      <c r="U2" s="935">
        <v>2012</v>
      </c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933"/>
      <c r="AM2" s="933">
        <v>2012</v>
      </c>
      <c r="AN2" s="935">
        <v>2013</v>
      </c>
      <c r="AO2" s="933"/>
      <c r="AP2" s="933"/>
      <c r="AQ2" s="933"/>
      <c r="AR2" s="933"/>
      <c r="AS2" s="933"/>
      <c r="AT2" s="933"/>
      <c r="AU2" s="933"/>
      <c r="AV2" s="933"/>
      <c r="AW2" s="933"/>
      <c r="AX2" s="933"/>
      <c r="AY2" s="933"/>
      <c r="AZ2" s="933"/>
      <c r="BA2" s="933"/>
      <c r="BB2" s="933"/>
      <c r="BC2" s="933"/>
      <c r="BD2" s="933"/>
      <c r="BE2" s="933"/>
      <c r="BF2" s="933"/>
      <c r="BG2" s="964" t="s">
        <v>213</v>
      </c>
      <c r="BH2" s="955"/>
      <c r="BI2" s="965">
        <v>2014</v>
      </c>
      <c r="BJ2" s="939"/>
      <c r="BK2" s="939"/>
      <c r="BL2" s="939"/>
      <c r="BM2" s="939"/>
      <c r="BN2" s="939"/>
      <c r="BO2" s="939"/>
      <c r="BP2" s="939"/>
      <c r="BQ2" s="939"/>
      <c r="BR2" s="939"/>
      <c r="BS2" s="939"/>
      <c r="BT2" s="939"/>
      <c r="BU2" s="939"/>
      <c r="BV2" s="939"/>
      <c r="BW2" s="939"/>
      <c r="BX2" s="939"/>
      <c r="BY2" s="939"/>
      <c r="BZ2" s="939"/>
      <c r="CA2" s="939"/>
      <c r="CB2" s="939"/>
      <c r="CC2" s="813"/>
      <c r="CD2" s="813"/>
      <c r="CE2" s="813"/>
      <c r="CF2" s="813"/>
      <c r="CG2" s="813"/>
      <c r="CH2" s="813"/>
      <c r="CI2" s="813"/>
      <c r="CJ2" s="813"/>
      <c r="CK2" s="813"/>
      <c r="CL2" s="813"/>
      <c r="CM2" s="813"/>
      <c r="CN2" s="813"/>
    </row>
    <row r="3" spans="1:92" x14ac:dyDescent="0.25">
      <c r="A3" s="215"/>
      <c r="B3" s="951" t="s">
        <v>0</v>
      </c>
      <c r="C3" s="951" t="s">
        <v>1</v>
      </c>
      <c r="D3" s="951" t="s">
        <v>2</v>
      </c>
      <c r="E3" s="551" t="s">
        <v>3</v>
      </c>
      <c r="F3" s="553" t="s">
        <v>4</v>
      </c>
      <c r="G3" s="951" t="s">
        <v>5</v>
      </c>
      <c r="H3" s="951" t="s">
        <v>8</v>
      </c>
      <c r="I3" s="551" t="s">
        <v>6</v>
      </c>
      <c r="J3" s="951" t="s">
        <v>108</v>
      </c>
      <c r="K3" s="951" t="s">
        <v>100</v>
      </c>
      <c r="L3" s="951" t="s">
        <v>101</v>
      </c>
      <c r="M3" s="951" t="s">
        <v>102</v>
      </c>
      <c r="N3" s="951" t="s">
        <v>103</v>
      </c>
      <c r="O3" s="951" t="s">
        <v>109</v>
      </c>
      <c r="P3" s="951" t="s">
        <v>104</v>
      </c>
      <c r="Q3" s="951" t="s">
        <v>105</v>
      </c>
      <c r="R3" s="951" t="s">
        <v>106</v>
      </c>
      <c r="S3" s="951" t="s">
        <v>107</v>
      </c>
      <c r="T3" s="951" t="s">
        <v>110</v>
      </c>
      <c r="U3" s="951" t="s">
        <v>0</v>
      </c>
      <c r="V3" s="951" t="s">
        <v>1</v>
      </c>
      <c r="W3" s="951" t="s">
        <v>2</v>
      </c>
      <c r="X3" s="551" t="s">
        <v>3</v>
      </c>
      <c r="Y3" s="553" t="s">
        <v>4</v>
      </c>
      <c r="Z3" s="951" t="s">
        <v>5</v>
      </c>
      <c r="AA3" s="951" t="s">
        <v>8</v>
      </c>
      <c r="AB3" s="551" t="s">
        <v>6</v>
      </c>
      <c r="AC3" s="951" t="s">
        <v>108</v>
      </c>
      <c r="AD3" s="553" t="s">
        <v>100</v>
      </c>
      <c r="AE3" s="951" t="s">
        <v>101</v>
      </c>
      <c r="AF3" s="951" t="s">
        <v>102</v>
      </c>
      <c r="AG3" s="551" t="s">
        <v>103</v>
      </c>
      <c r="AH3" s="951" t="s">
        <v>109</v>
      </c>
      <c r="AI3" s="951" t="s">
        <v>104</v>
      </c>
      <c r="AJ3" s="951" t="s">
        <v>105</v>
      </c>
      <c r="AK3" s="951" t="s">
        <v>106</v>
      </c>
      <c r="AL3" s="951" t="s">
        <v>107</v>
      </c>
      <c r="AM3" s="951" t="s">
        <v>110</v>
      </c>
      <c r="AN3" s="951" t="s">
        <v>0</v>
      </c>
      <c r="AO3" s="951" t="s">
        <v>1</v>
      </c>
      <c r="AP3" s="951" t="s">
        <v>2</v>
      </c>
      <c r="AQ3" s="551" t="s">
        <v>3</v>
      </c>
      <c r="AR3" s="553" t="s">
        <v>4</v>
      </c>
      <c r="AS3" s="951" t="s">
        <v>5</v>
      </c>
      <c r="AT3" s="951" t="s">
        <v>8</v>
      </c>
      <c r="AU3" s="551" t="s">
        <v>6</v>
      </c>
      <c r="AV3" s="951" t="s">
        <v>108</v>
      </c>
      <c r="AW3" s="553" t="s">
        <v>100</v>
      </c>
      <c r="AX3" s="951" t="s">
        <v>101</v>
      </c>
      <c r="AY3" s="951" t="s">
        <v>102</v>
      </c>
      <c r="AZ3" s="551" t="s">
        <v>103</v>
      </c>
      <c r="BA3" s="951" t="s">
        <v>109</v>
      </c>
      <c r="BB3" s="951" t="s">
        <v>104</v>
      </c>
      <c r="BC3" s="951" t="s">
        <v>105</v>
      </c>
      <c r="BD3" s="951" t="s">
        <v>106</v>
      </c>
      <c r="BE3" s="951" t="s">
        <v>107</v>
      </c>
      <c r="BF3" s="951" t="s">
        <v>110</v>
      </c>
      <c r="BG3" s="656" t="s">
        <v>123</v>
      </c>
      <c r="BH3" s="699" t="s">
        <v>121</v>
      </c>
      <c r="BI3" s="951" t="s">
        <v>0</v>
      </c>
      <c r="BJ3" s="951" t="s">
        <v>1</v>
      </c>
      <c r="BK3" s="951" t="s">
        <v>2</v>
      </c>
      <c r="BL3" s="551" t="s">
        <v>3</v>
      </c>
      <c r="BM3" s="553" t="s">
        <v>4</v>
      </c>
      <c r="BN3" s="951" t="s">
        <v>5</v>
      </c>
      <c r="BO3" s="951" t="s">
        <v>8</v>
      </c>
      <c r="BP3" s="551" t="s">
        <v>6</v>
      </c>
      <c r="BQ3" s="951" t="s">
        <v>108</v>
      </c>
      <c r="BR3" s="553" t="s">
        <v>100</v>
      </c>
      <c r="BS3" s="951" t="s">
        <v>101</v>
      </c>
      <c r="BT3" s="951" t="s">
        <v>102</v>
      </c>
      <c r="BU3" s="551" t="s">
        <v>103</v>
      </c>
      <c r="BV3" s="951" t="s">
        <v>109</v>
      </c>
      <c r="BW3" s="951" t="s">
        <v>104</v>
      </c>
      <c r="BX3" s="951" t="s">
        <v>105</v>
      </c>
      <c r="BY3" s="951" t="s">
        <v>106</v>
      </c>
      <c r="BZ3" s="951" t="s">
        <v>107</v>
      </c>
      <c r="CA3" s="951" t="s">
        <v>110</v>
      </c>
      <c r="CB3" s="951" t="s">
        <v>1</v>
      </c>
      <c r="CC3" s="951" t="s">
        <v>2</v>
      </c>
      <c r="CD3" s="551" t="s">
        <v>3</v>
      </c>
      <c r="CE3" s="553" t="s">
        <v>4</v>
      </c>
      <c r="CF3" s="951" t="s">
        <v>5</v>
      </c>
      <c r="CG3" s="951" t="s">
        <v>8</v>
      </c>
      <c r="CH3" s="551" t="s">
        <v>6</v>
      </c>
      <c r="CI3" s="951" t="s">
        <v>108</v>
      </c>
      <c r="CJ3" s="553" t="s">
        <v>100</v>
      </c>
      <c r="CK3" s="951" t="s">
        <v>101</v>
      </c>
      <c r="CL3" s="951" t="s">
        <v>102</v>
      </c>
      <c r="CM3" s="551" t="s">
        <v>103</v>
      </c>
      <c r="CN3" s="951" t="s">
        <v>109</v>
      </c>
    </row>
    <row r="4" spans="1:92" x14ac:dyDescent="0.25">
      <c r="A4" s="215" t="s">
        <v>116</v>
      </c>
      <c r="B4" s="942">
        <v>3395.9698420000004</v>
      </c>
      <c r="C4" s="942">
        <v>3052.9594589999997</v>
      </c>
      <c r="D4" s="942">
        <v>3033.2145019999998</v>
      </c>
      <c r="E4" s="942">
        <v>9482.143802999999</v>
      </c>
      <c r="F4" s="942">
        <v>2577.7112229999998</v>
      </c>
      <c r="G4" s="942">
        <v>2361.8280399999999</v>
      </c>
      <c r="H4" s="942">
        <v>2007.3483100000001</v>
      </c>
      <c r="I4" s="942">
        <v>6946.887573</v>
      </c>
      <c r="J4" s="942">
        <v>16429.031375999999</v>
      </c>
      <c r="K4" s="942">
        <v>2013.7416879999998</v>
      </c>
      <c r="L4" s="942">
        <v>2003.9063640000002</v>
      </c>
      <c r="M4" s="942">
        <v>2194.666659</v>
      </c>
      <c r="N4" s="942">
        <v>6212.3143</v>
      </c>
      <c r="O4" s="942">
        <v>22641.345676000001</v>
      </c>
      <c r="P4" s="942">
        <v>2546.020876</v>
      </c>
      <c r="Q4" s="942">
        <v>3006.435489</v>
      </c>
      <c r="R4" s="942">
        <v>3545.0274769999996</v>
      </c>
      <c r="S4" s="942">
        <v>9097.4840000000004</v>
      </c>
      <c r="T4" s="942">
        <v>31738.829676000001</v>
      </c>
      <c r="U4" s="942">
        <v>3513.9237159999993</v>
      </c>
      <c r="V4" s="942">
        <v>3287.2660689999998</v>
      </c>
      <c r="W4" s="942">
        <v>2943.5919670000003</v>
      </c>
      <c r="X4" s="942">
        <v>9744.781751999999</v>
      </c>
      <c r="Y4" s="942">
        <v>2636.2594080000003</v>
      </c>
      <c r="Z4" s="942">
        <v>2315.0974719999999</v>
      </c>
      <c r="AA4" s="942">
        <v>2028.3527859999999</v>
      </c>
      <c r="AB4" s="942">
        <v>6979.7096660000007</v>
      </c>
      <c r="AC4" s="942">
        <v>16724.491417999998</v>
      </c>
      <c r="AD4" s="942">
        <v>2017.0958450000001</v>
      </c>
      <c r="AE4" s="942">
        <v>2076.4137129999999</v>
      </c>
      <c r="AF4" s="942">
        <v>2178.2215599999995</v>
      </c>
      <c r="AG4" s="942">
        <v>6271.7311179999997</v>
      </c>
      <c r="AH4" s="942">
        <v>22996.222535999997</v>
      </c>
      <c r="AI4" s="942">
        <v>2591.2220410000004</v>
      </c>
      <c r="AJ4" s="942">
        <v>3030.109324</v>
      </c>
      <c r="AK4" s="942">
        <v>3594.4953230000001</v>
      </c>
      <c r="AL4" s="942">
        <v>9227.7690229999989</v>
      </c>
      <c r="AM4" s="942">
        <v>32223.991558999998</v>
      </c>
      <c r="AN4" s="942">
        <v>3716.4930409999997</v>
      </c>
      <c r="AO4" s="942">
        <v>3233.1427320000003</v>
      </c>
      <c r="AP4" s="942">
        <v>3243.0982290000002</v>
      </c>
      <c r="AQ4" s="942">
        <v>10192.734002000001</v>
      </c>
      <c r="AR4" s="942">
        <v>2668.3082530000001</v>
      </c>
      <c r="AS4" s="942">
        <v>2331.6151450000002</v>
      </c>
      <c r="AT4" s="942">
        <v>2025.2731659999999</v>
      </c>
      <c r="AU4" s="942">
        <v>7025.1965640000008</v>
      </c>
      <c r="AV4" s="942">
        <v>17217.930566000003</v>
      </c>
      <c r="AW4" s="942">
        <v>2072.4093198</v>
      </c>
      <c r="AX4" s="942">
        <v>2082.4431666749997</v>
      </c>
      <c r="AY4" s="942">
        <v>2204.406524</v>
      </c>
      <c r="AZ4" s="942">
        <v>6359.2590104749997</v>
      </c>
      <c r="BA4" s="942">
        <v>23577.189576475001</v>
      </c>
      <c r="BB4" s="942">
        <v>2692.7417620000001</v>
      </c>
      <c r="BC4" s="942">
        <v>2961.1021989999999</v>
      </c>
      <c r="BD4" s="942">
        <v>3431.0488970000001</v>
      </c>
      <c r="BE4" s="942">
        <v>9084.8928580000011</v>
      </c>
      <c r="BF4" s="942">
        <v>32662.082434475</v>
      </c>
      <c r="BG4" s="942">
        <v>438.09087547500167</v>
      </c>
      <c r="BH4" s="762">
        <v>1.3595177204316355E-2</v>
      </c>
      <c r="BI4" s="942">
        <v>3546.8699189999998</v>
      </c>
      <c r="BJ4" s="942">
        <v>0</v>
      </c>
      <c r="BK4" s="942">
        <v>0</v>
      </c>
      <c r="BL4" s="942">
        <v>3546.8699189999998</v>
      </c>
      <c r="BM4" s="942">
        <v>0</v>
      </c>
      <c r="BN4" s="942">
        <v>0</v>
      </c>
      <c r="BO4" s="942">
        <v>0</v>
      </c>
      <c r="BP4" s="942">
        <v>0</v>
      </c>
      <c r="BQ4" s="942">
        <v>3546.8699189999998</v>
      </c>
      <c r="BR4" s="942">
        <v>0</v>
      </c>
      <c r="BS4" s="942">
        <v>0</v>
      </c>
      <c r="BT4" s="942">
        <v>0</v>
      </c>
      <c r="BU4" s="942">
        <v>0</v>
      </c>
      <c r="BV4" s="942">
        <v>3546.8699189999998</v>
      </c>
      <c r="BW4" s="942">
        <v>0</v>
      </c>
      <c r="BX4" s="942">
        <v>0</v>
      </c>
      <c r="BY4" s="942">
        <v>0</v>
      </c>
      <c r="BZ4" s="942">
        <v>0</v>
      </c>
      <c r="CA4" s="942">
        <v>3546.8699189999998</v>
      </c>
      <c r="CB4" s="942">
        <v>3309.9552830000002</v>
      </c>
      <c r="CC4" s="942">
        <v>3168.4928160000009</v>
      </c>
      <c r="CD4" s="942">
        <v>10025.318018000002</v>
      </c>
      <c r="CE4" s="942">
        <v>2618.9138389999998</v>
      </c>
      <c r="CF4" s="942">
        <v>2435.3522619999999</v>
      </c>
      <c r="CG4" s="942">
        <v>2139.8477320000002</v>
      </c>
      <c r="CH4" s="942">
        <v>7194.1138329999994</v>
      </c>
      <c r="CI4" s="942">
        <v>17219.431851000001</v>
      </c>
      <c r="CJ4" s="942">
        <v>2190.9389000000001</v>
      </c>
      <c r="CK4" s="942">
        <v>2083.819641</v>
      </c>
      <c r="CL4" s="942">
        <v>2321.7039500000001</v>
      </c>
      <c r="CM4" s="942">
        <v>6596.4624910000002</v>
      </c>
      <c r="CN4" s="942">
        <v>23815.894342</v>
      </c>
    </row>
    <row r="5" spans="1:92" x14ac:dyDescent="0.25">
      <c r="A5" s="30" t="s">
        <v>74</v>
      </c>
      <c r="B5" s="212">
        <v>2426.5411570000001</v>
      </c>
      <c r="C5" s="212">
        <v>2099.3295760000001</v>
      </c>
      <c r="D5" s="212">
        <v>2127.7551699999999</v>
      </c>
      <c r="E5" s="213">
        <v>6653.6259030000001</v>
      </c>
      <c r="F5" s="216">
        <v>1800.7354290000001</v>
      </c>
      <c r="G5" s="216">
        <v>1649.0296559999999</v>
      </c>
      <c r="H5" s="216">
        <v>1416.811424</v>
      </c>
      <c r="I5" s="213">
        <v>4866.5765090000004</v>
      </c>
      <c r="J5" s="592">
        <v>11520.202412000001</v>
      </c>
      <c r="K5" s="592">
        <v>1448.943493</v>
      </c>
      <c r="L5" s="592">
        <v>1428.553177</v>
      </c>
      <c r="M5" s="592">
        <v>1495.6954029999999</v>
      </c>
      <c r="N5" s="592">
        <v>4373.1920730000002</v>
      </c>
      <c r="O5" s="592">
        <v>15893.394485000001</v>
      </c>
      <c r="P5" s="592">
        <v>1782.7249999999999</v>
      </c>
      <c r="Q5" s="592">
        <v>2053.5140000000001</v>
      </c>
      <c r="R5" s="592">
        <v>2472.4229999999998</v>
      </c>
      <c r="S5" s="592">
        <v>6308.6620000000003</v>
      </c>
      <c r="T5" s="592">
        <v>22202.056485000001</v>
      </c>
      <c r="U5" s="212">
        <v>2530.4456879999998</v>
      </c>
      <c r="V5" s="212">
        <v>2314.6804940000002</v>
      </c>
      <c r="W5" s="212">
        <v>2203.0051800000001</v>
      </c>
      <c r="X5" s="213">
        <v>7048.1313620000001</v>
      </c>
      <c r="Y5" s="592">
        <v>1832.1553240000001</v>
      </c>
      <c r="Z5" s="592">
        <v>1599.4909560000001</v>
      </c>
      <c r="AA5" s="592">
        <v>1435.747926</v>
      </c>
      <c r="AB5" s="213">
        <v>4867.3942059999999</v>
      </c>
      <c r="AC5" s="592">
        <v>11915.525568000001</v>
      </c>
      <c r="AD5" s="214">
        <v>1468.5265770000001</v>
      </c>
      <c r="AE5" s="214">
        <v>1479.2209439999999</v>
      </c>
      <c r="AF5" s="214">
        <v>1489.0016659999999</v>
      </c>
      <c r="AG5" s="592">
        <v>4436.7491869999994</v>
      </c>
      <c r="AH5" s="592">
        <v>16352.274755</v>
      </c>
      <c r="AI5" s="592">
        <v>1825.0711080000001</v>
      </c>
      <c r="AJ5" s="592">
        <v>2100.4197819999999</v>
      </c>
      <c r="AK5" s="592">
        <v>2538.5390000000002</v>
      </c>
      <c r="AL5" s="592">
        <v>6464.0298899999998</v>
      </c>
      <c r="AM5" s="592">
        <v>22816.304645</v>
      </c>
      <c r="AN5" s="212">
        <v>2559.536705</v>
      </c>
      <c r="AO5" s="212">
        <v>2225.3200000000002</v>
      </c>
      <c r="AP5" s="212">
        <v>2220.0856290000002</v>
      </c>
      <c r="AQ5" s="213">
        <v>7004.9423340000003</v>
      </c>
      <c r="AR5" s="592">
        <v>1867.7460000000001</v>
      </c>
      <c r="AS5" s="592">
        <v>1630.684</v>
      </c>
      <c r="AT5" s="592">
        <v>1403.29</v>
      </c>
      <c r="AU5" s="213">
        <v>4901.72</v>
      </c>
      <c r="AV5" s="592">
        <v>11906.662334000001</v>
      </c>
      <c r="AW5" s="214">
        <v>1463.4039948</v>
      </c>
      <c r="AX5" s="214">
        <v>1486.2864946749999</v>
      </c>
      <c r="AY5" s="214">
        <v>1492.046</v>
      </c>
      <c r="AZ5" s="592">
        <v>4441.7364894749999</v>
      </c>
      <c r="BA5" s="592">
        <v>16348.398823475</v>
      </c>
      <c r="BB5" s="592">
        <v>1827.9880000000001</v>
      </c>
      <c r="BC5" s="592">
        <v>2035.416888</v>
      </c>
      <c r="BD5" s="592">
        <v>2419.7510000000002</v>
      </c>
      <c r="BE5" s="592">
        <v>6283.1558880000002</v>
      </c>
      <c r="BF5" s="592">
        <v>22631.554711475001</v>
      </c>
      <c r="BG5" s="592">
        <v>-184.74993352499951</v>
      </c>
      <c r="BH5" s="657">
        <v>-8.0972767676243951E-3</v>
      </c>
      <c r="BI5" s="212">
        <v>2645.9732239999998</v>
      </c>
      <c r="BJ5" s="212"/>
      <c r="BK5" s="212"/>
      <c r="BL5" s="213">
        <v>2645.9732239999998</v>
      </c>
      <c r="BM5" s="212"/>
      <c r="BN5" s="212"/>
      <c r="BO5" s="212"/>
      <c r="BP5" s="213">
        <v>0</v>
      </c>
      <c r="BQ5" s="592">
        <v>2645.9732239999998</v>
      </c>
      <c r="BR5" s="212"/>
      <c r="BS5" s="212"/>
      <c r="BT5" s="212"/>
      <c r="BU5" s="592">
        <v>0</v>
      </c>
      <c r="BV5" s="592">
        <v>2645.9732239999998</v>
      </c>
      <c r="BW5" s="212"/>
      <c r="BX5" s="212"/>
      <c r="BY5" s="212"/>
      <c r="BZ5" s="592">
        <v>0</v>
      </c>
      <c r="CA5" s="592">
        <v>2645.9732239999998</v>
      </c>
      <c r="CB5" s="212">
        <v>2358.2809999999999</v>
      </c>
      <c r="CC5" s="212">
        <v>2252.5240190000004</v>
      </c>
      <c r="CD5" s="213">
        <v>7256.7782430000007</v>
      </c>
      <c r="CE5" s="212">
        <v>1837.4002029999997</v>
      </c>
      <c r="CF5" s="212">
        <v>1727.0744669999999</v>
      </c>
      <c r="CG5" s="212">
        <v>1536.7941429999998</v>
      </c>
      <c r="CH5" s="213">
        <v>5101.2688129999997</v>
      </c>
      <c r="CI5" s="592">
        <v>12358.047055999999</v>
      </c>
      <c r="CJ5" s="212">
        <v>1588.4449999999999</v>
      </c>
      <c r="CK5" s="212">
        <v>1580.8245790000001</v>
      </c>
      <c r="CL5" s="212">
        <v>1591.7847759999997</v>
      </c>
      <c r="CM5" s="592">
        <v>4761.0543549999993</v>
      </c>
      <c r="CN5" s="592">
        <v>17119.101411</v>
      </c>
    </row>
    <row r="6" spans="1:92" x14ac:dyDescent="0.25">
      <c r="A6" s="30" t="s">
        <v>30</v>
      </c>
      <c r="B6" s="575">
        <v>953.33702800000015</v>
      </c>
      <c r="C6" s="575">
        <v>937.5382259999999</v>
      </c>
      <c r="D6" s="575">
        <v>892.30839200000003</v>
      </c>
      <c r="E6" s="575">
        <v>2783.183646</v>
      </c>
      <c r="F6" s="575">
        <v>766.23286699999994</v>
      </c>
      <c r="G6" s="575">
        <v>702.42999700000007</v>
      </c>
      <c r="H6" s="575">
        <v>583.62533000000008</v>
      </c>
      <c r="I6" s="575">
        <v>2052.2881939999997</v>
      </c>
      <c r="J6" s="575">
        <v>4835.4718400000002</v>
      </c>
      <c r="K6" s="575">
        <v>558.13419499999998</v>
      </c>
      <c r="L6" s="575">
        <v>566.72218699999996</v>
      </c>
      <c r="M6" s="575">
        <v>688.97125599999993</v>
      </c>
      <c r="N6" s="575">
        <v>1813.8272269999998</v>
      </c>
      <c r="O6" s="575">
        <v>6649.2990669999999</v>
      </c>
      <c r="P6" s="575">
        <v>756.63187600000003</v>
      </c>
      <c r="Q6" s="575">
        <v>939.02048899999988</v>
      </c>
      <c r="R6" s="575">
        <v>1057.6024769999999</v>
      </c>
      <c r="S6" s="575">
        <v>2753.2550000000001</v>
      </c>
      <c r="T6" s="575">
        <v>9402.5540670000009</v>
      </c>
      <c r="U6" s="575">
        <v>968.47091999999998</v>
      </c>
      <c r="V6" s="575">
        <v>958.45866799999988</v>
      </c>
      <c r="W6" s="575">
        <v>726.26312800000005</v>
      </c>
      <c r="X6" s="575">
        <v>2653.1927159999996</v>
      </c>
      <c r="Y6" s="575">
        <v>792.55636900000002</v>
      </c>
      <c r="Z6" s="575">
        <v>705.88033900000005</v>
      </c>
      <c r="AA6" s="575">
        <v>586.03540399999997</v>
      </c>
      <c r="AB6" s="575">
        <v>2084.4721119999999</v>
      </c>
      <c r="AC6" s="575">
        <v>4737.664827999999</v>
      </c>
      <c r="AD6" s="575">
        <v>542.63726800000006</v>
      </c>
      <c r="AE6" s="575">
        <v>589.620769</v>
      </c>
      <c r="AF6" s="575">
        <v>679.50889399999994</v>
      </c>
      <c r="AG6" s="575">
        <v>1811.7669310000001</v>
      </c>
      <c r="AH6" s="575">
        <v>6549.4317589999991</v>
      </c>
      <c r="AI6" s="575">
        <v>759.48693300000002</v>
      </c>
      <c r="AJ6" s="575">
        <v>916.28854200000001</v>
      </c>
      <c r="AK6" s="575">
        <v>1040.8903230000001</v>
      </c>
      <c r="AL6" s="575">
        <v>2728.6081330000002</v>
      </c>
      <c r="AM6" s="575">
        <v>9278.0398919999989</v>
      </c>
      <c r="AN6" s="575">
        <v>1111.7563360000001</v>
      </c>
      <c r="AO6" s="575">
        <v>969.72273200000006</v>
      </c>
      <c r="AP6" s="575">
        <v>979.9126</v>
      </c>
      <c r="AQ6" s="575">
        <v>3061.3916680000002</v>
      </c>
      <c r="AR6" s="575">
        <v>789.01416500000005</v>
      </c>
      <c r="AS6" s="575">
        <v>690.475145</v>
      </c>
      <c r="AT6" s="575">
        <v>600.82336800000007</v>
      </c>
      <c r="AU6" s="575">
        <v>2080.3126780000002</v>
      </c>
      <c r="AV6" s="575">
        <v>5141.7043460000004</v>
      </c>
      <c r="AW6" s="575">
        <v>578.26605400000005</v>
      </c>
      <c r="AX6" s="575">
        <v>587.57875300000001</v>
      </c>
      <c r="AY6" s="575">
        <v>702.31052399999999</v>
      </c>
      <c r="AZ6" s="575">
        <v>1868.1553309999999</v>
      </c>
      <c r="BA6" s="575">
        <v>7009.8596770000004</v>
      </c>
      <c r="BB6" s="575">
        <v>852.63937499999997</v>
      </c>
      <c r="BC6" s="575">
        <v>912.67045600000006</v>
      </c>
      <c r="BD6" s="575">
        <v>995.95489699999996</v>
      </c>
      <c r="BE6" s="575">
        <v>2761.2647280000001</v>
      </c>
      <c r="BF6" s="575">
        <v>9771.1244050000005</v>
      </c>
      <c r="BG6" s="575">
        <v>493.08451300000161</v>
      </c>
      <c r="BH6" s="658">
        <v>5.3145332283510038E-2</v>
      </c>
      <c r="BI6" s="575">
        <v>884.788995</v>
      </c>
      <c r="BJ6" s="575">
        <v>0</v>
      </c>
      <c r="BK6" s="575">
        <v>0</v>
      </c>
      <c r="BL6" s="575">
        <v>884.788995</v>
      </c>
      <c r="BM6" s="575">
        <v>0</v>
      </c>
      <c r="BN6" s="575">
        <v>0</v>
      </c>
      <c r="BO6" s="575">
        <v>0</v>
      </c>
      <c r="BP6" s="575">
        <v>0</v>
      </c>
      <c r="BQ6" s="575">
        <v>884.788995</v>
      </c>
      <c r="BR6" s="575">
        <v>0</v>
      </c>
      <c r="BS6" s="575">
        <v>0</v>
      </c>
      <c r="BT6" s="575">
        <v>0</v>
      </c>
      <c r="BU6" s="575">
        <v>0</v>
      </c>
      <c r="BV6" s="575">
        <v>884.788995</v>
      </c>
      <c r="BW6" s="575">
        <v>0</v>
      </c>
      <c r="BX6" s="575">
        <v>0</v>
      </c>
      <c r="BY6" s="575">
        <v>0</v>
      </c>
      <c r="BZ6" s="575">
        <v>0</v>
      </c>
      <c r="CA6" s="575">
        <v>884.788995</v>
      </c>
      <c r="CB6" s="575">
        <v>937.20528300000001</v>
      </c>
      <c r="CC6" s="575">
        <v>903.21615300000019</v>
      </c>
      <c r="CD6" s="575">
        <v>2725.2104310000004</v>
      </c>
      <c r="CE6" s="575">
        <v>770.09329900000012</v>
      </c>
      <c r="CF6" s="575">
        <v>697.94047999999998</v>
      </c>
      <c r="CG6" s="575">
        <v>595.26924900000006</v>
      </c>
      <c r="CH6" s="575">
        <v>2063.3030280000003</v>
      </c>
      <c r="CI6" s="575">
        <v>4788.5134590000007</v>
      </c>
      <c r="CJ6" s="575">
        <v>595.32790000000011</v>
      </c>
      <c r="CK6" s="575">
        <v>495.37330199999997</v>
      </c>
      <c r="CL6" s="575">
        <v>719.77893799999993</v>
      </c>
      <c r="CM6" s="575">
        <v>1810.4801400000001</v>
      </c>
      <c r="CN6" s="575">
        <v>6598.9935990000013</v>
      </c>
    </row>
    <row r="7" spans="1:92" x14ac:dyDescent="0.25">
      <c r="A7" s="5" t="s">
        <v>76</v>
      </c>
      <c r="B7" s="560">
        <v>136.559325</v>
      </c>
      <c r="C7" s="560">
        <v>126.16751500000001</v>
      </c>
      <c r="D7" s="560">
        <v>126.62295</v>
      </c>
      <c r="E7" s="561">
        <v>389.34978999999998</v>
      </c>
      <c r="F7" s="560">
        <v>117.15546400000001</v>
      </c>
      <c r="G7" s="560">
        <v>110.20679800000001</v>
      </c>
      <c r="H7" s="560">
        <v>102.63428900000001</v>
      </c>
      <c r="I7" s="561">
        <v>329.99655100000001</v>
      </c>
      <c r="J7" s="561">
        <v>719.34634099999994</v>
      </c>
      <c r="K7" s="561">
        <v>97.989226000000002</v>
      </c>
      <c r="L7" s="561">
        <v>91.936487</v>
      </c>
      <c r="M7" s="561">
        <v>100.136504</v>
      </c>
      <c r="N7" s="561">
        <v>290.06180599999999</v>
      </c>
      <c r="O7" s="561">
        <v>1009.4081469999999</v>
      </c>
      <c r="P7" s="561">
        <v>114.221864</v>
      </c>
      <c r="Q7" s="561">
        <v>125.297803</v>
      </c>
      <c r="R7" s="561">
        <v>142.77447699999999</v>
      </c>
      <c r="S7" s="561">
        <v>382.29399999999998</v>
      </c>
      <c r="T7" s="572">
        <v>1391.702147</v>
      </c>
      <c r="U7" s="560">
        <v>139.86059599999999</v>
      </c>
      <c r="V7" s="560">
        <v>131.161517</v>
      </c>
      <c r="W7" s="560">
        <v>131.11237499999999</v>
      </c>
      <c r="X7" s="561">
        <v>402.13448799999998</v>
      </c>
      <c r="Y7" s="560">
        <v>115.744388</v>
      </c>
      <c r="Z7" s="560">
        <v>107.163152</v>
      </c>
      <c r="AA7" s="560">
        <v>96.846984000000006</v>
      </c>
      <c r="AB7" s="561">
        <v>319.754524</v>
      </c>
      <c r="AC7" s="561">
        <v>721.88901199999998</v>
      </c>
      <c r="AD7" s="561">
        <v>94.228234</v>
      </c>
      <c r="AE7" s="561">
        <v>97.664968999999999</v>
      </c>
      <c r="AF7" s="561">
        <v>101.53830499999999</v>
      </c>
      <c r="AG7" s="561">
        <v>293.43150800000001</v>
      </c>
      <c r="AH7" s="561">
        <v>1015.32052</v>
      </c>
      <c r="AI7" s="561">
        <v>115.751243</v>
      </c>
      <c r="AJ7" s="561">
        <v>122.997567</v>
      </c>
      <c r="AK7" s="561">
        <v>137.86032299999999</v>
      </c>
      <c r="AL7" s="561">
        <v>376.60913300000004</v>
      </c>
      <c r="AM7" s="561">
        <v>1391.9296530000001</v>
      </c>
      <c r="AN7" s="560">
        <v>137.42263600000001</v>
      </c>
      <c r="AO7" s="560">
        <v>123.078</v>
      </c>
      <c r="AP7" s="560">
        <v>129.2936</v>
      </c>
      <c r="AQ7" s="561">
        <v>389.79423599999996</v>
      </c>
      <c r="AR7" s="560">
        <v>118.55552900000001</v>
      </c>
      <c r="AS7" s="560">
        <v>110.13500000000001</v>
      </c>
      <c r="AT7" s="560">
        <v>96.806570000000008</v>
      </c>
      <c r="AU7" s="561">
        <v>325.49709900000005</v>
      </c>
      <c r="AV7" s="561">
        <v>715.291335</v>
      </c>
      <c r="AW7" s="561">
        <v>94.832192000000006</v>
      </c>
      <c r="AX7" s="561">
        <v>95.061999999999998</v>
      </c>
      <c r="AY7" s="561">
        <v>102.053</v>
      </c>
      <c r="AZ7" s="561">
        <v>291.94719199999997</v>
      </c>
      <c r="BA7" s="561">
        <v>1007.238527</v>
      </c>
      <c r="BB7" s="561">
        <v>116.88438500000001</v>
      </c>
      <c r="BC7" s="561">
        <v>122.813427</v>
      </c>
      <c r="BD7" s="561">
        <v>131.81319300000001</v>
      </c>
      <c r="BE7" s="561">
        <v>371.51100500000001</v>
      </c>
      <c r="BF7" s="561">
        <v>1378.749532</v>
      </c>
      <c r="BG7" s="834">
        <v>-13.180121000000099</v>
      </c>
      <c r="BH7" s="616">
        <v>-9.4689562590991594E-3</v>
      </c>
      <c r="BI7" s="560">
        <v>137.93420900000001</v>
      </c>
      <c r="BJ7" s="560">
        <v>0</v>
      </c>
      <c r="BK7" s="560">
        <v>0</v>
      </c>
      <c r="BL7" s="561">
        <v>137.93420900000001</v>
      </c>
      <c r="BM7" s="560">
        <v>0</v>
      </c>
      <c r="BN7" s="560">
        <v>0</v>
      </c>
      <c r="BO7" s="560">
        <v>0</v>
      </c>
      <c r="BP7" s="561">
        <v>0</v>
      </c>
      <c r="BQ7" s="561">
        <v>137.93420900000001</v>
      </c>
      <c r="BR7" s="560">
        <v>0</v>
      </c>
      <c r="BS7" s="560">
        <v>0</v>
      </c>
      <c r="BT7" s="560">
        <v>0</v>
      </c>
      <c r="BU7" s="561">
        <v>0</v>
      </c>
      <c r="BV7" s="561">
        <v>137.93420900000001</v>
      </c>
      <c r="BW7" s="560">
        <v>0</v>
      </c>
      <c r="BX7" s="560">
        <v>0</v>
      </c>
      <c r="BY7" s="560">
        <v>0</v>
      </c>
      <c r="BZ7" s="561">
        <v>0</v>
      </c>
      <c r="CA7" s="561">
        <v>137.93420900000001</v>
      </c>
      <c r="CB7" s="560">
        <v>122.78607599999999</v>
      </c>
      <c r="CC7" s="560">
        <v>127.601625</v>
      </c>
      <c r="CD7" s="561">
        <v>388.32191</v>
      </c>
      <c r="CE7" s="560">
        <v>113.253558</v>
      </c>
      <c r="CF7" s="560">
        <v>108.396109</v>
      </c>
      <c r="CG7" s="560">
        <v>99.406700999999998</v>
      </c>
      <c r="CH7" s="561">
        <v>321.05636800000002</v>
      </c>
      <c r="CI7" s="561">
        <v>709.37827800000002</v>
      </c>
      <c r="CJ7" s="560">
        <v>95.738</v>
      </c>
      <c r="CK7" s="560">
        <v>97.569968000000003</v>
      </c>
      <c r="CL7" s="560">
        <v>101.38049600000001</v>
      </c>
      <c r="CM7" s="561">
        <v>294.68846400000001</v>
      </c>
      <c r="CN7" s="561">
        <v>1004.066742</v>
      </c>
    </row>
    <row r="8" spans="1:92" x14ac:dyDescent="0.25">
      <c r="A8" s="6" t="s">
        <v>31</v>
      </c>
      <c r="B8" s="834">
        <v>124.991</v>
      </c>
      <c r="C8" s="834">
        <v>115.53700000000001</v>
      </c>
      <c r="D8" s="834">
        <v>116.53400000000001</v>
      </c>
      <c r="E8" s="28">
        <v>357.06200000000001</v>
      </c>
      <c r="F8" s="834">
        <v>107.79900000000001</v>
      </c>
      <c r="G8" s="834">
        <v>101.206</v>
      </c>
      <c r="H8" s="834">
        <v>93.855000000000004</v>
      </c>
      <c r="I8" s="28">
        <v>302.86</v>
      </c>
      <c r="J8" s="203">
        <v>659.92200000000003</v>
      </c>
      <c r="K8" s="571">
        <v>89.418000000000006</v>
      </c>
      <c r="L8" s="571">
        <v>83.762</v>
      </c>
      <c r="M8" s="571">
        <v>91.225999999999999</v>
      </c>
      <c r="N8" s="28">
        <v>264.40600000000001</v>
      </c>
      <c r="O8" s="571">
        <v>924.32799999999997</v>
      </c>
      <c r="P8" s="571">
        <v>104.416</v>
      </c>
      <c r="Q8" s="571">
        <v>114.464</v>
      </c>
      <c r="R8" s="571">
        <v>130.35499999999999</v>
      </c>
      <c r="S8" s="28">
        <v>349.23500000000001</v>
      </c>
      <c r="T8" s="194">
        <v>1273.5630000000001</v>
      </c>
      <c r="U8" s="834">
        <v>127.339</v>
      </c>
      <c r="V8" s="834">
        <v>119.44</v>
      </c>
      <c r="W8" s="834">
        <v>119.73099999999999</v>
      </c>
      <c r="X8" s="28">
        <v>366.51</v>
      </c>
      <c r="Y8" s="834">
        <v>106.047</v>
      </c>
      <c r="Z8" s="834">
        <v>98.16</v>
      </c>
      <c r="AA8" s="834">
        <v>87.778000000000006</v>
      </c>
      <c r="AB8" s="28">
        <v>291.98500000000001</v>
      </c>
      <c r="AC8" s="571">
        <v>658.495</v>
      </c>
      <c r="AD8" s="834">
        <v>85.88</v>
      </c>
      <c r="AE8" s="834">
        <v>89.102000000000004</v>
      </c>
      <c r="AF8" s="38">
        <v>92.363</v>
      </c>
      <c r="AG8" s="28">
        <v>267.34500000000003</v>
      </c>
      <c r="AH8" s="826">
        <v>925.84</v>
      </c>
      <c r="AI8" s="831">
        <v>106.148</v>
      </c>
      <c r="AJ8" s="831">
        <v>113.044</v>
      </c>
      <c r="AK8" s="831">
        <v>126.43</v>
      </c>
      <c r="AL8" s="28">
        <v>345.62200000000001</v>
      </c>
      <c r="AM8" s="571">
        <v>1271.462</v>
      </c>
      <c r="AN8" s="834">
        <v>125.617</v>
      </c>
      <c r="AO8" s="834">
        <v>112.378</v>
      </c>
      <c r="AP8" s="834">
        <v>118.242</v>
      </c>
      <c r="AQ8" s="28">
        <v>356.23700000000002</v>
      </c>
      <c r="AR8" s="834">
        <v>108.79300000000001</v>
      </c>
      <c r="AS8" s="834">
        <v>101.13500000000001</v>
      </c>
      <c r="AT8" s="834">
        <v>87.668000000000006</v>
      </c>
      <c r="AU8" s="28">
        <v>297.596</v>
      </c>
      <c r="AV8" s="571">
        <v>653.83300000000008</v>
      </c>
      <c r="AW8" s="834">
        <v>85.656000000000006</v>
      </c>
      <c r="AX8" s="834">
        <v>86.561999999999998</v>
      </c>
      <c r="AY8" s="38">
        <v>93.453000000000003</v>
      </c>
      <c r="AZ8" s="28">
        <v>265.67100000000005</v>
      </c>
      <c r="BA8" s="826">
        <v>919.50400000000013</v>
      </c>
      <c r="BB8" s="831">
        <v>106.88500000000001</v>
      </c>
      <c r="BC8" s="831">
        <v>112.42400000000001</v>
      </c>
      <c r="BD8" s="831">
        <v>122.63800000000001</v>
      </c>
      <c r="BE8" s="28">
        <v>341.947</v>
      </c>
      <c r="BF8" s="571">
        <v>1261.451</v>
      </c>
      <c r="BG8" s="834">
        <v>-10.010999999999967</v>
      </c>
      <c r="BH8" s="616">
        <v>-7.8736132106189682E-3</v>
      </c>
      <c r="BI8" s="834">
        <v>126.167</v>
      </c>
      <c r="BJ8" s="834"/>
      <c r="BK8" s="834"/>
      <c r="BL8" s="28">
        <v>126.167</v>
      </c>
      <c r="BM8" s="834"/>
      <c r="BN8" s="834"/>
      <c r="BO8" s="834"/>
      <c r="BP8" s="28">
        <v>0</v>
      </c>
      <c r="BQ8" s="571">
        <v>126.167</v>
      </c>
      <c r="BR8" s="834"/>
      <c r="BS8" s="834"/>
      <c r="BT8" s="834"/>
      <c r="BU8" s="28">
        <v>0</v>
      </c>
      <c r="BV8" s="826">
        <v>126.167</v>
      </c>
      <c r="BW8" s="834"/>
      <c r="BX8" s="834"/>
      <c r="BY8" s="834"/>
      <c r="BZ8" s="28">
        <v>0</v>
      </c>
      <c r="CA8" s="571">
        <v>126.167</v>
      </c>
      <c r="CB8" s="834">
        <v>112.755</v>
      </c>
      <c r="CC8" s="834">
        <v>116.852</v>
      </c>
      <c r="CD8" s="28">
        <v>355.774</v>
      </c>
      <c r="CE8" s="834">
        <v>103.78</v>
      </c>
      <c r="CF8" s="834">
        <v>99.313999999999993</v>
      </c>
      <c r="CG8" s="834">
        <v>89.882000000000005</v>
      </c>
      <c r="CH8" s="28">
        <v>292.976</v>
      </c>
      <c r="CI8" s="571">
        <v>648.75</v>
      </c>
      <c r="CJ8" s="834">
        <v>86.837999999999994</v>
      </c>
      <c r="CK8" s="834">
        <v>88.3</v>
      </c>
      <c r="CL8" s="834">
        <v>92.357000000000014</v>
      </c>
      <c r="CM8" s="28">
        <v>267.495</v>
      </c>
      <c r="CN8" s="826">
        <v>916.245</v>
      </c>
    </row>
    <row r="9" spans="1:92" x14ac:dyDescent="0.25">
      <c r="A9" s="6" t="s">
        <v>35</v>
      </c>
      <c r="B9" s="200">
        <v>11.568325</v>
      </c>
      <c r="C9" s="200">
        <v>10.630515000000001</v>
      </c>
      <c r="D9" s="200">
        <v>10.088950000000001</v>
      </c>
      <c r="E9" s="204">
        <v>32.287790000000001</v>
      </c>
      <c r="F9" s="200">
        <v>9.3564640000000008</v>
      </c>
      <c r="G9" s="200">
        <v>9.0007979999999996</v>
      </c>
      <c r="H9" s="200">
        <v>8.7792890000000003</v>
      </c>
      <c r="I9" s="204">
        <v>27.136550999999997</v>
      </c>
      <c r="J9" s="590">
        <v>59.424340999999998</v>
      </c>
      <c r="K9" s="590">
        <v>8.5712259999999993</v>
      </c>
      <c r="L9" s="590">
        <v>8.1744869999999992</v>
      </c>
      <c r="M9" s="590">
        <v>8.9105039999999995</v>
      </c>
      <c r="N9" s="590">
        <v>25.655805999999998</v>
      </c>
      <c r="O9" s="590">
        <v>85.080146999999997</v>
      </c>
      <c r="P9" s="590">
        <v>9.8058639999999997</v>
      </c>
      <c r="Q9" s="590">
        <v>10.833803</v>
      </c>
      <c r="R9" s="590">
        <v>12.419477000000001</v>
      </c>
      <c r="S9" s="590">
        <v>33.058999999999997</v>
      </c>
      <c r="T9" s="205">
        <v>118.139</v>
      </c>
      <c r="U9" s="200">
        <v>12.521596000000001</v>
      </c>
      <c r="V9" s="200">
        <v>11.721517</v>
      </c>
      <c r="W9" s="200">
        <v>11.381375</v>
      </c>
      <c r="X9" s="204">
        <v>35.624487999999999</v>
      </c>
      <c r="Y9" s="200">
        <v>9.6973880000000001</v>
      </c>
      <c r="Z9" s="200">
        <v>9.003152</v>
      </c>
      <c r="AA9" s="200">
        <v>9.0689840000000004</v>
      </c>
      <c r="AB9" s="204">
        <v>27.769524000000001</v>
      </c>
      <c r="AC9" s="590">
        <v>63.394012000000004</v>
      </c>
      <c r="AD9" s="590">
        <v>8.3482339999999997</v>
      </c>
      <c r="AE9" s="590">
        <v>8.5629690000000007</v>
      </c>
      <c r="AF9" s="590">
        <v>9.1753049999999998</v>
      </c>
      <c r="AG9" s="590">
        <v>26.086507999999998</v>
      </c>
      <c r="AH9" s="590">
        <v>89.480519999999999</v>
      </c>
      <c r="AI9" s="590">
        <v>9.6032430000000009</v>
      </c>
      <c r="AJ9" s="590">
        <v>9.9535669999999996</v>
      </c>
      <c r="AK9" s="590">
        <v>11.430323</v>
      </c>
      <c r="AL9" s="590">
        <v>30.987133</v>
      </c>
      <c r="AM9" s="590">
        <v>120.467653</v>
      </c>
      <c r="AN9" s="200">
        <v>11.805636</v>
      </c>
      <c r="AO9" s="200">
        <v>10.7</v>
      </c>
      <c r="AP9" s="200">
        <v>11.051600000000001</v>
      </c>
      <c r="AQ9" s="204">
        <v>33.557236000000003</v>
      </c>
      <c r="AR9" s="200">
        <v>9.7625289999999989</v>
      </c>
      <c r="AS9" s="200">
        <v>9</v>
      </c>
      <c r="AT9" s="200">
        <v>9.1385699999999996</v>
      </c>
      <c r="AU9" s="204">
        <v>27.901099000000002</v>
      </c>
      <c r="AV9" s="590">
        <v>61.458335000000005</v>
      </c>
      <c r="AW9" s="590">
        <v>9.1761920000000003</v>
      </c>
      <c r="AX9" s="590">
        <v>8.5</v>
      </c>
      <c r="AY9" s="590">
        <v>8.6</v>
      </c>
      <c r="AZ9" s="590">
        <v>26.276192000000002</v>
      </c>
      <c r="BA9" s="590">
        <v>87.734527000000014</v>
      </c>
      <c r="BB9" s="590">
        <v>9.9993850000000002</v>
      </c>
      <c r="BC9" s="590">
        <v>10.389427000000001</v>
      </c>
      <c r="BD9" s="590">
        <v>9.1751930000000002</v>
      </c>
      <c r="BE9" s="590">
        <v>29.564005000000002</v>
      </c>
      <c r="BF9" s="590">
        <v>117.29853200000002</v>
      </c>
      <c r="BG9" s="834">
        <v>-3.1691209999999757</v>
      </c>
      <c r="BH9" s="616">
        <v>-2.6306821134798541E-2</v>
      </c>
      <c r="BI9" s="200">
        <v>11.767208999999999</v>
      </c>
      <c r="BJ9" s="200"/>
      <c r="BK9" s="200"/>
      <c r="BL9" s="204">
        <v>11.767208999999999</v>
      </c>
      <c r="BM9" s="200"/>
      <c r="BN9" s="200"/>
      <c r="BO9" s="200"/>
      <c r="BP9" s="204">
        <v>0</v>
      </c>
      <c r="BQ9" s="590">
        <v>11.767208999999999</v>
      </c>
      <c r="BR9" s="200"/>
      <c r="BS9" s="200"/>
      <c r="BT9" s="200"/>
      <c r="BU9" s="590">
        <v>0</v>
      </c>
      <c r="BV9" s="590">
        <v>11.767208999999999</v>
      </c>
      <c r="BW9" s="200"/>
      <c r="BX9" s="200"/>
      <c r="BY9" s="200"/>
      <c r="BZ9" s="590">
        <v>0</v>
      </c>
      <c r="CA9" s="590">
        <v>11.767208999999999</v>
      </c>
      <c r="CB9" s="200">
        <v>10.031076000000001</v>
      </c>
      <c r="CC9" s="200">
        <v>10.749625</v>
      </c>
      <c r="CD9" s="204">
        <v>32.547910000000002</v>
      </c>
      <c r="CE9" s="200">
        <v>9.4735580000000006</v>
      </c>
      <c r="CF9" s="200">
        <v>9.0821089999999991</v>
      </c>
      <c r="CG9" s="200">
        <v>9.5247010000000003</v>
      </c>
      <c r="CH9" s="204">
        <v>28.080368</v>
      </c>
      <c r="CI9" s="590">
        <v>60.628278000000002</v>
      </c>
      <c r="CJ9" s="200">
        <v>8.9</v>
      </c>
      <c r="CK9" s="200">
        <v>9.2699680000000004</v>
      </c>
      <c r="CL9" s="200">
        <v>9.0234959999999997</v>
      </c>
      <c r="CM9" s="590">
        <v>27.193463999999999</v>
      </c>
      <c r="CN9" s="590">
        <v>87.821742</v>
      </c>
    </row>
    <row r="10" spans="1:92" x14ac:dyDescent="0.25">
      <c r="A10" s="5" t="s">
        <v>77</v>
      </c>
      <c r="B10" s="560">
        <v>106.319</v>
      </c>
      <c r="C10" s="560">
        <v>170.51</v>
      </c>
      <c r="D10" s="560">
        <v>165.57599999999999</v>
      </c>
      <c r="E10" s="561">
        <v>442.40499999999997</v>
      </c>
      <c r="F10" s="560">
        <v>152.55600000000001</v>
      </c>
      <c r="G10" s="560">
        <v>155.51599999999999</v>
      </c>
      <c r="H10" s="560">
        <v>134.50399999999999</v>
      </c>
      <c r="I10" s="561">
        <v>442.57600000000002</v>
      </c>
      <c r="J10" s="561">
        <v>884.98099999999999</v>
      </c>
      <c r="K10" s="561">
        <v>124.405</v>
      </c>
      <c r="L10" s="561">
        <v>126.4</v>
      </c>
      <c r="M10" s="561">
        <v>161.964</v>
      </c>
      <c r="N10" s="561">
        <v>412.76900000000001</v>
      </c>
      <c r="O10" s="561">
        <v>1297.75</v>
      </c>
      <c r="P10" s="561">
        <v>124.405</v>
      </c>
      <c r="Q10" s="561">
        <v>196.1</v>
      </c>
      <c r="R10" s="561">
        <v>207.8</v>
      </c>
      <c r="S10" s="561">
        <v>528.30500000000006</v>
      </c>
      <c r="T10" s="572">
        <v>1826.0550000000001</v>
      </c>
      <c r="U10" s="560">
        <v>118.898</v>
      </c>
      <c r="V10" s="560">
        <v>188.53900000000002</v>
      </c>
      <c r="W10" s="560">
        <v>190.50699999999998</v>
      </c>
      <c r="X10" s="561">
        <v>497.94399999999996</v>
      </c>
      <c r="Y10" s="560">
        <v>161.47399999999999</v>
      </c>
      <c r="Z10" s="560">
        <v>151.053</v>
      </c>
      <c r="AA10" s="560">
        <v>140.44400000000002</v>
      </c>
      <c r="AB10" s="561">
        <v>452.971</v>
      </c>
      <c r="AC10" s="561">
        <v>950.91499999999996</v>
      </c>
      <c r="AD10" s="561">
        <v>119.157</v>
      </c>
      <c r="AE10" s="561">
        <v>133.19999999999999</v>
      </c>
      <c r="AF10" s="561">
        <v>164.07</v>
      </c>
      <c r="AG10" s="561">
        <v>416.42699999999996</v>
      </c>
      <c r="AH10" s="561">
        <v>1367.3419999999999</v>
      </c>
      <c r="AI10" s="561">
        <v>124.405</v>
      </c>
      <c r="AJ10" s="561">
        <v>165.3</v>
      </c>
      <c r="AK10" s="561">
        <v>189.1</v>
      </c>
      <c r="AL10" s="561">
        <v>478.80500000000006</v>
      </c>
      <c r="AM10" s="561">
        <v>1846.1469999999999</v>
      </c>
      <c r="AN10" s="560">
        <v>203.702</v>
      </c>
      <c r="AO10" s="560">
        <v>177.32</v>
      </c>
      <c r="AP10" s="560">
        <v>198.5</v>
      </c>
      <c r="AQ10" s="561">
        <v>579.52199999999993</v>
      </c>
      <c r="AR10" s="560">
        <v>157.256</v>
      </c>
      <c r="AS10" s="560">
        <v>158.80000000000001</v>
      </c>
      <c r="AT10" s="560">
        <v>139.80000000000001</v>
      </c>
      <c r="AU10" s="561">
        <v>455.85600000000005</v>
      </c>
      <c r="AV10" s="561">
        <v>1035.3779999999999</v>
      </c>
      <c r="AW10" s="561">
        <v>127.7</v>
      </c>
      <c r="AX10" s="561">
        <v>138.971</v>
      </c>
      <c r="AY10" s="561">
        <v>165.3</v>
      </c>
      <c r="AZ10" s="561">
        <v>431.971</v>
      </c>
      <c r="BA10" s="561">
        <v>1467.3489999999999</v>
      </c>
      <c r="BB10" s="561">
        <v>189.6</v>
      </c>
      <c r="BC10" s="561">
        <v>176.35400000000001</v>
      </c>
      <c r="BD10" s="561">
        <v>177.4</v>
      </c>
      <c r="BE10" s="561">
        <v>543.35400000000004</v>
      </c>
      <c r="BF10" s="561">
        <v>2010.703</v>
      </c>
      <c r="BG10" s="834">
        <v>164.55600000000004</v>
      </c>
      <c r="BH10" s="616">
        <v>8.9134830541663268E-2</v>
      </c>
      <c r="BI10" s="560">
        <v>179.74099999999999</v>
      </c>
      <c r="BJ10" s="560">
        <v>0</v>
      </c>
      <c r="BK10" s="560">
        <v>0</v>
      </c>
      <c r="BL10" s="561">
        <v>179.74099999999999</v>
      </c>
      <c r="BM10" s="560">
        <v>0</v>
      </c>
      <c r="BN10" s="560">
        <v>0</v>
      </c>
      <c r="BO10" s="560">
        <v>0</v>
      </c>
      <c r="BP10" s="561">
        <v>0</v>
      </c>
      <c r="BQ10" s="561">
        <v>179.74099999999999</v>
      </c>
      <c r="BR10" s="560">
        <v>0</v>
      </c>
      <c r="BS10" s="560">
        <v>0</v>
      </c>
      <c r="BT10" s="560">
        <v>0</v>
      </c>
      <c r="BU10" s="561">
        <v>0</v>
      </c>
      <c r="BV10" s="561">
        <v>179.74099999999999</v>
      </c>
      <c r="BW10" s="560">
        <v>0</v>
      </c>
      <c r="BX10" s="560">
        <v>0</v>
      </c>
      <c r="BY10" s="560">
        <v>0</v>
      </c>
      <c r="BZ10" s="561">
        <v>0</v>
      </c>
      <c r="CA10" s="561">
        <v>179.74099999999999</v>
      </c>
      <c r="CB10" s="560">
        <v>167.5</v>
      </c>
      <c r="CC10" s="560">
        <v>177.00400000000002</v>
      </c>
      <c r="CD10" s="561">
        <v>524.245</v>
      </c>
      <c r="CE10" s="560">
        <v>160.43100000000001</v>
      </c>
      <c r="CF10" s="560">
        <v>154.83599999999998</v>
      </c>
      <c r="CG10" s="560">
        <v>137.17500000000001</v>
      </c>
      <c r="CH10" s="561">
        <v>452.44200000000001</v>
      </c>
      <c r="CI10" s="561">
        <v>976.68700000000001</v>
      </c>
      <c r="CJ10" s="560">
        <v>135.6</v>
      </c>
      <c r="CK10" s="560">
        <v>125.995</v>
      </c>
      <c r="CL10" s="560">
        <v>140.87700000000001</v>
      </c>
      <c r="CM10" s="561">
        <v>402.47200000000004</v>
      </c>
      <c r="CN10" s="561">
        <v>1379.1590000000001</v>
      </c>
    </row>
    <row r="11" spans="1:92" x14ac:dyDescent="0.25">
      <c r="A11" s="6" t="s">
        <v>36</v>
      </c>
      <c r="B11" s="571">
        <v>106.319</v>
      </c>
      <c r="C11" s="571">
        <v>170.51</v>
      </c>
      <c r="D11" s="571">
        <v>165.57599999999999</v>
      </c>
      <c r="E11" s="28">
        <v>442.40499999999997</v>
      </c>
      <c r="F11" s="834">
        <v>152.55600000000001</v>
      </c>
      <c r="G11" s="834">
        <v>155.51599999999999</v>
      </c>
      <c r="H11" s="834">
        <v>134.50399999999999</v>
      </c>
      <c r="I11" s="28">
        <v>442.57600000000002</v>
      </c>
      <c r="J11" s="571">
        <v>884.98099999999999</v>
      </c>
      <c r="K11" s="571">
        <v>124.405</v>
      </c>
      <c r="L11" s="571">
        <v>126.4</v>
      </c>
      <c r="M11" s="46">
        <v>161.964</v>
      </c>
      <c r="N11" s="49">
        <v>412.76900000000001</v>
      </c>
      <c r="O11" s="49">
        <v>1297.75</v>
      </c>
      <c r="P11" s="571">
        <v>124.405</v>
      </c>
      <c r="Q11" s="571">
        <v>196.1</v>
      </c>
      <c r="R11" s="571">
        <v>207.8</v>
      </c>
      <c r="S11" s="571">
        <v>528.30500000000006</v>
      </c>
      <c r="T11" s="572">
        <v>1826.0550000000001</v>
      </c>
      <c r="U11" s="834">
        <v>118.898</v>
      </c>
      <c r="V11" s="834">
        <v>188.53900000000002</v>
      </c>
      <c r="W11" s="834">
        <v>190.50699999999998</v>
      </c>
      <c r="X11" s="28">
        <v>497.94399999999996</v>
      </c>
      <c r="Y11" s="834">
        <v>161.47399999999999</v>
      </c>
      <c r="Z11" s="834">
        <v>151.053</v>
      </c>
      <c r="AA11" s="834">
        <v>140.44400000000002</v>
      </c>
      <c r="AB11" s="28">
        <v>452.971</v>
      </c>
      <c r="AC11" s="571">
        <v>950.91499999999996</v>
      </c>
      <c r="AD11" s="550">
        <v>119.157</v>
      </c>
      <c r="AE11" s="550">
        <v>133.19999999999999</v>
      </c>
      <c r="AF11" s="47">
        <v>164.07</v>
      </c>
      <c r="AG11" s="49">
        <v>416.42699999999996</v>
      </c>
      <c r="AH11" s="49">
        <v>1367.3419999999999</v>
      </c>
      <c r="AI11" s="571">
        <v>124.405</v>
      </c>
      <c r="AJ11" s="571">
        <v>165.3</v>
      </c>
      <c r="AK11" s="571">
        <v>189.1</v>
      </c>
      <c r="AL11" s="571">
        <v>478.80500000000006</v>
      </c>
      <c r="AM11" s="571">
        <v>1846.1469999999999</v>
      </c>
      <c r="AN11" s="834">
        <v>203.702</v>
      </c>
      <c r="AO11" s="834">
        <v>177.32</v>
      </c>
      <c r="AP11" s="834">
        <v>198.5</v>
      </c>
      <c r="AQ11" s="28">
        <v>579.52199999999993</v>
      </c>
      <c r="AR11" s="834">
        <v>157.256</v>
      </c>
      <c r="AS11" s="834">
        <v>158.80000000000001</v>
      </c>
      <c r="AT11" s="834">
        <v>139.80000000000001</v>
      </c>
      <c r="AU11" s="28">
        <v>455.85600000000005</v>
      </c>
      <c r="AV11" s="571">
        <v>1035.3779999999999</v>
      </c>
      <c r="AW11" s="38">
        <v>127.7</v>
      </c>
      <c r="AX11" s="38">
        <v>138.971</v>
      </c>
      <c r="AY11" s="47">
        <v>165.3</v>
      </c>
      <c r="AZ11" s="49">
        <v>431.971</v>
      </c>
      <c r="BA11" s="49">
        <v>1467.3489999999999</v>
      </c>
      <c r="BB11" s="571">
        <v>189.6</v>
      </c>
      <c r="BC11" s="571">
        <v>176.35400000000001</v>
      </c>
      <c r="BD11" s="571">
        <v>177.4</v>
      </c>
      <c r="BE11" s="571">
        <v>543.35400000000004</v>
      </c>
      <c r="BF11" s="571">
        <v>2010.703</v>
      </c>
      <c r="BG11" s="834">
        <v>164.55600000000004</v>
      </c>
      <c r="BH11" s="616">
        <v>8.9134830541663268E-2</v>
      </c>
      <c r="BI11" s="834">
        <v>179.74099999999999</v>
      </c>
      <c r="BJ11" s="834"/>
      <c r="BK11" s="834"/>
      <c r="BL11" s="28">
        <v>179.74099999999999</v>
      </c>
      <c r="BM11" s="834"/>
      <c r="BN11" s="834"/>
      <c r="BO11" s="834"/>
      <c r="BP11" s="28">
        <v>0</v>
      </c>
      <c r="BQ11" s="571">
        <v>179.74099999999999</v>
      </c>
      <c r="BR11" s="834"/>
      <c r="BS11" s="834"/>
      <c r="BT11" s="834"/>
      <c r="BU11" s="49">
        <v>0</v>
      </c>
      <c r="BV11" s="49">
        <v>179.74099999999999</v>
      </c>
      <c r="BW11" s="834"/>
      <c r="BX11" s="834"/>
      <c r="BY11" s="834"/>
      <c r="BZ11" s="571">
        <v>0</v>
      </c>
      <c r="CA11" s="571">
        <v>179.74099999999999</v>
      </c>
      <c r="CB11" s="834">
        <v>167.5</v>
      </c>
      <c r="CC11" s="834">
        <v>177.00400000000002</v>
      </c>
      <c r="CD11" s="28">
        <v>524.245</v>
      </c>
      <c r="CE11" s="834">
        <v>160.43100000000001</v>
      </c>
      <c r="CF11" s="834">
        <v>154.83599999999998</v>
      </c>
      <c r="CG11" s="834">
        <v>137.17500000000001</v>
      </c>
      <c r="CH11" s="28">
        <v>452.44200000000001</v>
      </c>
      <c r="CI11" s="571">
        <v>976.68700000000001</v>
      </c>
      <c r="CJ11" s="834">
        <v>135.6</v>
      </c>
      <c r="CK11" s="834">
        <v>125.995</v>
      </c>
      <c r="CL11" s="834">
        <v>140.87700000000001</v>
      </c>
      <c r="CM11" s="49">
        <v>402.47200000000004</v>
      </c>
      <c r="CN11" s="49">
        <v>1379.1590000000001</v>
      </c>
    </row>
    <row r="12" spans="1:92" x14ac:dyDescent="0.25">
      <c r="A12" s="5" t="s">
        <v>79</v>
      </c>
      <c r="B12" s="560">
        <v>30.928000000000001</v>
      </c>
      <c r="C12" s="560">
        <v>28.605</v>
      </c>
      <c r="D12" s="560">
        <v>28.254999999999999</v>
      </c>
      <c r="E12" s="561">
        <v>87.787999999999997</v>
      </c>
      <c r="F12" s="560">
        <v>25.716999999999999</v>
      </c>
      <c r="G12" s="560">
        <v>21.634</v>
      </c>
      <c r="H12" s="560">
        <v>16.884</v>
      </c>
      <c r="I12" s="561">
        <v>64.234999999999999</v>
      </c>
      <c r="J12" s="561">
        <v>152.023</v>
      </c>
      <c r="K12" s="561">
        <v>16.288</v>
      </c>
      <c r="L12" s="561">
        <v>19.261000000000003</v>
      </c>
      <c r="M12" s="561">
        <v>20.965</v>
      </c>
      <c r="N12" s="561">
        <v>56.514000000000003</v>
      </c>
      <c r="O12" s="561">
        <v>208.53700000000001</v>
      </c>
      <c r="P12" s="561">
        <v>16.288</v>
      </c>
      <c r="Q12" s="561">
        <v>27.548999999999999</v>
      </c>
      <c r="R12" s="561">
        <v>31.363999999999997</v>
      </c>
      <c r="S12" s="561">
        <v>75.200999999999993</v>
      </c>
      <c r="T12" s="572">
        <v>283.738</v>
      </c>
      <c r="U12" s="560">
        <v>30.925000000000001</v>
      </c>
      <c r="V12" s="560">
        <v>29.295999999999999</v>
      </c>
      <c r="W12" s="560">
        <v>29.648</v>
      </c>
      <c r="X12" s="561">
        <v>89.869</v>
      </c>
      <c r="Y12" s="560">
        <v>24.59</v>
      </c>
      <c r="Z12" s="560">
        <v>21.683</v>
      </c>
      <c r="AA12" s="560">
        <v>16.937999999999999</v>
      </c>
      <c r="AB12" s="561">
        <v>63.210999999999999</v>
      </c>
      <c r="AC12" s="561">
        <v>153.07999999999998</v>
      </c>
      <c r="AD12" s="561">
        <v>16.488</v>
      </c>
      <c r="AE12" s="561">
        <v>19.786000000000001</v>
      </c>
      <c r="AF12" s="561">
        <v>23.056999999999999</v>
      </c>
      <c r="AG12" s="49">
        <v>59.331000000000003</v>
      </c>
      <c r="AH12" s="49">
        <v>212.411</v>
      </c>
      <c r="AI12" s="561">
        <v>16.288</v>
      </c>
      <c r="AJ12" s="561">
        <v>28.244</v>
      </c>
      <c r="AK12" s="561">
        <v>33.781999999999996</v>
      </c>
      <c r="AL12" s="561">
        <v>78.313999999999993</v>
      </c>
      <c r="AM12" s="561">
        <v>290.72500000000002</v>
      </c>
      <c r="AN12" s="560">
        <v>33.753</v>
      </c>
      <c r="AO12" s="560">
        <v>32.048000000000002</v>
      </c>
      <c r="AP12" s="560">
        <v>33</v>
      </c>
      <c r="AQ12" s="561">
        <v>98.801000000000002</v>
      </c>
      <c r="AR12" s="560">
        <v>29.99</v>
      </c>
      <c r="AS12" s="560">
        <v>27.173999999999999</v>
      </c>
      <c r="AT12" s="560">
        <v>24.215</v>
      </c>
      <c r="AU12" s="561">
        <v>81.379000000000005</v>
      </c>
      <c r="AV12" s="561">
        <v>180.18</v>
      </c>
      <c r="AW12" s="561">
        <v>11.832000000000001</v>
      </c>
      <c r="AX12" s="561">
        <v>27.324999999999999</v>
      </c>
      <c r="AY12" s="561">
        <v>29.24</v>
      </c>
      <c r="AZ12" s="49">
        <v>68.396999999999991</v>
      </c>
      <c r="BA12" s="49">
        <v>248.577</v>
      </c>
      <c r="BB12" s="561">
        <v>32.405999999999999</v>
      </c>
      <c r="BC12" s="561">
        <v>35.400999999999996</v>
      </c>
      <c r="BD12" s="561">
        <v>36.408999999999999</v>
      </c>
      <c r="BE12" s="561">
        <v>104.21599999999998</v>
      </c>
      <c r="BF12" s="561">
        <v>352.79300000000001</v>
      </c>
      <c r="BG12" s="834">
        <v>62.067999999999984</v>
      </c>
      <c r="BH12" s="616">
        <v>0.21349385157795164</v>
      </c>
      <c r="BI12" s="560">
        <v>38.908999999999999</v>
      </c>
      <c r="BJ12" s="560">
        <v>0</v>
      </c>
      <c r="BK12" s="560">
        <v>0</v>
      </c>
      <c r="BL12" s="561">
        <v>38.908999999999999</v>
      </c>
      <c r="BM12" s="560">
        <v>0</v>
      </c>
      <c r="BN12" s="560">
        <v>0</v>
      </c>
      <c r="BO12" s="560">
        <v>0</v>
      </c>
      <c r="BP12" s="561">
        <v>0</v>
      </c>
      <c r="BQ12" s="561">
        <v>38.908999999999999</v>
      </c>
      <c r="BR12" s="560">
        <v>0</v>
      </c>
      <c r="BS12" s="560">
        <v>0</v>
      </c>
      <c r="BT12" s="560">
        <v>0</v>
      </c>
      <c r="BU12" s="49">
        <v>0</v>
      </c>
      <c r="BV12" s="49">
        <v>38.908999999999999</v>
      </c>
      <c r="BW12" s="560">
        <v>0</v>
      </c>
      <c r="BX12" s="560">
        <v>0</v>
      </c>
      <c r="BY12" s="560">
        <v>0</v>
      </c>
      <c r="BZ12" s="561">
        <v>0</v>
      </c>
      <c r="CA12" s="561">
        <v>38.908999999999999</v>
      </c>
      <c r="CB12" s="560">
        <v>31.98</v>
      </c>
      <c r="CC12" s="560">
        <v>36.478000000000002</v>
      </c>
      <c r="CD12" s="561">
        <v>107.36699999999999</v>
      </c>
      <c r="CE12" s="560">
        <v>32.012</v>
      </c>
      <c r="CF12" s="560">
        <v>28.344999999999999</v>
      </c>
      <c r="CG12" s="560">
        <v>23.27</v>
      </c>
      <c r="CH12" s="561">
        <v>83.626999999999995</v>
      </c>
      <c r="CI12" s="561">
        <v>190.99399999999997</v>
      </c>
      <c r="CJ12" s="560">
        <v>23.349</v>
      </c>
      <c r="CK12" s="560">
        <v>24.164999999999999</v>
      </c>
      <c r="CL12" s="560">
        <v>27.325000000000003</v>
      </c>
      <c r="CM12" s="49">
        <v>74.838999999999999</v>
      </c>
      <c r="CN12" s="49">
        <v>265.83299999999997</v>
      </c>
    </row>
    <row r="13" spans="1:92" x14ac:dyDescent="0.25">
      <c r="A13" s="11" t="s">
        <v>78</v>
      </c>
      <c r="B13" s="834">
        <v>30.928000000000001</v>
      </c>
      <c r="C13" s="834">
        <v>28.605</v>
      </c>
      <c r="D13" s="834">
        <v>28.254999999999999</v>
      </c>
      <c r="E13" s="28">
        <v>87.787999999999997</v>
      </c>
      <c r="F13" s="834">
        <v>25.716999999999999</v>
      </c>
      <c r="G13" s="834">
        <v>21.634</v>
      </c>
      <c r="H13" s="834">
        <v>16.884</v>
      </c>
      <c r="I13" s="28">
        <v>64.234999999999999</v>
      </c>
      <c r="J13" s="571">
        <v>152.023</v>
      </c>
      <c r="K13" s="571">
        <v>16.288</v>
      </c>
      <c r="L13" s="571">
        <v>19.261000000000003</v>
      </c>
      <c r="M13" s="571">
        <v>20.965</v>
      </c>
      <c r="N13" s="571">
        <v>56.514000000000003</v>
      </c>
      <c r="O13" s="571">
        <v>208.53700000000001</v>
      </c>
      <c r="P13" s="571">
        <v>16.288</v>
      </c>
      <c r="Q13" s="571">
        <v>27.548999999999999</v>
      </c>
      <c r="R13" s="571">
        <v>31.363999999999997</v>
      </c>
      <c r="S13" s="571">
        <v>75.200999999999993</v>
      </c>
      <c r="T13" s="572">
        <v>283.738</v>
      </c>
      <c r="U13" s="834">
        <v>30.925000000000001</v>
      </c>
      <c r="V13" s="834">
        <v>29.295999999999999</v>
      </c>
      <c r="W13" s="834">
        <v>29.648</v>
      </c>
      <c r="X13" s="28">
        <v>89.869</v>
      </c>
      <c r="Y13" s="834">
        <v>24.59</v>
      </c>
      <c r="Z13" s="834">
        <v>21.683</v>
      </c>
      <c r="AA13" s="834">
        <v>16.937999999999999</v>
      </c>
      <c r="AB13" s="28">
        <v>63.210999999999999</v>
      </c>
      <c r="AC13" s="571">
        <v>153.07999999999998</v>
      </c>
      <c r="AD13" s="38">
        <v>16.488</v>
      </c>
      <c r="AE13" s="38">
        <v>19.786000000000001</v>
      </c>
      <c r="AF13" s="38">
        <v>23.056999999999999</v>
      </c>
      <c r="AG13" s="38">
        <v>59.331000000000003</v>
      </c>
      <c r="AH13" s="38">
        <v>212.411</v>
      </c>
      <c r="AI13" s="571">
        <v>16.288</v>
      </c>
      <c r="AJ13" s="571">
        <v>28.244</v>
      </c>
      <c r="AK13" s="571">
        <v>33.781999999999996</v>
      </c>
      <c r="AL13" s="571">
        <v>78.313999999999993</v>
      </c>
      <c r="AM13" s="571">
        <v>290.72500000000002</v>
      </c>
      <c r="AN13" s="834">
        <v>33.753</v>
      </c>
      <c r="AO13" s="834">
        <v>32.048000000000002</v>
      </c>
      <c r="AP13" s="834">
        <v>33</v>
      </c>
      <c r="AQ13" s="28">
        <v>98.801000000000002</v>
      </c>
      <c r="AR13" s="834">
        <v>29.99</v>
      </c>
      <c r="AS13" s="834">
        <v>27.173999999999999</v>
      </c>
      <c r="AT13" s="834">
        <v>24.215</v>
      </c>
      <c r="AU13" s="28">
        <v>81.379000000000005</v>
      </c>
      <c r="AV13" s="571">
        <v>180.18</v>
      </c>
      <c r="AW13" s="38">
        <v>11.832000000000001</v>
      </c>
      <c r="AX13" s="38">
        <v>27.324999999999999</v>
      </c>
      <c r="AY13" s="38">
        <v>29.24</v>
      </c>
      <c r="AZ13" s="38">
        <v>68.396999999999991</v>
      </c>
      <c r="BA13" s="38">
        <v>248.577</v>
      </c>
      <c r="BB13" s="571">
        <v>32.405999999999999</v>
      </c>
      <c r="BC13" s="571">
        <v>35.400999999999996</v>
      </c>
      <c r="BD13" s="571">
        <v>36.408999999999999</v>
      </c>
      <c r="BE13" s="571">
        <v>104.21599999999998</v>
      </c>
      <c r="BF13" s="571">
        <v>352.79300000000001</v>
      </c>
      <c r="BG13" s="834">
        <v>62.067999999999984</v>
      </c>
      <c r="BH13" s="616">
        <v>0.21349385157795164</v>
      </c>
      <c r="BI13" s="834">
        <v>38.908999999999999</v>
      </c>
      <c r="BJ13" s="834"/>
      <c r="BK13" s="834"/>
      <c r="BL13" s="28">
        <v>38.908999999999999</v>
      </c>
      <c r="BM13" s="834"/>
      <c r="BN13" s="834"/>
      <c r="BO13" s="834"/>
      <c r="BP13" s="28">
        <v>0</v>
      </c>
      <c r="BQ13" s="571">
        <v>38.908999999999999</v>
      </c>
      <c r="BR13" s="834"/>
      <c r="BS13" s="834"/>
      <c r="BT13" s="834"/>
      <c r="BU13" s="38">
        <v>0</v>
      </c>
      <c r="BV13" s="38">
        <v>38.908999999999999</v>
      </c>
      <c r="BW13" s="834"/>
      <c r="BX13" s="834"/>
      <c r="BY13" s="834"/>
      <c r="BZ13" s="571">
        <v>0</v>
      </c>
      <c r="CA13" s="571">
        <v>38.908999999999999</v>
      </c>
      <c r="CB13" s="834">
        <v>31.98</v>
      </c>
      <c r="CC13" s="834">
        <v>36.478000000000002</v>
      </c>
      <c r="CD13" s="28">
        <v>107.36699999999999</v>
      </c>
      <c r="CE13" s="834">
        <v>32.012</v>
      </c>
      <c r="CF13" s="834">
        <v>28.344999999999999</v>
      </c>
      <c r="CG13" s="834">
        <v>23.27</v>
      </c>
      <c r="CH13" s="28">
        <v>83.626999999999995</v>
      </c>
      <c r="CI13" s="571">
        <v>190.99399999999997</v>
      </c>
      <c r="CJ13" s="834">
        <v>23.349</v>
      </c>
      <c r="CK13" s="834">
        <v>24.164999999999999</v>
      </c>
      <c r="CL13" s="834">
        <v>27.325000000000003</v>
      </c>
      <c r="CM13" s="38">
        <v>74.838999999999999</v>
      </c>
      <c r="CN13" s="38">
        <v>265.83299999999997</v>
      </c>
    </row>
    <row r="14" spans="1:92" x14ac:dyDescent="0.25">
      <c r="A14" s="5" t="s">
        <v>80</v>
      </c>
      <c r="B14" s="560">
        <v>190.02804599999999</v>
      </c>
      <c r="C14" s="560">
        <v>168.30005399999999</v>
      </c>
      <c r="D14" s="560">
        <v>174.43850200000003</v>
      </c>
      <c r="E14" s="561">
        <v>532.76660200000003</v>
      </c>
      <c r="F14" s="29">
        <v>155.04047599999998</v>
      </c>
      <c r="G14" s="572">
        <v>149.07681200000005</v>
      </c>
      <c r="H14" s="572">
        <v>134.34348499999999</v>
      </c>
      <c r="I14" s="561">
        <v>438.46077299999996</v>
      </c>
      <c r="J14" s="561">
        <v>971.22737499999994</v>
      </c>
      <c r="K14" s="561">
        <v>127.53896900000001</v>
      </c>
      <c r="L14" s="561">
        <v>133.94869999999997</v>
      </c>
      <c r="M14" s="561">
        <v>133.22175199999998</v>
      </c>
      <c r="N14" s="561">
        <v>394.70942099999996</v>
      </c>
      <c r="O14" s="561">
        <v>1365.936796</v>
      </c>
      <c r="P14" s="561">
        <v>154.547012</v>
      </c>
      <c r="Q14" s="561">
        <v>163.12068600000001</v>
      </c>
      <c r="R14" s="561">
        <v>189.15600000000001</v>
      </c>
      <c r="S14" s="561">
        <v>506.82400000000001</v>
      </c>
      <c r="T14" s="572">
        <v>1872.760796</v>
      </c>
      <c r="U14" s="560">
        <v>192.16921599999998</v>
      </c>
      <c r="V14" s="560">
        <v>185.44824399999999</v>
      </c>
      <c r="W14" s="560">
        <v>181.38209400000002</v>
      </c>
      <c r="X14" s="561">
        <v>558.99955399999999</v>
      </c>
      <c r="Y14" s="29">
        <v>150.63226599999999</v>
      </c>
      <c r="Z14" s="572">
        <v>143.97201000000001</v>
      </c>
      <c r="AA14" s="572">
        <v>130.17796400000003</v>
      </c>
      <c r="AB14" s="561">
        <v>424.78224</v>
      </c>
      <c r="AC14" s="561">
        <v>983.78179399999999</v>
      </c>
      <c r="AD14" s="561">
        <v>129.44303400000001</v>
      </c>
      <c r="AE14" s="561">
        <v>133.37180000000001</v>
      </c>
      <c r="AF14" s="561">
        <v>130.405362</v>
      </c>
      <c r="AG14" s="561">
        <v>393.22019600000004</v>
      </c>
      <c r="AH14" s="561">
        <v>1377.00199</v>
      </c>
      <c r="AI14" s="561">
        <v>154.46869000000001</v>
      </c>
      <c r="AJ14" s="561">
        <v>164.240442</v>
      </c>
      <c r="AK14" s="561">
        <v>189.29300000000001</v>
      </c>
      <c r="AL14" s="561">
        <v>508.00200000000007</v>
      </c>
      <c r="AM14" s="561">
        <v>1885.0039900000002</v>
      </c>
      <c r="AN14" s="560">
        <v>194.97521599999999</v>
      </c>
      <c r="AO14" s="560">
        <v>177.33624400000002</v>
      </c>
      <c r="AP14" s="560">
        <v>175.119</v>
      </c>
      <c r="AQ14" s="561">
        <v>547.43046000000004</v>
      </c>
      <c r="AR14" s="29">
        <v>154.69631799999999</v>
      </c>
      <c r="AS14" s="572">
        <v>146.14957200000001</v>
      </c>
      <c r="AT14" s="572">
        <v>128.14700000000002</v>
      </c>
      <c r="AU14" s="561">
        <v>428.99288999999999</v>
      </c>
      <c r="AV14" s="561">
        <v>976.42335000000003</v>
      </c>
      <c r="AW14" s="561">
        <v>128.252591</v>
      </c>
      <c r="AX14" s="561">
        <v>133.33683399999998</v>
      </c>
      <c r="AY14" s="561">
        <v>136.474524</v>
      </c>
      <c r="AZ14" s="561">
        <v>398.06394899999998</v>
      </c>
      <c r="BA14" s="561">
        <v>1374.4872989999999</v>
      </c>
      <c r="BB14" s="561">
        <v>155.951424</v>
      </c>
      <c r="BC14" s="561">
        <v>161.712174</v>
      </c>
      <c r="BD14" s="561">
        <v>183.20370400000002</v>
      </c>
      <c r="BE14" s="561">
        <v>500.867302</v>
      </c>
      <c r="BF14" s="561">
        <v>1875.354601</v>
      </c>
      <c r="BG14" s="834">
        <v>-9.6493890000001556</v>
      </c>
      <c r="BH14" s="616">
        <v>-5.1190284217913495E-3</v>
      </c>
      <c r="BI14" s="560">
        <v>194.20908599999999</v>
      </c>
      <c r="BJ14" s="560">
        <v>0</v>
      </c>
      <c r="BK14" s="560">
        <v>0</v>
      </c>
      <c r="BL14" s="561">
        <v>194.20908599999999</v>
      </c>
      <c r="BM14" s="560">
        <v>0</v>
      </c>
      <c r="BN14" s="560">
        <v>0</v>
      </c>
      <c r="BO14" s="560">
        <v>0</v>
      </c>
      <c r="BP14" s="561">
        <v>0</v>
      </c>
      <c r="BQ14" s="561">
        <v>194.20908599999999</v>
      </c>
      <c r="BR14" s="560">
        <v>0</v>
      </c>
      <c r="BS14" s="560">
        <v>0</v>
      </c>
      <c r="BT14" s="560">
        <v>0</v>
      </c>
      <c r="BU14" s="561">
        <v>0</v>
      </c>
      <c r="BV14" s="561">
        <v>194.20908599999999</v>
      </c>
      <c r="BW14" s="560">
        <v>0</v>
      </c>
      <c r="BX14" s="560">
        <v>0</v>
      </c>
      <c r="BY14" s="560">
        <v>0</v>
      </c>
      <c r="BZ14" s="561">
        <v>0</v>
      </c>
      <c r="CA14" s="561">
        <v>194.20908599999999</v>
      </c>
      <c r="CB14" s="560">
        <v>171.52633800000001</v>
      </c>
      <c r="CC14" s="560">
        <v>173.11388400000001</v>
      </c>
      <c r="CD14" s="561">
        <v>538.84930799999995</v>
      </c>
      <c r="CE14" s="560">
        <v>152.22740400000001</v>
      </c>
      <c r="CF14" s="560">
        <v>143.78705600000001</v>
      </c>
      <c r="CG14" s="560">
        <v>140.16220799999999</v>
      </c>
      <c r="CH14" s="561">
        <v>436.17666799999995</v>
      </c>
      <c r="CI14" s="561">
        <v>975.0259759999999</v>
      </c>
      <c r="CJ14" s="560">
        <v>132.40989999999999</v>
      </c>
      <c r="CK14" s="560">
        <v>134.130574</v>
      </c>
      <c r="CL14" s="560">
        <v>139.990206</v>
      </c>
      <c r="CM14" s="561">
        <v>406.53068000000002</v>
      </c>
      <c r="CN14" s="561">
        <v>1381.556656</v>
      </c>
    </row>
    <row r="15" spans="1:92" x14ac:dyDescent="0.25">
      <c r="A15" s="6" t="s">
        <v>44</v>
      </c>
      <c r="B15" s="233">
        <v>189.81299999999999</v>
      </c>
      <c r="C15" s="233">
        <v>168.11099999999999</v>
      </c>
      <c r="D15" s="233">
        <v>174.24700000000001</v>
      </c>
      <c r="E15" s="232">
        <v>532.17100000000005</v>
      </c>
      <c r="F15" s="202">
        <v>154.87699999999998</v>
      </c>
      <c r="G15" s="570">
        <v>148.90700000000004</v>
      </c>
      <c r="H15" s="570">
        <v>134.19099999999997</v>
      </c>
      <c r="I15" s="232">
        <v>437.97499999999997</v>
      </c>
      <c r="J15" s="570">
        <v>970.14599999999996</v>
      </c>
      <c r="K15" s="570">
        <v>127.41200000000001</v>
      </c>
      <c r="L15" s="570">
        <v>133.76099999999997</v>
      </c>
      <c r="M15" s="570">
        <v>133.06399999999999</v>
      </c>
      <c r="N15" s="570">
        <v>394.23699999999997</v>
      </c>
      <c r="O15" s="570">
        <v>1364.3829999999998</v>
      </c>
      <c r="P15" s="570">
        <v>154.36099999999999</v>
      </c>
      <c r="Q15" s="570">
        <v>162.93299999999999</v>
      </c>
      <c r="R15" s="570">
        <v>188.94200000000001</v>
      </c>
      <c r="S15" s="570">
        <v>506.23599999999999</v>
      </c>
      <c r="T15" s="572">
        <v>1870.6189999999997</v>
      </c>
      <c r="U15" s="233">
        <v>191.94399999999999</v>
      </c>
      <c r="V15" s="233">
        <v>185.23299999999998</v>
      </c>
      <c r="W15" s="233">
        <v>181.17000000000002</v>
      </c>
      <c r="X15" s="232">
        <v>558.34699999999998</v>
      </c>
      <c r="Y15" s="202">
        <v>150.45699999999999</v>
      </c>
      <c r="Z15" s="570">
        <v>143.81100000000001</v>
      </c>
      <c r="AA15" s="570">
        <v>130.03400000000002</v>
      </c>
      <c r="AB15" s="232">
        <v>424.30200000000002</v>
      </c>
      <c r="AC15" s="570">
        <v>982.649</v>
      </c>
      <c r="AD15" s="550">
        <v>129.30600000000001</v>
      </c>
      <c r="AE15" s="550">
        <v>133.18900000000002</v>
      </c>
      <c r="AF15" s="550">
        <v>130.25399999999999</v>
      </c>
      <c r="AG15" s="570">
        <v>392.74900000000002</v>
      </c>
      <c r="AH15" s="570">
        <v>1375.3980000000001</v>
      </c>
      <c r="AI15" s="570">
        <v>154.27600000000001</v>
      </c>
      <c r="AJ15" s="570">
        <v>164.04300000000001</v>
      </c>
      <c r="AK15" s="570">
        <v>189.08500000000001</v>
      </c>
      <c r="AL15" s="570">
        <v>507.40400000000005</v>
      </c>
      <c r="AM15" s="570">
        <v>1882.8020000000001</v>
      </c>
      <c r="AN15" s="233">
        <v>194.75</v>
      </c>
      <c r="AO15" s="233">
        <v>177.12100000000001</v>
      </c>
      <c r="AP15" s="233">
        <v>174.90100000000001</v>
      </c>
      <c r="AQ15" s="232">
        <v>546.77199999999993</v>
      </c>
      <c r="AR15" s="202">
        <v>154.51</v>
      </c>
      <c r="AS15" s="570">
        <v>145.965</v>
      </c>
      <c r="AT15" s="570">
        <v>128.02000000000001</v>
      </c>
      <c r="AU15" s="232">
        <v>428.495</v>
      </c>
      <c r="AV15" s="570">
        <v>975.26699999999994</v>
      </c>
      <c r="AW15" s="219">
        <v>128.13999999999999</v>
      </c>
      <c r="AX15" s="219">
        <v>133.18899999999999</v>
      </c>
      <c r="AY15" s="219">
        <v>136.32300000000001</v>
      </c>
      <c r="AZ15" s="570">
        <v>397.65199999999993</v>
      </c>
      <c r="BA15" s="570">
        <v>1372.9189999999999</v>
      </c>
      <c r="BB15" s="570">
        <v>155.78100000000001</v>
      </c>
      <c r="BC15" s="570">
        <v>161.535</v>
      </c>
      <c r="BD15" s="570">
        <v>183.00700000000001</v>
      </c>
      <c r="BE15" s="570">
        <v>500.32300000000004</v>
      </c>
      <c r="BF15" s="570">
        <v>1873.242</v>
      </c>
      <c r="BG15" s="834">
        <v>-9.5600000000001728</v>
      </c>
      <c r="BH15" s="616">
        <v>-5.0775386896764196E-3</v>
      </c>
      <c r="BI15" s="233">
        <v>193.99799999999999</v>
      </c>
      <c r="BJ15" s="233"/>
      <c r="BK15" s="233"/>
      <c r="BL15" s="232">
        <v>193.99799999999999</v>
      </c>
      <c r="BM15" s="233"/>
      <c r="BN15" s="233"/>
      <c r="BO15" s="233"/>
      <c r="BP15" s="232">
        <v>0</v>
      </c>
      <c r="BQ15" s="570">
        <v>193.99799999999999</v>
      </c>
      <c r="BR15" s="233"/>
      <c r="BS15" s="233"/>
      <c r="BT15" s="233"/>
      <c r="BU15" s="570">
        <v>0</v>
      </c>
      <c r="BV15" s="570">
        <v>193.99799999999999</v>
      </c>
      <c r="BW15" s="233"/>
      <c r="BX15" s="233"/>
      <c r="BY15" s="233"/>
      <c r="BZ15" s="570">
        <v>0</v>
      </c>
      <c r="CA15" s="570">
        <v>193.99799999999999</v>
      </c>
      <c r="CB15" s="233">
        <v>171.34200000000001</v>
      </c>
      <c r="CC15" s="233">
        <v>172.935</v>
      </c>
      <c r="CD15" s="232">
        <v>538.27500000000009</v>
      </c>
      <c r="CE15" s="233">
        <v>152.07300000000001</v>
      </c>
      <c r="CF15" s="233">
        <v>143.636</v>
      </c>
      <c r="CG15" s="233">
        <v>140.02699999999999</v>
      </c>
      <c r="CH15" s="232">
        <v>435.73599999999999</v>
      </c>
      <c r="CI15" s="570">
        <v>974.01100000000008</v>
      </c>
      <c r="CJ15" s="233">
        <v>132.291</v>
      </c>
      <c r="CK15" s="233">
        <v>133.95699999999999</v>
      </c>
      <c r="CL15" s="233">
        <v>139.858</v>
      </c>
      <c r="CM15" s="570">
        <v>406.10599999999999</v>
      </c>
      <c r="CN15" s="570">
        <v>1380.1170000000002</v>
      </c>
    </row>
    <row r="16" spans="1:92" x14ac:dyDescent="0.25">
      <c r="A16" s="6" t="s">
        <v>47</v>
      </c>
      <c r="B16" s="233">
        <v>0.21504599999999999</v>
      </c>
      <c r="C16" s="233">
        <v>0.189054</v>
      </c>
      <c r="D16" s="233">
        <v>0.19150200000000001</v>
      </c>
      <c r="E16" s="232">
        <v>0.59560199999999996</v>
      </c>
      <c r="F16" s="202">
        <v>0.16347600000000001</v>
      </c>
      <c r="G16" s="570">
        <v>0.16981199999999999</v>
      </c>
      <c r="H16" s="570">
        <v>0.15248500000000001</v>
      </c>
      <c r="I16" s="232">
        <v>0.48577300000000001</v>
      </c>
      <c r="J16" s="570">
        <v>1.081375</v>
      </c>
      <c r="K16" s="570">
        <v>0.126969</v>
      </c>
      <c r="L16" s="570">
        <v>0.18770000000000001</v>
      </c>
      <c r="M16" s="570">
        <v>0.157752</v>
      </c>
      <c r="N16" s="570">
        <v>0.47242099999999998</v>
      </c>
      <c r="O16" s="570">
        <v>1.553796</v>
      </c>
      <c r="P16" s="570">
        <v>0.18601200000000001</v>
      </c>
      <c r="Q16" s="194">
        <v>0.18768599999999999</v>
      </c>
      <c r="R16" s="570">
        <v>0.214</v>
      </c>
      <c r="S16" s="570">
        <v>0.58799999999999997</v>
      </c>
      <c r="T16" s="572">
        <v>2.1417959999999998</v>
      </c>
      <c r="U16" s="39">
        <v>0.225216</v>
      </c>
      <c r="V16" s="39">
        <v>0.21524399999999999</v>
      </c>
      <c r="W16" s="39">
        <v>0.212094</v>
      </c>
      <c r="X16" s="41">
        <v>0.65255399999999997</v>
      </c>
      <c r="Y16" s="42">
        <v>0.17526600000000001</v>
      </c>
      <c r="Z16" s="42">
        <v>0.16100999999999999</v>
      </c>
      <c r="AA16" s="42">
        <v>0.14396400000000001</v>
      </c>
      <c r="AB16" s="41">
        <v>0.48024</v>
      </c>
      <c r="AC16" s="194">
        <v>1.1327940000000001</v>
      </c>
      <c r="AD16" s="550">
        <v>0.13703399999999999</v>
      </c>
      <c r="AE16" s="550">
        <v>0.18279999999999999</v>
      </c>
      <c r="AF16" s="550">
        <v>0.151362</v>
      </c>
      <c r="AG16" s="570">
        <v>0.47119599999999995</v>
      </c>
      <c r="AH16" s="570">
        <v>1.60399</v>
      </c>
      <c r="AI16" s="570">
        <v>0.19269</v>
      </c>
      <c r="AJ16" s="570">
        <v>0.19744200000000001</v>
      </c>
      <c r="AK16" s="570">
        <v>0.20799999999999999</v>
      </c>
      <c r="AL16" s="570">
        <v>0.59799999999999998</v>
      </c>
      <c r="AM16" s="570">
        <v>2.2019899999999999</v>
      </c>
      <c r="AN16" s="240">
        <v>0.225216</v>
      </c>
      <c r="AO16" s="39">
        <v>0.21524399999999999</v>
      </c>
      <c r="AP16" s="39">
        <v>0.218</v>
      </c>
      <c r="AQ16" s="41">
        <v>0.65845999999999993</v>
      </c>
      <c r="AR16" s="42">
        <v>0.18631800000000001</v>
      </c>
      <c r="AS16" s="42">
        <v>0.18457200000000001</v>
      </c>
      <c r="AT16" s="42">
        <v>0.127</v>
      </c>
      <c r="AU16" s="41">
        <v>0.49789000000000005</v>
      </c>
      <c r="AV16" s="194">
        <v>1.15635</v>
      </c>
      <c r="AW16" s="773">
        <v>0.112591</v>
      </c>
      <c r="AX16" s="773">
        <v>0.14783399999999999</v>
      </c>
      <c r="AY16" s="773">
        <v>0.15152399999999999</v>
      </c>
      <c r="AZ16" s="570">
        <v>0.41194900000000001</v>
      </c>
      <c r="BA16" s="570">
        <v>1.5682990000000001</v>
      </c>
      <c r="BB16" s="570">
        <v>0.17042399999999999</v>
      </c>
      <c r="BC16" s="570">
        <v>0.177174</v>
      </c>
      <c r="BD16" s="570">
        <v>0.19670399999999999</v>
      </c>
      <c r="BE16" s="570">
        <v>0.54430199999999995</v>
      </c>
      <c r="BF16" s="570">
        <v>2.1126010000000002</v>
      </c>
      <c r="BG16" s="834">
        <v>-8.9388999999999719E-2</v>
      </c>
      <c r="BH16" s="616">
        <v>-4.0594643935712549E-2</v>
      </c>
      <c r="BI16" s="240">
        <v>0.211086</v>
      </c>
      <c r="BJ16" s="240"/>
      <c r="BK16" s="240"/>
      <c r="BL16" s="41">
        <v>0.211086</v>
      </c>
      <c r="BM16" s="240"/>
      <c r="BN16" s="240"/>
      <c r="BO16" s="240"/>
      <c r="BP16" s="41">
        <v>0</v>
      </c>
      <c r="BQ16" s="194">
        <v>0.211086</v>
      </c>
      <c r="BR16" s="240"/>
      <c r="BS16" s="240"/>
      <c r="BT16" s="240"/>
      <c r="BU16" s="570">
        <v>0</v>
      </c>
      <c r="BV16" s="570">
        <v>0.211086</v>
      </c>
      <c r="BW16" s="240"/>
      <c r="BX16" s="240"/>
      <c r="BY16" s="240"/>
      <c r="BZ16" s="570">
        <v>0</v>
      </c>
      <c r="CA16" s="570">
        <v>0.211086</v>
      </c>
      <c r="CB16" s="240">
        <v>0.184338</v>
      </c>
      <c r="CC16" s="240">
        <v>0.17888399999999999</v>
      </c>
      <c r="CD16" s="41">
        <v>0.57430800000000004</v>
      </c>
      <c r="CE16" s="240">
        <v>0.15440400000000001</v>
      </c>
      <c r="CF16" s="240">
        <v>0.151056</v>
      </c>
      <c r="CG16" s="240">
        <v>0.13520799999999999</v>
      </c>
      <c r="CH16" s="41">
        <v>0.440668</v>
      </c>
      <c r="CI16" s="194">
        <v>1.0149760000000001</v>
      </c>
      <c r="CJ16" s="240">
        <v>0.11890000000000001</v>
      </c>
      <c r="CK16" s="240">
        <v>0.17357400000000001</v>
      </c>
      <c r="CL16" s="240">
        <v>0.13220599999999999</v>
      </c>
      <c r="CM16" s="570">
        <v>0.42468</v>
      </c>
      <c r="CN16" s="570">
        <v>1.439656</v>
      </c>
    </row>
    <row r="17" spans="1:92" x14ac:dyDescent="0.25">
      <c r="A17" s="5" t="s">
        <v>81</v>
      </c>
      <c r="B17" s="560">
        <v>473.41100000000006</v>
      </c>
      <c r="C17" s="560">
        <v>427.86399999999998</v>
      </c>
      <c r="D17" s="560">
        <v>384.26500000000004</v>
      </c>
      <c r="E17" s="560">
        <v>1285.54</v>
      </c>
      <c r="F17" s="560">
        <v>305.02100000000002</v>
      </c>
      <c r="G17" s="560">
        <v>255.62800000000001</v>
      </c>
      <c r="H17" s="560">
        <v>188.34800000000001</v>
      </c>
      <c r="I17" s="560">
        <v>748.99699999999996</v>
      </c>
      <c r="J17" s="560">
        <v>2034.5369999999998</v>
      </c>
      <c r="K17" s="560">
        <v>185.249</v>
      </c>
      <c r="L17" s="560">
        <v>186.54500000000002</v>
      </c>
      <c r="M17" s="560">
        <v>262.68399999999997</v>
      </c>
      <c r="N17" s="560">
        <v>634.47799999999995</v>
      </c>
      <c r="O17" s="560">
        <v>2669.0149999999999</v>
      </c>
      <c r="P17" s="560">
        <v>340.50600000000003</v>
      </c>
      <c r="Q17" s="560">
        <v>413.05199999999996</v>
      </c>
      <c r="R17" s="560">
        <v>471.50599999999997</v>
      </c>
      <c r="S17" s="560">
        <v>1225.0639999999999</v>
      </c>
      <c r="T17" s="572">
        <v>3894.0789999999997</v>
      </c>
      <c r="U17" s="560">
        <v>471.61099999999999</v>
      </c>
      <c r="V17" s="560">
        <v>409.887</v>
      </c>
      <c r="W17" s="560">
        <v>179.29</v>
      </c>
      <c r="X17" s="560">
        <v>1060.788</v>
      </c>
      <c r="Y17" s="560">
        <v>328.56800000000004</v>
      </c>
      <c r="Z17" s="560">
        <v>272.28300000000002</v>
      </c>
      <c r="AA17" s="560">
        <v>195.059</v>
      </c>
      <c r="AB17" s="560">
        <v>795.91</v>
      </c>
      <c r="AC17" s="560">
        <v>1856.6979999999999</v>
      </c>
      <c r="AD17" s="560">
        <v>177.38899999999998</v>
      </c>
      <c r="AE17" s="560">
        <v>198.02600000000001</v>
      </c>
      <c r="AF17" s="560">
        <v>250.727227</v>
      </c>
      <c r="AG17" s="560">
        <v>626.14222700000005</v>
      </c>
      <c r="AH17" s="560">
        <v>2482.8402269999997</v>
      </c>
      <c r="AI17" s="560">
        <v>341.90999999999997</v>
      </c>
      <c r="AJ17" s="560">
        <v>422.10553300000004</v>
      </c>
      <c r="AK17" s="560">
        <v>475.78899999999999</v>
      </c>
      <c r="AL17" s="560">
        <v>1251.7470000000001</v>
      </c>
      <c r="AM17" s="560">
        <v>3734.587227</v>
      </c>
      <c r="AN17" s="560">
        <v>496.703484</v>
      </c>
      <c r="AO17" s="560">
        <v>421.84048799999999</v>
      </c>
      <c r="AP17" s="560">
        <v>400.90000000000003</v>
      </c>
      <c r="AQ17" s="560">
        <v>1319.443972</v>
      </c>
      <c r="AR17" s="560">
        <v>316.96823000000006</v>
      </c>
      <c r="AS17" s="560">
        <v>237.76057300000002</v>
      </c>
      <c r="AT17" s="560">
        <v>190.69500000000002</v>
      </c>
      <c r="AU17" s="560">
        <v>745.42380300000013</v>
      </c>
      <c r="AV17" s="560">
        <v>2064.8677750000002</v>
      </c>
      <c r="AW17" s="560">
        <v>184.91</v>
      </c>
      <c r="AX17" s="560">
        <v>184.30600000000001</v>
      </c>
      <c r="AY17" s="560">
        <v>259.19299999999998</v>
      </c>
      <c r="AZ17" s="560">
        <v>628.40899999999999</v>
      </c>
      <c r="BA17" s="560">
        <v>2693.2767750000003</v>
      </c>
      <c r="BB17" s="560">
        <v>345.683179</v>
      </c>
      <c r="BC17" s="560">
        <v>403.375</v>
      </c>
      <c r="BD17" s="560">
        <v>451.786</v>
      </c>
      <c r="BE17" s="560">
        <v>1200.8441789999999</v>
      </c>
      <c r="BF17" s="560">
        <v>3894.120954</v>
      </c>
      <c r="BG17" s="834">
        <v>159.533727</v>
      </c>
      <c r="BH17" s="616">
        <v>4.2717900882490278E-2</v>
      </c>
      <c r="BI17" s="560">
        <v>317.88800000000003</v>
      </c>
      <c r="BJ17" s="560">
        <v>0</v>
      </c>
      <c r="BK17" s="560">
        <v>0</v>
      </c>
      <c r="BL17" s="560">
        <v>317.88800000000003</v>
      </c>
      <c r="BM17" s="560">
        <v>0</v>
      </c>
      <c r="BN17" s="560">
        <v>0</v>
      </c>
      <c r="BO17" s="560">
        <v>0</v>
      </c>
      <c r="BP17" s="560">
        <v>0</v>
      </c>
      <c r="BQ17" s="560">
        <v>317.88800000000003</v>
      </c>
      <c r="BR17" s="560">
        <v>0</v>
      </c>
      <c r="BS17" s="560">
        <v>0</v>
      </c>
      <c r="BT17" s="560">
        <v>0</v>
      </c>
      <c r="BU17" s="560">
        <v>0</v>
      </c>
      <c r="BV17" s="560">
        <v>317.88800000000003</v>
      </c>
      <c r="BW17" s="560">
        <v>0</v>
      </c>
      <c r="BX17" s="560">
        <v>0</v>
      </c>
      <c r="BY17" s="560">
        <v>0</v>
      </c>
      <c r="BZ17" s="560">
        <v>0</v>
      </c>
      <c r="CA17" s="560">
        <v>317.88800000000003</v>
      </c>
      <c r="CB17" s="560">
        <v>428.94386900000001</v>
      </c>
      <c r="CC17" s="560">
        <v>376.26600000000002</v>
      </c>
      <c r="CD17" s="560">
        <v>1123.0978690000002</v>
      </c>
      <c r="CE17" s="560">
        <v>300.74900000000002</v>
      </c>
      <c r="CF17" s="560">
        <v>252.239</v>
      </c>
      <c r="CG17" s="560">
        <v>187.47099999999998</v>
      </c>
      <c r="CH17" s="560">
        <v>740.45900000000006</v>
      </c>
      <c r="CI17" s="560">
        <v>1863.5568690000002</v>
      </c>
      <c r="CJ17" s="560">
        <v>201.065</v>
      </c>
      <c r="CK17" s="560">
        <v>105.89099999999999</v>
      </c>
      <c r="CL17" s="560">
        <v>300.06600000000003</v>
      </c>
      <c r="CM17" s="560">
        <v>607.02200000000005</v>
      </c>
      <c r="CN17" s="560">
        <v>2470.5788690000004</v>
      </c>
    </row>
    <row r="18" spans="1:92" x14ac:dyDescent="0.25">
      <c r="A18" s="6" t="s">
        <v>48</v>
      </c>
      <c r="B18" s="834">
        <v>441.15500000000009</v>
      </c>
      <c r="C18" s="834">
        <v>396.89099999999996</v>
      </c>
      <c r="D18" s="834">
        <v>359.32600000000002</v>
      </c>
      <c r="E18" s="232">
        <v>1197.3720000000001</v>
      </c>
      <c r="F18" s="202">
        <v>282.41900000000004</v>
      </c>
      <c r="G18" s="570">
        <v>235.47900000000001</v>
      </c>
      <c r="H18" s="570">
        <v>174.179</v>
      </c>
      <c r="I18" s="232">
        <v>692.077</v>
      </c>
      <c r="J18" s="570">
        <v>1889.4490000000001</v>
      </c>
      <c r="K18" s="570">
        <v>174.179</v>
      </c>
      <c r="L18" s="570">
        <v>174.179</v>
      </c>
      <c r="M18" s="570">
        <v>243.69299999999998</v>
      </c>
      <c r="N18" s="570">
        <v>592.05099999999993</v>
      </c>
      <c r="O18" s="570">
        <v>2481.5</v>
      </c>
      <c r="P18" s="221">
        <v>318.42500000000001</v>
      </c>
      <c r="Q18" s="570">
        <v>385.87299999999999</v>
      </c>
      <c r="R18" s="570">
        <v>438.60899999999998</v>
      </c>
      <c r="S18" s="570">
        <v>1142.9069999999999</v>
      </c>
      <c r="T18" s="572">
        <v>3624.4070000000002</v>
      </c>
      <c r="U18" s="233">
        <v>439.48</v>
      </c>
      <c r="V18" s="233">
        <v>381.226</v>
      </c>
      <c r="W18" s="233">
        <v>152.78799999999998</v>
      </c>
      <c r="X18" s="232">
        <v>973.49400000000003</v>
      </c>
      <c r="Y18" s="202">
        <v>304.90300000000002</v>
      </c>
      <c r="Z18" s="570">
        <v>252.86699999999999</v>
      </c>
      <c r="AA18" s="570">
        <v>182.154</v>
      </c>
      <c r="AB18" s="232">
        <v>739.92399999999998</v>
      </c>
      <c r="AC18" s="570">
        <v>1713.4180000000001</v>
      </c>
      <c r="AD18" s="550">
        <v>165.64099999999999</v>
      </c>
      <c r="AE18" s="550">
        <v>184.477</v>
      </c>
      <c r="AF18" s="550">
        <v>231.87299999999999</v>
      </c>
      <c r="AG18" s="550">
        <v>581.99099999999999</v>
      </c>
      <c r="AH18" s="834">
        <v>2295.4090000000001</v>
      </c>
      <c r="AI18" s="56">
        <v>330.84</v>
      </c>
      <c r="AJ18" s="570">
        <v>395.72500000000002</v>
      </c>
      <c r="AK18" s="570">
        <v>446.98099999999999</v>
      </c>
      <c r="AL18" s="570">
        <v>1173.546</v>
      </c>
      <c r="AM18" s="570">
        <v>3468.9549999999999</v>
      </c>
      <c r="AN18" s="233">
        <v>462.20499999999998</v>
      </c>
      <c r="AO18" s="233">
        <v>390.733</v>
      </c>
      <c r="AP18" s="233">
        <v>377.1</v>
      </c>
      <c r="AQ18" s="232">
        <v>1230.038</v>
      </c>
      <c r="AR18" s="202">
        <v>294.27700000000004</v>
      </c>
      <c r="AS18" s="570">
        <v>216.34100000000001</v>
      </c>
      <c r="AT18" s="570">
        <v>178.49</v>
      </c>
      <c r="AU18" s="232">
        <v>689.10800000000006</v>
      </c>
      <c r="AV18" s="570">
        <v>1919.1460000000002</v>
      </c>
      <c r="AW18" s="834">
        <v>172.762</v>
      </c>
      <c r="AX18" s="219">
        <v>170.79300000000001</v>
      </c>
      <c r="AY18" s="219">
        <v>239.74</v>
      </c>
      <c r="AZ18" s="834">
        <v>583.29500000000007</v>
      </c>
      <c r="BA18" s="834">
        <v>2502.4410000000003</v>
      </c>
      <c r="BB18" s="221">
        <v>322.42599999999999</v>
      </c>
      <c r="BC18" s="570">
        <v>375.39400000000001</v>
      </c>
      <c r="BD18" s="570">
        <v>423.012</v>
      </c>
      <c r="BE18" s="570">
        <v>1120.8319999999999</v>
      </c>
      <c r="BF18" s="570">
        <v>3623.2730000000001</v>
      </c>
      <c r="BG18" s="834">
        <v>154.31800000000021</v>
      </c>
      <c r="BH18" s="616">
        <v>4.4485443022466375E-2</v>
      </c>
      <c r="BI18" s="233">
        <v>284.60600000000005</v>
      </c>
      <c r="BJ18" s="233"/>
      <c r="BK18" s="233"/>
      <c r="BL18" s="232">
        <v>284.60600000000005</v>
      </c>
      <c r="BM18" s="233"/>
      <c r="BN18" s="233"/>
      <c r="BO18" s="233"/>
      <c r="BP18" s="232">
        <v>0</v>
      </c>
      <c r="BQ18" s="570">
        <v>284.60600000000005</v>
      </c>
      <c r="BR18" s="233"/>
      <c r="BS18" s="233"/>
      <c r="BT18" s="233"/>
      <c r="BU18" s="834">
        <v>0</v>
      </c>
      <c r="BV18" s="834">
        <v>284.60600000000005</v>
      </c>
      <c r="BW18" s="233"/>
      <c r="BX18" s="233"/>
      <c r="BY18" s="233"/>
      <c r="BZ18" s="570">
        <v>0</v>
      </c>
      <c r="CA18" s="570">
        <v>284.60600000000005</v>
      </c>
      <c r="CB18" s="233">
        <v>397.17700000000002</v>
      </c>
      <c r="CC18" s="233">
        <v>350.72</v>
      </c>
      <c r="CD18" s="232">
        <v>1032.5030000000002</v>
      </c>
      <c r="CE18" s="233">
        <v>277.29300000000001</v>
      </c>
      <c r="CF18" s="233">
        <v>231.96899999999999</v>
      </c>
      <c r="CG18" s="233">
        <v>172.92</v>
      </c>
      <c r="CH18" s="232">
        <v>682.18200000000002</v>
      </c>
      <c r="CI18" s="570">
        <v>1714.6850000000002</v>
      </c>
      <c r="CJ18" s="233">
        <v>189.066</v>
      </c>
      <c r="CK18" s="233">
        <v>93.66</v>
      </c>
      <c r="CL18" s="233">
        <v>281.68200000000002</v>
      </c>
      <c r="CM18" s="834">
        <v>564.40800000000002</v>
      </c>
      <c r="CN18" s="834">
        <v>2279.0930000000003</v>
      </c>
    </row>
    <row r="19" spans="1:92" x14ac:dyDescent="0.25">
      <c r="A19" s="6" t="s">
        <v>53</v>
      </c>
      <c r="B19" s="834">
        <v>32.256</v>
      </c>
      <c r="C19" s="834">
        <v>30.972999999999999</v>
      </c>
      <c r="D19" s="834">
        <v>24.939</v>
      </c>
      <c r="E19" s="232">
        <v>88.168000000000006</v>
      </c>
      <c r="F19" s="29">
        <v>22.602</v>
      </c>
      <c r="G19" s="572">
        <v>20.149000000000001</v>
      </c>
      <c r="H19" s="572">
        <v>14.169</v>
      </c>
      <c r="I19" s="561">
        <v>56.92</v>
      </c>
      <c r="J19" s="572">
        <v>145.08800000000002</v>
      </c>
      <c r="K19" s="572">
        <v>11.07</v>
      </c>
      <c r="L19" s="572">
        <v>12.366</v>
      </c>
      <c r="M19" s="572">
        <v>18.991</v>
      </c>
      <c r="N19" s="572">
        <v>42.427</v>
      </c>
      <c r="O19" s="572">
        <v>187.51500000000001</v>
      </c>
      <c r="P19" s="572">
        <v>22.081</v>
      </c>
      <c r="Q19" s="572">
        <v>27.178999999999998</v>
      </c>
      <c r="R19" s="572">
        <v>32.896999999999998</v>
      </c>
      <c r="S19" s="572">
        <v>82.156999999999996</v>
      </c>
      <c r="T19" s="572">
        <v>269.67200000000003</v>
      </c>
      <c r="U19" s="560">
        <v>32.131</v>
      </c>
      <c r="V19" s="560">
        <v>28.661000000000001</v>
      </c>
      <c r="W19" s="560">
        <v>26.502000000000002</v>
      </c>
      <c r="X19" s="561">
        <v>87.294000000000011</v>
      </c>
      <c r="Y19" s="29">
        <v>23.664999999999999</v>
      </c>
      <c r="Z19" s="572">
        <v>19.416</v>
      </c>
      <c r="AA19" s="572">
        <v>12.904999999999999</v>
      </c>
      <c r="AB19" s="561">
        <v>55.986000000000004</v>
      </c>
      <c r="AC19" s="572">
        <v>143.28000000000003</v>
      </c>
      <c r="AD19" s="550">
        <v>11.748000000000001</v>
      </c>
      <c r="AE19" s="550">
        <v>13.548999999999999</v>
      </c>
      <c r="AF19" s="550">
        <v>18.854227000000002</v>
      </c>
      <c r="AG19" s="550">
        <v>44.151227000000006</v>
      </c>
      <c r="AH19" s="550">
        <v>187.43122700000004</v>
      </c>
      <c r="AI19" s="572">
        <v>11.07</v>
      </c>
      <c r="AJ19" s="572">
        <v>26.380533</v>
      </c>
      <c r="AK19" s="572">
        <v>28.808</v>
      </c>
      <c r="AL19" s="572">
        <v>78.200999999999993</v>
      </c>
      <c r="AM19" s="572">
        <v>265.63222700000006</v>
      </c>
      <c r="AN19" s="560">
        <v>34.498483999999998</v>
      </c>
      <c r="AO19" s="560">
        <v>31.107488</v>
      </c>
      <c r="AP19" s="560">
        <v>23.8</v>
      </c>
      <c r="AQ19" s="561">
        <v>89.405971999999991</v>
      </c>
      <c r="AR19" s="29">
        <v>22.691230000000001</v>
      </c>
      <c r="AS19" s="572">
        <v>21.419573</v>
      </c>
      <c r="AT19" s="572">
        <v>12.205</v>
      </c>
      <c r="AU19" s="561">
        <v>56.315803000000002</v>
      </c>
      <c r="AV19" s="572">
        <v>145.72177499999998</v>
      </c>
      <c r="AW19" s="834">
        <v>12.148</v>
      </c>
      <c r="AX19" s="774">
        <v>13.513</v>
      </c>
      <c r="AY19" s="774">
        <v>19.452999999999999</v>
      </c>
      <c r="AZ19" s="834">
        <v>45.114000000000004</v>
      </c>
      <c r="BA19" s="834">
        <v>190.83577499999998</v>
      </c>
      <c r="BB19" s="572">
        <v>23.257179000000001</v>
      </c>
      <c r="BC19" s="572">
        <v>27.981000000000002</v>
      </c>
      <c r="BD19" s="572">
        <v>28.774000000000001</v>
      </c>
      <c r="BE19" s="572">
        <v>80.012179000000003</v>
      </c>
      <c r="BF19" s="572">
        <v>270.84795399999996</v>
      </c>
      <c r="BG19" s="834">
        <v>5.2157269999999016</v>
      </c>
      <c r="BH19" s="616">
        <v>1.963514389389176E-2</v>
      </c>
      <c r="BI19" s="560">
        <v>33.282000000000004</v>
      </c>
      <c r="BJ19" s="560"/>
      <c r="BK19" s="560"/>
      <c r="BL19" s="561">
        <v>33.282000000000004</v>
      </c>
      <c r="BM19" s="560"/>
      <c r="BN19" s="560"/>
      <c r="BO19" s="560"/>
      <c r="BP19" s="561">
        <v>0</v>
      </c>
      <c r="BQ19" s="572">
        <v>33.282000000000004</v>
      </c>
      <c r="BR19" s="560"/>
      <c r="BS19" s="560"/>
      <c r="BT19" s="560"/>
      <c r="BU19" s="834">
        <v>0</v>
      </c>
      <c r="BV19" s="834">
        <v>33.282000000000004</v>
      </c>
      <c r="BW19" s="560"/>
      <c r="BX19" s="560"/>
      <c r="BY19" s="560"/>
      <c r="BZ19" s="572">
        <v>0</v>
      </c>
      <c r="CA19" s="572">
        <v>33.282000000000004</v>
      </c>
      <c r="CB19" s="560">
        <v>31.766869</v>
      </c>
      <c r="CC19" s="560">
        <v>25.545999999999999</v>
      </c>
      <c r="CD19" s="561">
        <v>90.594868999999989</v>
      </c>
      <c r="CE19" s="560">
        <v>23.456</v>
      </c>
      <c r="CF19" s="560">
        <v>20.27</v>
      </c>
      <c r="CG19" s="560">
        <v>14.551</v>
      </c>
      <c r="CH19" s="561">
        <v>58.277000000000001</v>
      </c>
      <c r="CI19" s="572">
        <v>148.871869</v>
      </c>
      <c r="CJ19" s="560">
        <v>11.999000000000001</v>
      </c>
      <c r="CK19" s="560">
        <v>12.231</v>
      </c>
      <c r="CL19" s="560">
        <v>18.384</v>
      </c>
      <c r="CM19" s="834">
        <v>42.614000000000004</v>
      </c>
      <c r="CN19" s="834">
        <v>191.48586900000001</v>
      </c>
    </row>
    <row r="20" spans="1:92" x14ac:dyDescent="0.25">
      <c r="A20" s="36" t="s">
        <v>54</v>
      </c>
      <c r="B20" s="33">
        <v>16.091656999999998</v>
      </c>
      <c r="C20" s="33">
        <v>16.091656999999998</v>
      </c>
      <c r="D20" s="33">
        <v>13.150939999999999</v>
      </c>
      <c r="E20" s="34">
        <v>45.334253999999994</v>
      </c>
      <c r="F20" s="35">
        <v>10.742927</v>
      </c>
      <c r="G20" s="574">
        <v>10.368386999999998</v>
      </c>
      <c r="H20" s="574">
        <v>6.911556</v>
      </c>
      <c r="I20" s="34">
        <v>28.022870000000001</v>
      </c>
      <c r="J20" s="574">
        <v>73.357123999999999</v>
      </c>
      <c r="K20" s="574">
        <v>6.6639999999999997</v>
      </c>
      <c r="L20" s="574">
        <v>8.6310000000000002</v>
      </c>
      <c r="M20" s="574">
        <v>10</v>
      </c>
      <c r="N20" s="574">
        <v>25.295000000000002</v>
      </c>
      <c r="O20" s="574">
        <v>98.652124000000001</v>
      </c>
      <c r="P20" s="574">
        <v>6.6639999999999997</v>
      </c>
      <c r="Q20" s="574">
        <v>13.901</v>
      </c>
      <c r="R20" s="574">
        <v>15.002000000000001</v>
      </c>
      <c r="S20" s="574">
        <v>35.567</v>
      </c>
      <c r="T20" s="33">
        <v>134.21912399999999</v>
      </c>
      <c r="U20" s="33">
        <v>15.007108000000001</v>
      </c>
      <c r="V20" s="33">
        <v>14.126906999999999</v>
      </c>
      <c r="W20" s="33">
        <v>14.323659000000001</v>
      </c>
      <c r="X20" s="34">
        <v>43.457673999999997</v>
      </c>
      <c r="Y20" s="35">
        <v>11.547715</v>
      </c>
      <c r="Z20" s="574">
        <v>9.7261769999999999</v>
      </c>
      <c r="AA20" s="574">
        <v>6.5694559999999997</v>
      </c>
      <c r="AB20" s="34">
        <v>27.843347999999999</v>
      </c>
      <c r="AC20" s="574">
        <v>71.301021999999989</v>
      </c>
      <c r="AD20" s="574">
        <v>5.9320000000000004</v>
      </c>
      <c r="AE20" s="574">
        <v>7.5720000000000001</v>
      </c>
      <c r="AF20" s="574">
        <v>9.7110000000000003</v>
      </c>
      <c r="AG20" s="34">
        <v>23.215000000000003</v>
      </c>
      <c r="AH20" s="574">
        <v>94.516021999999992</v>
      </c>
      <c r="AI20" s="574">
        <v>6.6639999999999997</v>
      </c>
      <c r="AJ20" s="574">
        <v>13.401</v>
      </c>
      <c r="AK20" s="574">
        <v>15.066000000000001</v>
      </c>
      <c r="AL20" s="574">
        <v>35.131</v>
      </c>
      <c r="AM20" s="574">
        <v>129.64702199999999</v>
      </c>
      <c r="AN20" s="33">
        <v>45.2</v>
      </c>
      <c r="AO20" s="33">
        <v>38.1</v>
      </c>
      <c r="AP20" s="33">
        <v>43.1</v>
      </c>
      <c r="AQ20" s="34">
        <v>126.4</v>
      </c>
      <c r="AR20" s="35">
        <v>11.548088</v>
      </c>
      <c r="AS20" s="574">
        <v>10.456</v>
      </c>
      <c r="AT20" s="574">
        <v>21.159797999999999</v>
      </c>
      <c r="AU20" s="34">
        <v>43.163885999999998</v>
      </c>
      <c r="AV20" s="574">
        <v>169.563886</v>
      </c>
      <c r="AW20" s="574">
        <v>30.739270999999999</v>
      </c>
      <c r="AX20" s="574">
        <v>8.5779189999999996</v>
      </c>
      <c r="AY20" s="574">
        <v>10.050000000000001</v>
      </c>
      <c r="AZ20" s="34">
        <v>49.367189999999994</v>
      </c>
      <c r="BA20" s="574">
        <v>218.93107599999999</v>
      </c>
      <c r="BB20" s="574">
        <v>12.114387000000001</v>
      </c>
      <c r="BC20" s="574">
        <v>13.014855000000001</v>
      </c>
      <c r="BD20" s="574">
        <v>15.343</v>
      </c>
      <c r="BE20" s="574">
        <v>40.472242000000001</v>
      </c>
      <c r="BF20" s="574">
        <v>259.40331800000001</v>
      </c>
      <c r="BG20" s="574">
        <v>129.75629600000002</v>
      </c>
      <c r="BH20" s="583">
        <v>1.0008428577711568</v>
      </c>
      <c r="BI20" s="33">
        <v>16.107700000000001</v>
      </c>
      <c r="BJ20" s="33"/>
      <c r="BK20" s="33"/>
      <c r="BL20" s="34">
        <v>16.107700000000001</v>
      </c>
      <c r="BM20" s="33"/>
      <c r="BN20" s="33"/>
      <c r="BO20" s="33"/>
      <c r="BP20" s="34">
        <v>0</v>
      </c>
      <c r="BQ20" s="574">
        <v>16.107700000000001</v>
      </c>
      <c r="BR20" s="33"/>
      <c r="BS20" s="33"/>
      <c r="BT20" s="33"/>
      <c r="BU20" s="34">
        <v>0</v>
      </c>
      <c r="BV20" s="574">
        <v>16.107700000000001</v>
      </c>
      <c r="BW20" s="33"/>
      <c r="BX20" s="33"/>
      <c r="BY20" s="33"/>
      <c r="BZ20" s="574">
        <v>0</v>
      </c>
      <c r="CA20" s="574">
        <v>16.107700000000001</v>
      </c>
      <c r="CB20" s="33">
        <v>14.468999999999999</v>
      </c>
      <c r="CC20" s="33">
        <v>12.752644</v>
      </c>
      <c r="CD20" s="34">
        <v>43.329344000000006</v>
      </c>
      <c r="CE20" s="33">
        <v>11.420337</v>
      </c>
      <c r="CF20" s="33">
        <v>10.337315</v>
      </c>
      <c r="CG20" s="33">
        <v>7.7843399999999994</v>
      </c>
      <c r="CH20" s="34">
        <v>29.541992</v>
      </c>
      <c r="CI20" s="574">
        <v>72.871336000000014</v>
      </c>
      <c r="CJ20" s="33">
        <v>7.1660000000000004</v>
      </c>
      <c r="CK20" s="33">
        <v>7.6217599999999992</v>
      </c>
      <c r="CL20" s="33">
        <v>10.140236</v>
      </c>
      <c r="CM20" s="34">
        <v>24.927996</v>
      </c>
      <c r="CN20" s="574">
        <v>97.799332000000021</v>
      </c>
    </row>
  </sheetData>
  <pageMargins left="0.7" right="0.7" top="0.75" bottom="0.75" header="0.3" footer="0.3"/>
  <pageSetup paperSize="9" scale="35" orientation="portrait" r:id="rId1"/>
  <colBreaks count="2" manualBreakCount="2">
    <brk id="20" max="1048575" man="1"/>
    <brk id="3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CB20"/>
  <sheetViews>
    <sheetView showGridLines="0" view="pageBreakPreview" zoomScale="85" zoomScaleSheetLayoutView="85" workbookViewId="0">
      <pane xSplit="1" ySplit="3" topLeftCell="BE4" activePane="bottomRight" state="frozen"/>
      <selection activeCell="J76" sqref="J76"/>
      <selection pane="topRight" activeCell="J76" sqref="J76"/>
      <selection pane="bottomLeft" activeCell="J76" sqref="J76"/>
      <selection pane="bottomRight" activeCell="BQ2" sqref="BQ2:CB2"/>
    </sheetView>
  </sheetViews>
  <sheetFormatPr defaultRowHeight="15" outlineLevelCol="1" x14ac:dyDescent="0.25"/>
  <cols>
    <col min="1" max="1" width="38.85546875" style="550" customWidth="1"/>
    <col min="2" max="4" width="7.42578125" style="550" hidden="1" customWidth="1" outlineLevel="1"/>
    <col min="5" max="5" width="7.28515625" style="550" hidden="1" customWidth="1" outlineLevel="1"/>
    <col min="6" max="8" width="7.42578125" style="550" hidden="1" customWidth="1" outlineLevel="1"/>
    <col min="9" max="19" width="7.28515625" style="550" hidden="1" customWidth="1" outlineLevel="1"/>
    <col min="20" max="20" width="7.28515625" style="550" customWidth="1" collapsed="1"/>
    <col min="21" max="34" width="9.140625" style="550" hidden="1" customWidth="1" outlineLevel="1"/>
    <col min="35" max="38" width="7.28515625" style="550" hidden="1" customWidth="1" outlineLevel="1"/>
    <col min="39" max="39" width="9.140625" style="550" collapsed="1"/>
    <col min="40" max="42" width="9.140625" style="550"/>
    <col min="43" max="43" width="13.28515625" style="550" customWidth="1"/>
    <col min="44" max="53" width="9.140625" style="550" customWidth="1"/>
    <col min="54" max="54" width="8.7109375" style="550" customWidth="1"/>
    <col min="55" max="55" width="10.28515625" style="550" customWidth="1"/>
    <col min="56" max="56" width="7.85546875" style="550" customWidth="1"/>
    <col min="57" max="58" width="8" style="550" customWidth="1"/>
    <col min="59" max="59" width="9" style="550" customWidth="1"/>
    <col min="60" max="68" width="9.140625" style="550" customWidth="1"/>
    <col min="69" max="69" width="9" style="550" customWidth="1"/>
    <col min="70" max="70" width="0.7109375" style="550" hidden="1" customWidth="1"/>
    <col min="71" max="77" width="9.140625" style="550" hidden="1" customWidth="1"/>
    <col min="78" max="16384" width="9.140625" style="550"/>
  </cols>
  <sheetData>
    <row r="1" spans="1:80" ht="28.5" customHeight="1" x14ac:dyDescent="0.25">
      <c r="A1" s="928" t="s">
        <v>119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  <c r="V1" s="928"/>
      <c r="W1" s="928"/>
      <c r="X1" s="928"/>
      <c r="Y1" s="928"/>
      <c r="Z1" s="928"/>
      <c r="AA1" s="928"/>
      <c r="AB1" s="928"/>
      <c r="AC1" s="928"/>
      <c r="AD1" s="928"/>
      <c r="AE1" s="928"/>
      <c r="AF1" s="928"/>
      <c r="AG1" s="928"/>
      <c r="AH1" s="928"/>
      <c r="AI1" s="928"/>
      <c r="AJ1" s="928"/>
      <c r="AK1" s="928"/>
      <c r="AL1" s="928"/>
      <c r="AM1" s="928"/>
    </row>
    <row r="2" spans="1:80" ht="18.75" x14ac:dyDescent="0.25">
      <c r="A2" s="3"/>
      <c r="B2" s="933">
        <v>2011</v>
      </c>
      <c r="C2" s="933"/>
      <c r="D2" s="933"/>
      <c r="E2" s="933"/>
      <c r="F2" s="933"/>
      <c r="G2" s="933"/>
      <c r="H2" s="933"/>
      <c r="I2" s="934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>
        <v>2011</v>
      </c>
      <c r="U2" s="935">
        <v>2012</v>
      </c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933"/>
      <c r="AM2" s="933">
        <v>2012</v>
      </c>
      <c r="AN2" s="780">
        <v>2013</v>
      </c>
      <c r="AO2" s="511"/>
      <c r="AP2" s="511"/>
      <c r="AQ2" s="511"/>
      <c r="AR2" s="511"/>
      <c r="AS2" s="511"/>
      <c r="AT2" s="511"/>
      <c r="AU2" s="511"/>
      <c r="AV2" s="511"/>
      <c r="AW2" s="511"/>
      <c r="AX2" s="511"/>
      <c r="AY2" s="511"/>
      <c r="AZ2" s="511"/>
      <c r="BA2" s="511"/>
      <c r="BB2" s="511"/>
      <c r="BC2" s="511"/>
      <c r="BD2" s="511"/>
      <c r="BE2" s="511"/>
      <c r="BF2" s="511"/>
      <c r="BG2" s="780">
        <v>2014</v>
      </c>
      <c r="BH2" s="814"/>
      <c r="BI2" s="814"/>
      <c r="BJ2" s="814"/>
      <c r="BK2" s="814"/>
      <c r="BL2" s="814"/>
      <c r="BM2" s="814"/>
      <c r="BN2" s="814"/>
      <c r="BO2" s="814"/>
      <c r="BP2" s="814"/>
      <c r="BQ2" s="814"/>
      <c r="BR2" s="814"/>
      <c r="BS2" s="814"/>
      <c r="BT2" s="814"/>
      <c r="BU2" s="814"/>
      <c r="BV2" s="814"/>
      <c r="BW2" s="814"/>
      <c r="BX2" s="814"/>
      <c r="BY2" s="814"/>
      <c r="BZ2" s="814"/>
      <c r="CA2" s="814"/>
      <c r="CB2" s="814"/>
    </row>
    <row r="3" spans="1:80" x14ac:dyDescent="0.25">
      <c r="A3" s="215"/>
      <c r="B3" s="951" t="s">
        <v>0</v>
      </c>
      <c r="C3" s="951" t="s">
        <v>1</v>
      </c>
      <c r="D3" s="951" t="s">
        <v>2</v>
      </c>
      <c r="E3" s="551" t="s">
        <v>3</v>
      </c>
      <c r="F3" s="553" t="s">
        <v>4</v>
      </c>
      <c r="G3" s="951" t="s">
        <v>5</v>
      </c>
      <c r="H3" s="951" t="s">
        <v>8</v>
      </c>
      <c r="I3" s="551" t="s">
        <v>6</v>
      </c>
      <c r="J3" s="951" t="s">
        <v>108</v>
      </c>
      <c r="K3" s="553" t="s">
        <v>100</v>
      </c>
      <c r="L3" s="951" t="s">
        <v>101</v>
      </c>
      <c r="M3" s="951" t="s">
        <v>102</v>
      </c>
      <c r="N3" s="551" t="s">
        <v>103</v>
      </c>
      <c r="O3" s="951" t="s">
        <v>109</v>
      </c>
      <c r="P3" s="553" t="s">
        <v>104</v>
      </c>
      <c r="Q3" s="951" t="s">
        <v>105</v>
      </c>
      <c r="R3" s="951" t="s">
        <v>106</v>
      </c>
      <c r="S3" s="551" t="s">
        <v>107</v>
      </c>
      <c r="T3" s="951" t="s">
        <v>110</v>
      </c>
      <c r="U3" s="553" t="s">
        <v>0</v>
      </c>
      <c r="V3" s="951" t="s">
        <v>1</v>
      </c>
      <c r="W3" s="951" t="s">
        <v>2</v>
      </c>
      <c r="X3" s="551" t="s">
        <v>3</v>
      </c>
      <c r="Y3" s="553" t="s">
        <v>4</v>
      </c>
      <c r="Z3" s="951" t="s">
        <v>5</v>
      </c>
      <c r="AA3" s="951" t="s">
        <v>8</v>
      </c>
      <c r="AB3" s="551" t="s">
        <v>6</v>
      </c>
      <c r="AC3" s="951" t="s">
        <v>108</v>
      </c>
      <c r="AD3" s="553" t="s">
        <v>100</v>
      </c>
      <c r="AE3" s="951" t="s">
        <v>101</v>
      </c>
      <c r="AF3" s="951" t="s">
        <v>102</v>
      </c>
      <c r="AG3" s="551" t="s">
        <v>103</v>
      </c>
      <c r="AH3" s="951" t="s">
        <v>109</v>
      </c>
      <c r="AI3" s="553" t="s">
        <v>104</v>
      </c>
      <c r="AJ3" s="951" t="s">
        <v>105</v>
      </c>
      <c r="AK3" s="951" t="s">
        <v>106</v>
      </c>
      <c r="AL3" s="551" t="s">
        <v>107</v>
      </c>
      <c r="AM3" s="951" t="s">
        <v>110</v>
      </c>
      <c r="AN3" s="553" t="s">
        <v>0</v>
      </c>
      <c r="AO3" s="951" t="s">
        <v>1</v>
      </c>
      <c r="AP3" s="951" t="s">
        <v>2</v>
      </c>
      <c r="AQ3" s="551" t="s">
        <v>3</v>
      </c>
      <c r="AR3" s="553" t="s">
        <v>4</v>
      </c>
      <c r="AS3" s="951" t="s">
        <v>5</v>
      </c>
      <c r="AT3" s="951" t="s">
        <v>8</v>
      </c>
      <c r="AU3" s="551" t="s">
        <v>6</v>
      </c>
      <c r="AV3" s="951" t="s">
        <v>108</v>
      </c>
      <c r="AW3" s="553" t="s">
        <v>100</v>
      </c>
      <c r="AX3" s="951" t="s">
        <v>101</v>
      </c>
      <c r="AY3" s="951" t="s">
        <v>102</v>
      </c>
      <c r="AZ3" s="551" t="s">
        <v>103</v>
      </c>
      <c r="BA3" s="951" t="s">
        <v>109</v>
      </c>
      <c r="BB3" s="553" t="s">
        <v>104</v>
      </c>
      <c r="BC3" s="951" t="s">
        <v>105</v>
      </c>
      <c r="BD3" s="951" t="s">
        <v>106</v>
      </c>
      <c r="BE3" s="551" t="s">
        <v>107</v>
      </c>
      <c r="BF3" s="951" t="s">
        <v>110</v>
      </c>
      <c r="BG3" s="553" t="s">
        <v>0</v>
      </c>
      <c r="BH3" s="951" t="s">
        <v>1</v>
      </c>
      <c r="BI3" s="951" t="s">
        <v>2</v>
      </c>
      <c r="BJ3" s="551" t="s">
        <v>3</v>
      </c>
      <c r="BK3" s="553" t="s">
        <v>4</v>
      </c>
      <c r="BL3" s="951" t="s">
        <v>5</v>
      </c>
      <c r="BM3" s="951" t="s">
        <v>8</v>
      </c>
      <c r="BN3" s="551" t="s">
        <v>6</v>
      </c>
      <c r="BO3" s="951" t="s">
        <v>108</v>
      </c>
      <c r="BP3" s="553" t="s">
        <v>100</v>
      </c>
      <c r="BQ3" s="951" t="s">
        <v>101</v>
      </c>
      <c r="BR3" s="951" t="s">
        <v>102</v>
      </c>
      <c r="BS3" s="551" t="s">
        <v>103</v>
      </c>
      <c r="BT3" s="951" t="s">
        <v>109</v>
      </c>
      <c r="BU3" s="553" t="s">
        <v>104</v>
      </c>
      <c r="BV3" s="951" t="s">
        <v>105</v>
      </c>
      <c r="BW3" s="951" t="s">
        <v>106</v>
      </c>
      <c r="BX3" s="551" t="s">
        <v>107</v>
      </c>
      <c r="BY3" s="951" t="s">
        <v>110</v>
      </c>
      <c r="BZ3" s="951" t="s">
        <v>102</v>
      </c>
      <c r="CA3" s="551" t="s">
        <v>103</v>
      </c>
      <c r="CB3" s="951" t="s">
        <v>109</v>
      </c>
    </row>
    <row r="4" spans="1:80" x14ac:dyDescent="0.25">
      <c r="A4" s="32" t="s">
        <v>7</v>
      </c>
      <c r="B4" s="576">
        <v>0.16153328789508684</v>
      </c>
      <c r="C4" s="576">
        <v>0.13577946505881106</v>
      </c>
      <c r="D4" s="576">
        <v>0.13582025263812006</v>
      </c>
      <c r="E4" s="576">
        <v>0.14513742487445527</v>
      </c>
      <c r="F4" s="594">
        <v>0.10900401730081681</v>
      </c>
      <c r="G4" s="576">
        <v>9.7089420755082478E-2</v>
      </c>
      <c r="H4" s="576">
        <v>7.7663028879271748E-2</v>
      </c>
      <c r="I4" s="595">
        <v>9.1189234407372963E-2</v>
      </c>
      <c r="J4" s="576">
        <v>0.12231103653989782</v>
      </c>
      <c r="K4" s="594">
        <v>8.2714971060931175E-2</v>
      </c>
      <c r="L4" s="576">
        <v>8.5700132605748561E-2</v>
      </c>
      <c r="M4" s="576">
        <v>0.10569429599922431</v>
      </c>
      <c r="N4" s="595">
        <v>9.1653234090526017E-2</v>
      </c>
      <c r="O4" s="576">
        <v>0.11390864885950798</v>
      </c>
      <c r="P4" s="594">
        <v>0.1151333944770721</v>
      </c>
      <c r="Q4" s="576">
        <v>0.13530576127692909</v>
      </c>
      <c r="R4" s="576">
        <v>0.15623531731043205</v>
      </c>
      <c r="S4" s="595">
        <v>0.13782880941526351</v>
      </c>
      <c r="T4" s="576">
        <v>0.12077631163318407</v>
      </c>
      <c r="U4" s="594">
        <v>0.14781069690172888</v>
      </c>
      <c r="V4" s="576">
        <v>0.13218302263254744</v>
      </c>
      <c r="W4" s="576">
        <v>0.13232609106217721</v>
      </c>
      <c r="X4" s="595">
        <v>0.14152507827377239</v>
      </c>
      <c r="Y4" s="594">
        <v>0.10364271007833868</v>
      </c>
      <c r="Z4" s="576">
        <v>8.8395803689042457E-2</v>
      </c>
      <c r="AA4" s="576">
        <v>7.26096055084436E-2</v>
      </c>
      <c r="AB4" s="595">
        <v>8.9479573520064928E-2</v>
      </c>
      <c r="AC4" s="576">
        <v>0.11979864080793319</v>
      </c>
      <c r="AD4" s="594">
        <v>6.792060397448374E-2</v>
      </c>
      <c r="AE4" s="576">
        <v>7.9894134808825304E-2</v>
      </c>
      <c r="AF4" s="576">
        <v>9.7150200887938937E-2</v>
      </c>
      <c r="AG4" s="595">
        <v>8.0917467060676998E-2</v>
      </c>
      <c r="AH4" s="576">
        <v>0.10927581287850507</v>
      </c>
      <c r="AI4" s="594">
        <v>0.1232028645221919</v>
      </c>
      <c r="AJ4" s="576">
        <v>0.13408259485957327</v>
      </c>
      <c r="AK4" s="576">
        <v>0.15415984970312496</v>
      </c>
      <c r="AL4" s="595">
        <v>0.13887364172909578</v>
      </c>
      <c r="AM4" s="576">
        <v>0.11761273001049136</v>
      </c>
      <c r="AN4" s="594">
        <v>0.14297322881829341</v>
      </c>
      <c r="AO4" s="594">
        <v>0.12776124031846312</v>
      </c>
      <c r="AP4" s="576">
        <v>0.13765605509683898</v>
      </c>
      <c r="AQ4" s="595">
        <v>0.13596197944334656</v>
      </c>
      <c r="AR4" s="594">
        <v>9.8647958949570833E-2</v>
      </c>
      <c r="AS4" s="576">
        <v>8.2637289157497351E-2</v>
      </c>
      <c r="AT4" s="576">
        <v>6.0817093551007645E-2</v>
      </c>
      <c r="AU4" s="595">
        <v>8.7592759290881589E-2</v>
      </c>
      <c r="AV4" s="576">
        <v>0.11625669024313609</v>
      </c>
      <c r="AW4" s="594">
        <v>6.8230176243869248E-2</v>
      </c>
      <c r="AX4" s="576">
        <v>7.5053286918779424E-2</v>
      </c>
      <c r="AY4" s="576">
        <v>9.58425519493393E-2</v>
      </c>
      <c r="AZ4" s="595">
        <v>8.0711518632045551E-2</v>
      </c>
      <c r="BA4" s="576">
        <v>0.10651944355251</v>
      </c>
      <c r="BB4" s="594">
        <v>0.11806266358813833</v>
      </c>
      <c r="BC4" s="576">
        <v>0.13204602720596711</v>
      </c>
      <c r="BD4" s="576">
        <v>0.15283007322466516</v>
      </c>
      <c r="BE4" s="595">
        <v>0.13587736309384549</v>
      </c>
      <c r="BF4" s="576">
        <v>0.11350147796977619</v>
      </c>
      <c r="BG4" s="594">
        <v>0.13124440279845678</v>
      </c>
      <c r="BH4" s="594">
        <v>0.11620706455729655</v>
      </c>
      <c r="BI4" s="594">
        <v>0.12022574983496885</v>
      </c>
      <c r="BJ4" s="595">
        <v>0.12888296752006623</v>
      </c>
      <c r="BK4" s="594">
        <v>8.0213402683382021E-2</v>
      </c>
      <c r="BL4" s="594">
        <v>7.8892588450070689E-2</v>
      </c>
      <c r="BM4" s="594">
        <v>5.0644234278035181E-2</v>
      </c>
      <c r="BN4" s="595">
        <v>7.0967042358276791E-2</v>
      </c>
      <c r="BO4" s="576">
        <v>0.1046832543105377</v>
      </c>
      <c r="BP4" s="594">
        <v>6.4139290931621962E-2</v>
      </c>
      <c r="BQ4" s="594">
        <v>6.9384718914083515E-2</v>
      </c>
      <c r="BR4" s="594" t="e">
        <v>#DIV/0!</v>
      </c>
      <c r="BS4" s="595" t="e">
        <v>#DIV/0!</v>
      </c>
      <c r="BT4" s="576"/>
      <c r="BU4" s="594" t="e">
        <v>#DIV/0!</v>
      </c>
      <c r="BV4" s="594" t="e">
        <v>#DIV/0!</v>
      </c>
      <c r="BW4" s="594" t="e">
        <v>#DIV/0!</v>
      </c>
      <c r="BX4" s="595" t="e">
        <v>#DIV/0!</v>
      </c>
      <c r="BY4" s="576">
        <v>0</v>
      </c>
      <c r="BZ4" s="594">
        <v>8.9648909034426891E-2</v>
      </c>
      <c r="CA4" s="595">
        <v>7.4769667382282246E-2</v>
      </c>
      <c r="CB4" s="576">
        <v>9.6395177356509584E-2</v>
      </c>
    </row>
    <row r="5" spans="1:80" x14ac:dyDescent="0.25">
      <c r="A5" s="32" t="s">
        <v>74</v>
      </c>
      <c r="B5" s="573">
        <v>0.13650000000000001</v>
      </c>
      <c r="C5" s="573">
        <v>0.1139</v>
      </c>
      <c r="D5" s="573">
        <v>0.1072</v>
      </c>
      <c r="E5" s="569">
        <v>0.12</v>
      </c>
      <c r="F5" s="568">
        <v>8.8300000000000003E-2</v>
      </c>
      <c r="G5" s="569">
        <v>7.0499999999999993E-2</v>
      </c>
      <c r="H5" s="569">
        <v>5.6000000000000001E-2</v>
      </c>
      <c r="I5" s="593">
        <v>7.2900000000000006E-2</v>
      </c>
      <c r="J5" s="593">
        <v>0.10009999999999999</v>
      </c>
      <c r="K5" s="568">
        <v>6.2199999999999998E-2</v>
      </c>
      <c r="L5" s="569">
        <v>5.6500000000000002E-2</v>
      </c>
      <c r="M5" s="569">
        <v>7.5399999999999995E-2</v>
      </c>
      <c r="N5" s="593">
        <v>6.4799999999999996E-2</v>
      </c>
      <c r="O5" s="593">
        <v>9.0399999999999994E-2</v>
      </c>
      <c r="P5" s="568">
        <v>8.7400000000000005E-2</v>
      </c>
      <c r="Q5" s="569">
        <v>0.1074</v>
      </c>
      <c r="R5" s="569">
        <v>0.12939999999999999</v>
      </c>
      <c r="S5" s="593">
        <v>0.1104</v>
      </c>
      <c r="T5" s="593">
        <v>9.6100000000000005E-2</v>
      </c>
      <c r="U5" s="568">
        <v>0.12440169709740083</v>
      </c>
      <c r="V5" s="569">
        <v>0.11426819800210404</v>
      </c>
      <c r="W5" s="569">
        <v>0.10885980985301177</v>
      </c>
      <c r="X5" s="593">
        <v>0.1162158861590185</v>
      </c>
      <c r="Y5" s="568">
        <v>8.5314108990903428E-2</v>
      </c>
      <c r="Z5" s="569">
        <v>6.3462155018274444E-2</v>
      </c>
      <c r="AA5" s="569">
        <v>5.0688934096360314E-2</v>
      </c>
      <c r="AB5" s="593">
        <v>6.7919786236438628E-2</v>
      </c>
      <c r="AC5" s="593">
        <v>9.6487326508500323E-2</v>
      </c>
      <c r="AD5" s="568">
        <v>4.9107897759210928E-2</v>
      </c>
      <c r="AE5" s="569">
        <v>5.2397953337794283E-2</v>
      </c>
      <c r="AF5" s="569">
        <v>7.2341461033664151E-2</v>
      </c>
      <c r="AG5" s="593">
        <v>5.8002142594408508E-2</v>
      </c>
      <c r="AH5" s="593">
        <v>8.6045408732492876E-2</v>
      </c>
      <c r="AI5" s="568">
        <v>9.6314477408296129E-2</v>
      </c>
      <c r="AJ5" s="569">
        <v>0.10546128440529037</v>
      </c>
      <c r="AK5" s="569">
        <v>0.12991864257354327</v>
      </c>
      <c r="AL5" s="593">
        <v>0.112483588624</v>
      </c>
      <c r="AM5" s="593">
        <v>9.3535542990204501E-2</v>
      </c>
      <c r="AN5" s="568">
        <v>0.11583174385459724</v>
      </c>
      <c r="AO5" s="569">
        <v>0.1079</v>
      </c>
      <c r="AP5" s="569">
        <v>0.109</v>
      </c>
      <c r="AQ5" s="593">
        <v>0.111</v>
      </c>
      <c r="AR5" s="568">
        <v>7.9299999999999995E-2</v>
      </c>
      <c r="AS5" s="569">
        <v>6.0299999999999999E-2</v>
      </c>
      <c r="AT5" s="569">
        <v>4.2099999999999999E-2</v>
      </c>
      <c r="AU5" s="593">
        <v>6.2300000000000001E-2</v>
      </c>
      <c r="AV5" s="593">
        <v>9.11E-2</v>
      </c>
      <c r="AW5" s="568">
        <v>4.9107897759210969E-2</v>
      </c>
      <c r="AX5" s="569">
        <v>5.08309079512426E-2</v>
      </c>
      <c r="AY5" s="569">
        <v>6.5000000000000002E-2</v>
      </c>
      <c r="AZ5" s="593">
        <v>5.57E-2</v>
      </c>
      <c r="BA5" s="593">
        <v>8.1500000000000003E-2</v>
      </c>
      <c r="BB5" s="568">
        <v>9.1800000000000007E-2</v>
      </c>
      <c r="BC5" s="569">
        <v>0.10492149114958114</v>
      </c>
      <c r="BD5" s="569">
        <v>0.12529999999999999</v>
      </c>
      <c r="BE5" s="593">
        <v>0.109</v>
      </c>
      <c r="BF5" s="593">
        <v>8.9099999999999999E-2</v>
      </c>
      <c r="BG5" s="568">
        <v>0.10909339836917414</v>
      </c>
      <c r="BH5" s="568">
        <v>9.8299999999999998E-2</v>
      </c>
      <c r="BI5" s="568">
        <v>9.3138568215196491E-2</v>
      </c>
      <c r="BJ5" s="593">
        <v>0.109</v>
      </c>
      <c r="BK5" s="568">
        <v>6.3610599807906967E-2</v>
      </c>
      <c r="BL5" s="568">
        <v>5.8260015953382753E-2</v>
      </c>
      <c r="BM5" s="568">
        <v>3.5612638979194755E-2</v>
      </c>
      <c r="BN5" s="593">
        <v>5.3364529488499235E-2</v>
      </c>
      <c r="BO5" s="593">
        <v>8.6034276586679156E-2</v>
      </c>
      <c r="BP5" s="568">
        <v>4.9200000000000001E-2</v>
      </c>
      <c r="BQ5" s="568">
        <v>5.0640668840460909E-2</v>
      </c>
      <c r="BR5" s="568"/>
      <c r="BS5" s="593"/>
      <c r="BT5" s="593"/>
      <c r="BU5" s="568"/>
      <c r="BV5" s="568"/>
      <c r="BW5" s="568"/>
      <c r="BX5" s="593"/>
      <c r="BY5" s="593"/>
      <c r="BZ5" s="568">
        <v>5.8296067658835375E-2</v>
      </c>
      <c r="CA5" s="593">
        <v>5.2719478141727748E-2</v>
      </c>
      <c r="CB5" s="593">
        <v>7.6768979161642298E-2</v>
      </c>
    </row>
    <row r="6" spans="1:80" x14ac:dyDescent="0.25">
      <c r="A6" s="32" t="s">
        <v>30</v>
      </c>
      <c r="B6" s="573">
        <v>0.22526521782602218</v>
      </c>
      <c r="C6" s="573">
        <v>0.18478170400784222</v>
      </c>
      <c r="D6" s="573">
        <v>0.20408136415845687</v>
      </c>
      <c r="E6" s="573">
        <v>0.2052451442474465</v>
      </c>
      <c r="F6" s="568">
        <v>0.15767122410246517</v>
      </c>
      <c r="G6" s="569">
        <v>0.15952602800912033</v>
      </c>
      <c r="H6" s="569">
        <v>0.13026603698429184</v>
      </c>
      <c r="I6" s="593">
        <v>0.13456863469638142</v>
      </c>
      <c r="J6" s="573">
        <v>0.17524836814280492</v>
      </c>
      <c r="K6" s="568">
        <v>0.13598495116656428</v>
      </c>
      <c r="L6" s="569">
        <v>0.15933014659422337</v>
      </c>
      <c r="M6" s="569">
        <v>0.17147558367729099</v>
      </c>
      <c r="N6" s="593">
        <v>0.15641405754908841</v>
      </c>
      <c r="O6" s="573">
        <v>0.17011065587983842</v>
      </c>
      <c r="P6" s="568">
        <v>0.18049301639066137</v>
      </c>
      <c r="Q6" s="569">
        <v>0.19634418183457952</v>
      </c>
      <c r="R6" s="569">
        <v>0.21898260194025171</v>
      </c>
      <c r="S6" s="593">
        <v>0.20068411867959288</v>
      </c>
      <c r="T6" s="573">
        <v>0.17906317438926883</v>
      </c>
      <c r="U6" s="568">
        <v>0.20898855947374281</v>
      </c>
      <c r="V6" s="569">
        <v>0.1754570948431575</v>
      </c>
      <c r="W6" s="569">
        <v>0.20352816452293629</v>
      </c>
      <c r="X6" s="593">
        <v>0.20877477094435606</v>
      </c>
      <c r="Y6" s="568">
        <v>0.14602237301663662</v>
      </c>
      <c r="Z6" s="569">
        <v>0.1449071445438922</v>
      </c>
      <c r="AA6" s="569">
        <v>0.12632699471697353</v>
      </c>
      <c r="AB6" s="593">
        <v>0.1398348484694843</v>
      </c>
      <c r="AC6" s="573">
        <v>0.178442666200894</v>
      </c>
      <c r="AD6" s="568">
        <v>0.11884585216971537</v>
      </c>
      <c r="AE6" s="569">
        <v>0.14889703189225667</v>
      </c>
      <c r="AF6" s="569">
        <v>0.15152547934496172</v>
      </c>
      <c r="AG6" s="593">
        <v>0.13704830490840039</v>
      </c>
      <c r="AH6" s="573">
        <v>0.16715091667962076</v>
      </c>
      <c r="AI6" s="568">
        <v>0.18783290605707914</v>
      </c>
      <c r="AJ6" s="569">
        <v>0.19970572629807234</v>
      </c>
      <c r="AK6" s="569">
        <v>0.21329148703902789</v>
      </c>
      <c r="AL6" s="593">
        <v>0.20159187477416904</v>
      </c>
      <c r="AM6" s="573">
        <v>0.17723591479852657</v>
      </c>
      <c r="AN6" s="568">
        <v>0.20547226797500728</v>
      </c>
      <c r="AO6" s="568">
        <v>0.1733489390753421</v>
      </c>
      <c r="AP6" s="569">
        <v>0.20259353265803443</v>
      </c>
      <c r="AQ6" s="593">
        <v>0.19309117518183896</v>
      </c>
      <c r="AR6" s="568">
        <v>0.14445906092024602</v>
      </c>
      <c r="AS6" s="569">
        <v>0.13540500967583111</v>
      </c>
      <c r="AT6" s="569">
        <v>0.10454219596280297</v>
      </c>
      <c r="AU6" s="593">
        <v>0.1472028864938526</v>
      </c>
      <c r="AV6" s="573">
        <v>0.17452496010889204</v>
      </c>
      <c r="AW6" s="568">
        <v>0.11683494621219044</v>
      </c>
      <c r="AX6" s="569">
        <v>0.13633946298461533</v>
      </c>
      <c r="AY6" s="569">
        <v>0.16138113546931682</v>
      </c>
      <c r="AZ6" s="593">
        <v>0.14027351435141672</v>
      </c>
      <c r="BA6" s="573">
        <v>0.16502623813952039</v>
      </c>
      <c r="BB6" s="568">
        <v>0.17437888933552489</v>
      </c>
      <c r="BC6" s="569">
        <v>0.19255029595775927</v>
      </c>
      <c r="BD6" s="569">
        <v>0.21972977104664099</v>
      </c>
      <c r="BE6" s="593">
        <v>0.19674253236668662</v>
      </c>
      <c r="BF6" s="573">
        <v>0.17448682862524892</v>
      </c>
      <c r="BG6" s="568">
        <v>0.19750308279516396</v>
      </c>
      <c r="BH6" s="568">
        <v>0.16127531018893071</v>
      </c>
      <c r="BI6" s="568">
        <v>0.1877916513764617</v>
      </c>
      <c r="BJ6" s="593">
        <v>0.18182562129787669</v>
      </c>
      <c r="BK6" s="568">
        <v>0.11983472013061508</v>
      </c>
      <c r="BL6" s="568">
        <v>0.12995955496166997</v>
      </c>
      <c r="BM6" s="568">
        <v>8.9459805265016068E-2</v>
      </c>
      <c r="BN6" s="593">
        <v>0.11449643708387899</v>
      </c>
      <c r="BO6" s="573">
        <v>0.15281442380392157</v>
      </c>
      <c r="BP6" s="568">
        <v>0.10400804624930067</v>
      </c>
      <c r="BQ6" s="568">
        <v>0.12922129270636429</v>
      </c>
      <c r="BR6" s="568" t="e">
        <v>#DIV/0!</v>
      </c>
      <c r="BS6" s="593" t="e">
        <v>#DIV/0!</v>
      </c>
      <c r="BT6" s="573" t="e">
        <v>#REF!</v>
      </c>
      <c r="BU6" s="568" t="e">
        <v>#DIV/0!</v>
      </c>
      <c r="BV6" s="568" t="e">
        <v>#DIV/0!</v>
      </c>
      <c r="BW6" s="568" t="e">
        <v>#DIV/0!</v>
      </c>
      <c r="BX6" s="593" t="e">
        <v>#DIV/0!</v>
      </c>
      <c r="BY6" s="573" t="e">
        <v>#REF!</v>
      </c>
      <c r="BZ6" s="568">
        <v>0.15899817912325351</v>
      </c>
      <c r="CA6" s="593">
        <v>0.13276907780494193</v>
      </c>
      <c r="CB6" s="573">
        <v>0.1473205475941862</v>
      </c>
    </row>
    <row r="7" spans="1:80" x14ac:dyDescent="0.25">
      <c r="A7" s="5" t="s">
        <v>76</v>
      </c>
      <c r="E7" s="554"/>
      <c r="I7" s="554"/>
      <c r="J7" s="584"/>
      <c r="N7" s="554"/>
      <c r="O7" s="584"/>
      <c r="S7" s="554"/>
      <c r="T7" s="584"/>
      <c r="X7" s="554"/>
      <c r="AB7" s="554"/>
      <c r="AC7" s="584"/>
      <c r="AG7" s="554"/>
      <c r="AH7" s="584"/>
      <c r="AL7" s="554"/>
      <c r="AM7" s="584"/>
      <c r="AQ7" s="554"/>
      <c r="AU7" s="554"/>
      <c r="AV7" s="659"/>
      <c r="AZ7" s="554"/>
      <c r="BA7" s="584"/>
      <c r="BE7" s="554"/>
      <c r="BF7" s="584"/>
      <c r="BJ7" s="554"/>
      <c r="BN7" s="554"/>
      <c r="BO7" s="659"/>
      <c r="BS7" s="554"/>
      <c r="BT7" s="584"/>
      <c r="BX7" s="554"/>
      <c r="BY7" s="584"/>
      <c r="CA7" s="554"/>
      <c r="CB7" s="584"/>
    </row>
    <row r="8" spans="1:80" x14ac:dyDescent="0.25">
      <c r="A8" s="6" t="s">
        <v>31</v>
      </c>
      <c r="B8" s="566">
        <v>0.17460000000000001</v>
      </c>
      <c r="C8" s="566">
        <v>0.17419999999999999</v>
      </c>
      <c r="D8" s="566">
        <v>0.1573</v>
      </c>
      <c r="E8" s="567">
        <v>0.16880000000000001</v>
      </c>
      <c r="F8" s="566">
        <v>0.14330000000000001</v>
      </c>
      <c r="G8" s="566">
        <v>0.13789999999999999</v>
      </c>
      <c r="H8" s="566">
        <v>0.1356</v>
      </c>
      <c r="I8" s="567">
        <v>0.1391</v>
      </c>
      <c r="J8" s="220">
        <v>0.15509999999999999</v>
      </c>
      <c r="K8" s="566">
        <v>0.14430000000000001</v>
      </c>
      <c r="L8" s="566">
        <v>0.1283</v>
      </c>
      <c r="M8" s="566">
        <v>0.13489999999999999</v>
      </c>
      <c r="N8" s="567">
        <v>0.13600000000000001</v>
      </c>
      <c r="O8" s="220">
        <v>0.1497</v>
      </c>
      <c r="P8" s="566">
        <v>0.14480000000000001</v>
      </c>
      <c r="Q8" s="566">
        <v>0.15920000000000001</v>
      </c>
      <c r="R8" s="566">
        <v>0.17219999999999999</v>
      </c>
      <c r="S8" s="567">
        <v>0.1598</v>
      </c>
      <c r="T8" s="220">
        <v>0.15240000000000001</v>
      </c>
      <c r="U8" s="566">
        <v>0.1767</v>
      </c>
      <c r="V8" s="566">
        <v>0.1744</v>
      </c>
      <c r="W8" s="566">
        <v>0.16070000000000001</v>
      </c>
      <c r="X8" s="567">
        <v>0.17080000000000001</v>
      </c>
      <c r="Y8" s="566">
        <v>0.1409</v>
      </c>
      <c r="Z8" s="566">
        <v>0.13589999999999999</v>
      </c>
      <c r="AA8" s="566">
        <v>0.13120000000000001</v>
      </c>
      <c r="AB8" s="567">
        <v>0.1363</v>
      </c>
      <c r="AC8" s="220">
        <v>0.1555</v>
      </c>
      <c r="AD8" s="566">
        <v>0.1318</v>
      </c>
      <c r="AE8" s="566">
        <v>0.1313</v>
      </c>
      <c r="AF8" s="566">
        <v>0.13150000000000001</v>
      </c>
      <c r="AG8" s="567">
        <v>0.13150000000000001</v>
      </c>
      <c r="AH8" s="220">
        <v>0.14860000000000001</v>
      </c>
      <c r="AI8" s="566">
        <v>0.17929999999999999</v>
      </c>
      <c r="AJ8" s="566">
        <v>0.14169999999999999</v>
      </c>
      <c r="AK8" s="566">
        <v>0.1673</v>
      </c>
      <c r="AL8" s="567">
        <v>0.16270000000000001</v>
      </c>
      <c r="AM8" s="220">
        <v>0.15240000000000001</v>
      </c>
      <c r="AN8" s="566">
        <v>0.15210000000000001</v>
      </c>
      <c r="AO8" s="566">
        <v>0.16120000000000001</v>
      </c>
      <c r="AP8" s="566">
        <v>0.15240000000000001</v>
      </c>
      <c r="AQ8" s="567">
        <v>0.14549999999999999</v>
      </c>
      <c r="AR8" s="566">
        <v>0.1328</v>
      </c>
      <c r="AS8" s="566">
        <v>0.12479999999999999</v>
      </c>
      <c r="AT8" s="566">
        <v>0.1162</v>
      </c>
      <c r="AU8" s="567">
        <v>0.12520000000000001</v>
      </c>
      <c r="AV8" s="659">
        <v>0.1362603336020054</v>
      </c>
      <c r="AW8" s="566">
        <v>0.106437377416643</v>
      </c>
      <c r="AX8" s="566">
        <v>0.1109</v>
      </c>
      <c r="AY8" s="566">
        <v>0.1186</v>
      </c>
      <c r="AZ8" s="567">
        <v>0.11219999999999999</v>
      </c>
      <c r="BA8" s="220">
        <v>0.12939999999999999</v>
      </c>
      <c r="BB8" s="566">
        <v>0.115</v>
      </c>
      <c r="BC8" s="566">
        <v>0.12379999999999999</v>
      </c>
      <c r="BD8" s="566">
        <v>0.1459</v>
      </c>
      <c r="BE8" s="567">
        <v>0.12897539794178631</v>
      </c>
      <c r="BF8" s="586">
        <v>0.12928458026070466</v>
      </c>
      <c r="BG8" s="566">
        <v>0.1308</v>
      </c>
      <c r="BH8" s="566">
        <v>0.10118398297193028</v>
      </c>
      <c r="BI8" s="566">
        <v>0.16617601752644401</v>
      </c>
      <c r="BJ8" s="567">
        <v>0.13303289054287282</v>
      </c>
      <c r="BK8" s="566">
        <v>0.10419155906725799</v>
      </c>
      <c r="BL8" s="566">
        <v>0.118492861026643</v>
      </c>
      <c r="BM8" s="566">
        <v>7.8764707221046407E-2</v>
      </c>
      <c r="BN8" s="567">
        <v>0.10123876841257357</v>
      </c>
      <c r="BO8" s="659">
        <v>0.11867464048468929</v>
      </c>
      <c r="BP8" s="566">
        <v>0.1096</v>
      </c>
      <c r="BQ8" s="566">
        <v>9.8380520951302397E-2</v>
      </c>
      <c r="BR8" s="566"/>
      <c r="BS8" s="567"/>
      <c r="BT8" s="220"/>
      <c r="BU8" s="566"/>
      <c r="BV8" s="566"/>
      <c r="BW8" s="566"/>
      <c r="BX8" s="567"/>
      <c r="BY8" s="586"/>
      <c r="BZ8" s="566">
        <v>0.10866528795868199</v>
      </c>
      <c r="CA8" s="567">
        <v>0.10557372960242245</v>
      </c>
      <c r="CB8" s="220">
        <v>0.11484986855529053</v>
      </c>
    </row>
    <row r="9" spans="1:80" x14ac:dyDescent="0.25">
      <c r="A9" s="6" t="s">
        <v>35</v>
      </c>
      <c r="B9" s="566">
        <v>0.1492</v>
      </c>
      <c r="C9" s="566">
        <v>0.13350000000000001</v>
      </c>
      <c r="D9" s="566">
        <v>0.126</v>
      </c>
      <c r="E9" s="567">
        <v>0.1368</v>
      </c>
      <c r="F9" s="566">
        <v>0.1326</v>
      </c>
      <c r="G9" s="566">
        <v>0.129</v>
      </c>
      <c r="H9" s="566">
        <v>0.1149</v>
      </c>
      <c r="I9" s="591">
        <v>0.12570000000000001</v>
      </c>
      <c r="J9" s="220">
        <v>0.13173110548588163</v>
      </c>
      <c r="K9" s="566">
        <v>0.1207</v>
      </c>
      <c r="L9" s="566">
        <v>0.12</v>
      </c>
      <c r="M9" s="566">
        <v>0.1108</v>
      </c>
      <c r="N9" s="591">
        <v>0.1171</v>
      </c>
      <c r="O9" s="206">
        <v>0.12731911494346618</v>
      </c>
      <c r="P9" s="566">
        <v>0.1439</v>
      </c>
      <c r="Q9" s="566">
        <v>0.13150000000000001</v>
      </c>
      <c r="R9" s="566">
        <v>0.15629999999999999</v>
      </c>
      <c r="S9" s="591">
        <v>0.14449999999999999</v>
      </c>
      <c r="T9" s="206">
        <v>0.1321</v>
      </c>
      <c r="U9" s="566">
        <v>0.1411</v>
      </c>
      <c r="V9" s="566">
        <v>0.14280000000000001</v>
      </c>
      <c r="W9" s="566">
        <v>0.1424</v>
      </c>
      <c r="X9" s="591">
        <v>0.1421</v>
      </c>
      <c r="Y9" s="566">
        <v>0.13220000000000001</v>
      </c>
      <c r="Z9" s="566">
        <v>0.12659999999999999</v>
      </c>
      <c r="AA9" s="566">
        <v>0.1159</v>
      </c>
      <c r="AB9" s="591">
        <v>0.12509999999999999</v>
      </c>
      <c r="AC9" s="220">
        <v>0.13465320978896239</v>
      </c>
      <c r="AD9" s="566">
        <v>0.11800000000000001</v>
      </c>
      <c r="AE9" s="566">
        <v>0.12230000000000001</v>
      </c>
      <c r="AF9" s="566">
        <v>0.12039999999999999</v>
      </c>
      <c r="AG9" s="591">
        <v>0.12029999999999999</v>
      </c>
      <c r="AH9" s="220">
        <v>0.13039999999999999</v>
      </c>
      <c r="AI9" s="566">
        <v>0.1157</v>
      </c>
      <c r="AJ9" s="566">
        <v>0.12180000000000001</v>
      </c>
      <c r="AK9" s="566">
        <v>0.13730000000000001</v>
      </c>
      <c r="AL9" s="591">
        <v>0.12559999999999999</v>
      </c>
      <c r="AM9" s="220">
        <v>0.12920000000000001</v>
      </c>
      <c r="AN9" s="566">
        <v>0.11938179357723717</v>
      </c>
      <c r="AO9" s="566">
        <v>0.115</v>
      </c>
      <c r="AP9" s="566">
        <v>0.1234</v>
      </c>
      <c r="AQ9" s="591">
        <v>0.1193</v>
      </c>
      <c r="AR9" s="566">
        <v>0.1111378004613354</v>
      </c>
      <c r="AS9" s="566">
        <v>0.107</v>
      </c>
      <c r="AT9" s="566">
        <v>0.10000065655786408</v>
      </c>
      <c r="AU9" s="591">
        <v>0.113</v>
      </c>
      <c r="AV9" s="659">
        <v>0.11643990098007048</v>
      </c>
      <c r="AW9" s="566">
        <v>0.10132045009520288</v>
      </c>
      <c r="AX9" s="566">
        <v>0.10199999999999999</v>
      </c>
      <c r="AY9" s="566">
        <v>0.104</v>
      </c>
      <c r="AZ9" s="591">
        <v>0.10199999999999999</v>
      </c>
      <c r="BA9" s="220">
        <v>0.11</v>
      </c>
      <c r="BB9" s="566">
        <v>0.10499885742973192</v>
      </c>
      <c r="BC9" s="566">
        <v>9.9994735032066726E-2</v>
      </c>
      <c r="BD9" s="566">
        <v>0.1017</v>
      </c>
      <c r="BE9" s="567">
        <v>0.10221650037266601</v>
      </c>
      <c r="BF9" s="586">
        <v>0.10799789958423404</v>
      </c>
      <c r="BG9" s="566">
        <v>0.11232502116687144</v>
      </c>
      <c r="BH9" s="566">
        <v>9.7500000000000003E-2</v>
      </c>
      <c r="BI9" s="566">
        <v>0.12859016012186472</v>
      </c>
      <c r="BJ9" s="591">
        <v>0.11312793693972978</v>
      </c>
      <c r="BK9" s="566">
        <v>9.5967006271561336E-2</v>
      </c>
      <c r="BL9" s="566">
        <v>9.6665433105900853E-2</v>
      </c>
      <c r="BM9" s="566">
        <v>9.6310844823370309E-2</v>
      </c>
      <c r="BN9" s="591">
        <v>9.6309528422134652E-2</v>
      </c>
      <c r="BO9" s="659">
        <v>0.10533838533233618</v>
      </c>
      <c r="BP9" s="566">
        <v>9.0999999999999998E-2</v>
      </c>
      <c r="BQ9" s="566">
        <v>9.5649521120245509E-2</v>
      </c>
      <c r="BR9" s="566"/>
      <c r="BS9" s="591"/>
      <c r="BT9" s="220"/>
      <c r="BU9" s="566"/>
      <c r="BV9" s="566"/>
      <c r="BW9" s="566"/>
      <c r="BX9" s="591"/>
      <c r="BY9" s="586"/>
      <c r="BZ9" s="566">
        <v>9.1467320426584106E-2</v>
      </c>
      <c r="CA9" s="591">
        <v>9.2740042239561699E-2</v>
      </c>
      <c r="CB9" s="220">
        <v>0.10143738563054239</v>
      </c>
    </row>
    <row r="10" spans="1:80" x14ac:dyDescent="0.25">
      <c r="A10" s="5" t="s">
        <v>77</v>
      </c>
      <c r="E10" s="554"/>
      <c r="F10" s="555"/>
      <c r="G10" s="555"/>
      <c r="H10" s="555"/>
      <c r="I10" s="554"/>
      <c r="J10" s="584"/>
      <c r="K10" s="555"/>
      <c r="L10" s="555"/>
      <c r="M10" s="555"/>
      <c r="N10" s="554"/>
      <c r="O10" s="584"/>
      <c r="P10" s="555"/>
      <c r="Q10" s="555"/>
      <c r="R10" s="555"/>
      <c r="S10" s="554"/>
      <c r="T10" s="584"/>
      <c r="U10" s="555"/>
      <c r="V10" s="555"/>
      <c r="W10" s="555"/>
      <c r="X10" s="554"/>
      <c r="Y10" s="555"/>
      <c r="Z10" s="555"/>
      <c r="AA10" s="555"/>
      <c r="AB10" s="554"/>
      <c r="AC10" s="584"/>
      <c r="AD10" s="555"/>
      <c r="AE10" s="555"/>
      <c r="AF10" s="555"/>
      <c r="AG10" s="554"/>
      <c r="AH10" s="584"/>
      <c r="AI10" s="555"/>
      <c r="AJ10" s="555"/>
      <c r="AK10" s="555"/>
      <c r="AL10" s="554"/>
      <c r="AM10" s="584"/>
      <c r="AN10" s="555"/>
      <c r="AO10" s="555"/>
      <c r="AP10" s="555"/>
      <c r="AQ10" s="554"/>
      <c r="AR10" s="555"/>
      <c r="AS10" s="555"/>
      <c r="AT10" s="555"/>
      <c r="AU10" s="554"/>
      <c r="AV10" s="584"/>
      <c r="AW10" s="555"/>
      <c r="AX10" s="555"/>
      <c r="AY10" s="555"/>
      <c r="AZ10" s="554"/>
      <c r="BA10" s="584"/>
      <c r="BB10" s="555"/>
      <c r="BC10" s="555"/>
      <c r="BD10" s="555"/>
      <c r="BE10" s="554"/>
      <c r="BF10" s="584"/>
      <c r="BG10" s="555"/>
      <c r="BH10" s="555"/>
      <c r="BI10" s="555"/>
      <c r="BJ10" s="554"/>
      <c r="BK10" s="555"/>
      <c r="BL10" s="555"/>
      <c r="BM10" s="555"/>
      <c r="BN10" s="554"/>
      <c r="BO10" s="584"/>
      <c r="BP10" s="555"/>
      <c r="BQ10" s="555"/>
      <c r="BR10" s="555"/>
      <c r="BS10" s="554"/>
      <c r="BT10" s="584"/>
      <c r="BU10" s="555"/>
      <c r="BV10" s="555"/>
      <c r="BW10" s="555"/>
      <c r="BX10" s="554"/>
      <c r="BY10" s="584"/>
      <c r="BZ10" s="555"/>
      <c r="CA10" s="554"/>
      <c r="CB10" s="584"/>
    </row>
    <row r="11" spans="1:80" x14ac:dyDescent="0.25">
      <c r="A11" s="6" t="s">
        <v>36</v>
      </c>
      <c r="B11" s="566">
        <v>0.28499999999999998</v>
      </c>
      <c r="C11" s="566">
        <v>0.19892088440560671</v>
      </c>
      <c r="D11" s="566">
        <v>0.21428830265255835</v>
      </c>
      <c r="E11" s="567">
        <v>0.23400000000000001</v>
      </c>
      <c r="F11" s="566">
        <v>0.16434620729437061</v>
      </c>
      <c r="G11" s="566">
        <v>0.15648550631446281</v>
      </c>
      <c r="H11" s="566">
        <v>0.14334146196395647</v>
      </c>
      <c r="I11" s="567">
        <v>0.15520046274538155</v>
      </c>
      <c r="J11" s="220">
        <v>0.19459261837259781</v>
      </c>
      <c r="K11" s="566">
        <v>0.13800000000000001</v>
      </c>
      <c r="L11" s="566">
        <v>0.20200000000000001</v>
      </c>
      <c r="M11" s="566">
        <v>0.17899999999999999</v>
      </c>
      <c r="N11" s="567">
        <v>0.161</v>
      </c>
      <c r="O11" s="220">
        <v>0.18390797842419568</v>
      </c>
      <c r="P11" s="566">
        <v>0.13800000000000001</v>
      </c>
      <c r="Q11" s="566">
        <v>0.17399999999999999</v>
      </c>
      <c r="R11" s="566">
        <v>0.16789999999999999</v>
      </c>
      <c r="S11" s="567">
        <v>0.16312340409422585</v>
      </c>
      <c r="T11" s="220">
        <v>0.17789469046660694</v>
      </c>
      <c r="U11" s="566">
        <v>0.2364</v>
      </c>
      <c r="V11" s="566">
        <v>0.18426956756957447</v>
      </c>
      <c r="W11" s="566">
        <v>0.1961712692971912</v>
      </c>
      <c r="X11" s="567">
        <v>0.20636535861126939</v>
      </c>
      <c r="Y11" s="566">
        <v>0.15909062759329676</v>
      </c>
      <c r="Z11" s="566">
        <v>0.14841148471066445</v>
      </c>
      <c r="AA11" s="566">
        <v>0.1329497878157842</v>
      </c>
      <c r="AB11" s="567">
        <v>0.14742444880577343</v>
      </c>
      <c r="AC11" s="586">
        <v>0.1782886926048384</v>
      </c>
      <c r="AD11" s="566">
        <v>0.13200000000000001</v>
      </c>
      <c r="AE11" s="566">
        <v>0.21199999999999999</v>
      </c>
      <c r="AF11" s="566">
        <v>0.14800000000000002</v>
      </c>
      <c r="AG11" s="567">
        <v>0.14699999999999999</v>
      </c>
      <c r="AH11" s="586">
        <v>0.16833685106539972</v>
      </c>
      <c r="AI11" s="566">
        <v>0.13800000000000001</v>
      </c>
      <c r="AJ11" s="566">
        <v>0.20799999999999999</v>
      </c>
      <c r="AK11" s="566">
        <v>0.15160000000000001</v>
      </c>
      <c r="AL11" s="567">
        <v>0.16753761969904238</v>
      </c>
      <c r="AM11" s="586">
        <v>0.16810562148742786</v>
      </c>
      <c r="AN11" s="566">
        <v>0.23635015856496253</v>
      </c>
      <c r="AO11" s="566">
        <v>0.18</v>
      </c>
      <c r="AP11" s="566">
        <v>0.20100000000000001</v>
      </c>
      <c r="AQ11" s="567">
        <v>0.20399999999999999</v>
      </c>
      <c r="AR11" s="566">
        <v>0.12175052144274305</v>
      </c>
      <c r="AS11" s="566">
        <v>0.154</v>
      </c>
      <c r="AT11" s="566">
        <v>0.129</v>
      </c>
      <c r="AU11" s="567">
        <v>0.13500000000000001</v>
      </c>
      <c r="AV11" s="586">
        <v>0.17362069505050332</v>
      </c>
      <c r="AW11" s="566">
        <v>0.14644423558897243</v>
      </c>
      <c r="AX11" s="566">
        <v>0.14899999999999999</v>
      </c>
      <c r="AY11" s="566">
        <v>0.16467999999999999</v>
      </c>
      <c r="AZ11" s="567">
        <v>0.15412999999999999</v>
      </c>
      <c r="BA11" s="586">
        <v>0.16768476119650341</v>
      </c>
      <c r="BB11" s="566">
        <v>0.161</v>
      </c>
      <c r="BC11" s="566">
        <v>0.16709572791090646</v>
      </c>
      <c r="BD11" s="566">
        <v>0.14042632338353322</v>
      </c>
      <c r="BE11" s="567">
        <v>0.15626135036870767</v>
      </c>
      <c r="BF11" s="586">
        <v>0.16453675886631158</v>
      </c>
      <c r="BG11" s="566">
        <v>0.25535075469703633</v>
      </c>
      <c r="BH11" s="566">
        <v>0.14699999999999999</v>
      </c>
      <c r="BI11" s="566">
        <v>0.20211407651804481</v>
      </c>
      <c r="BJ11" s="567">
        <v>0.20275729859130753</v>
      </c>
      <c r="BK11" s="566">
        <v>0.10592092550691573</v>
      </c>
      <c r="BL11" s="566">
        <v>0.15499625410111348</v>
      </c>
      <c r="BM11" s="566">
        <v>0.10461818844541643</v>
      </c>
      <c r="BN11" s="567">
        <v>0.12232065104477481</v>
      </c>
      <c r="BO11" s="586">
        <v>0.16549570128403471</v>
      </c>
      <c r="BP11" s="566">
        <v>0.14199999999999999</v>
      </c>
      <c r="BQ11" s="566">
        <v>0.15560141275447439</v>
      </c>
      <c r="BR11" s="566"/>
      <c r="BS11" s="567"/>
      <c r="BT11" s="586"/>
      <c r="BU11" s="566"/>
      <c r="BV11" s="566"/>
      <c r="BW11" s="566"/>
      <c r="BX11" s="567"/>
      <c r="BY11" s="586"/>
      <c r="BZ11" s="566">
        <v>0.18061145538306467</v>
      </c>
      <c r="CA11" s="567">
        <v>0.15977310222822955</v>
      </c>
      <c r="CB11" s="586">
        <v>0.16382570827584056</v>
      </c>
    </row>
    <row r="12" spans="1:80" x14ac:dyDescent="0.25">
      <c r="A12" s="5" t="s">
        <v>79</v>
      </c>
      <c r="E12" s="552"/>
      <c r="I12" s="552"/>
      <c r="J12" s="585"/>
      <c r="N12" s="552"/>
      <c r="O12" s="585"/>
      <c r="S12" s="552"/>
      <c r="T12" s="585"/>
      <c r="X12" s="552"/>
      <c r="AB12" s="552"/>
      <c r="AC12" s="585"/>
      <c r="AG12" s="552"/>
      <c r="AH12" s="585"/>
      <c r="AL12" s="552"/>
      <c r="AM12" s="585"/>
      <c r="AQ12" s="552"/>
      <c r="AU12" s="552"/>
      <c r="AV12" s="585"/>
      <c r="AZ12" s="552"/>
      <c r="BA12" s="585"/>
      <c r="BE12" s="552"/>
      <c r="BF12" s="585"/>
      <c r="BJ12" s="552"/>
      <c r="BN12" s="552"/>
      <c r="BO12" s="585"/>
      <c r="BS12" s="552"/>
      <c r="BT12" s="585"/>
      <c r="BX12" s="552"/>
      <c r="BY12" s="585"/>
      <c r="CA12" s="552"/>
      <c r="CB12" s="585"/>
    </row>
    <row r="13" spans="1:80" x14ac:dyDescent="0.25">
      <c r="A13" s="15" t="s">
        <v>78</v>
      </c>
      <c r="B13" s="565">
        <v>0.128</v>
      </c>
      <c r="C13" s="565">
        <v>8.4000000000000005E-2</v>
      </c>
      <c r="D13" s="565">
        <v>0.152</v>
      </c>
      <c r="E13" s="562">
        <v>0.121</v>
      </c>
      <c r="F13" s="563">
        <v>8.5999999999999993E-2</v>
      </c>
      <c r="G13" s="564">
        <v>0.1196</v>
      </c>
      <c r="H13" s="564">
        <v>8.1699999999999995E-2</v>
      </c>
      <c r="I13" s="562">
        <v>9.6199999999999994E-2</v>
      </c>
      <c r="J13" s="564">
        <v>0.11052113824881761</v>
      </c>
      <c r="K13" s="563">
        <v>0.13600000000000001</v>
      </c>
      <c r="L13" s="564">
        <v>0.11521000000000001</v>
      </c>
      <c r="M13" s="564">
        <v>0.125</v>
      </c>
      <c r="N13" s="562">
        <v>0.13550000000000001</v>
      </c>
      <c r="O13" s="564">
        <v>0.11729046644000825</v>
      </c>
      <c r="P13" s="563">
        <v>0.13600000000000001</v>
      </c>
      <c r="Q13" s="564">
        <v>0.11521000000000001</v>
      </c>
      <c r="R13" s="564">
        <v>0.17499999999999999</v>
      </c>
      <c r="S13" s="562">
        <v>0.14464951649579127</v>
      </c>
      <c r="T13" s="564">
        <v>0.12454162040332982</v>
      </c>
      <c r="U13" s="563">
        <v>0.14699999999999999</v>
      </c>
      <c r="V13" s="564">
        <v>0.11799999999999999</v>
      </c>
      <c r="W13" s="564">
        <v>0.17</v>
      </c>
      <c r="X13" s="562">
        <v>0.14499999999999999</v>
      </c>
      <c r="Y13" s="563">
        <v>7.5300000000000006E-2</v>
      </c>
      <c r="Z13" s="564">
        <v>0.124</v>
      </c>
      <c r="AA13" s="564">
        <v>8.4000000000000005E-2</v>
      </c>
      <c r="AB13" s="562">
        <v>9.4E-2</v>
      </c>
      <c r="AC13" s="564">
        <v>0.12394067807682259</v>
      </c>
      <c r="AD13" s="563">
        <v>0.15620000000000001</v>
      </c>
      <c r="AE13" s="564">
        <v>0.12726000000000001</v>
      </c>
      <c r="AF13" s="564">
        <v>0.12330000000000001</v>
      </c>
      <c r="AG13" s="562">
        <v>0.1338</v>
      </c>
      <c r="AH13" s="564">
        <v>0.12661257668074635</v>
      </c>
      <c r="AI13" s="563">
        <v>0.13600000000000001</v>
      </c>
      <c r="AJ13" s="564">
        <v>0.14599999999999999</v>
      </c>
      <c r="AK13" s="564">
        <v>0.17147999999999999</v>
      </c>
      <c r="AL13" s="562">
        <v>0.1549113742115075</v>
      </c>
      <c r="AM13" s="564">
        <v>0.13411279826936251</v>
      </c>
      <c r="AN13" s="563">
        <v>0.12576999999999999</v>
      </c>
      <c r="AO13" s="564">
        <v>0.10172</v>
      </c>
      <c r="AP13" s="564">
        <v>0.14699999999999999</v>
      </c>
      <c r="AQ13" s="562">
        <v>0.125</v>
      </c>
      <c r="AR13" s="563">
        <v>9.1300000000000006E-2</v>
      </c>
      <c r="AS13" s="564">
        <v>8.5010000000000002E-2</v>
      </c>
      <c r="AT13" s="564">
        <v>1.6639999999999999E-2</v>
      </c>
      <c r="AU13" s="562">
        <v>6.8699999999999997E-2</v>
      </c>
      <c r="AV13" s="564">
        <v>9.9571885336885324E-2</v>
      </c>
      <c r="AW13" s="563">
        <v>0.13442000000000001</v>
      </c>
      <c r="AX13" s="564">
        <v>0.12988106129917701</v>
      </c>
      <c r="AY13" s="564">
        <v>0.12175</v>
      </c>
      <c r="AZ13" s="562">
        <v>0.1283</v>
      </c>
      <c r="BA13" s="564">
        <v>0.10759627094345586</v>
      </c>
      <c r="BB13" s="563">
        <v>0.16712954391162099</v>
      </c>
      <c r="BC13" s="564">
        <v>0.13078726589644399</v>
      </c>
      <c r="BD13" s="564">
        <v>0.14743999999999999</v>
      </c>
      <c r="BE13" s="562">
        <v>0.14790572426498816</v>
      </c>
      <c r="BF13" s="564">
        <v>0.11938122210293946</v>
      </c>
      <c r="BG13" s="563">
        <v>0.13333676013261714</v>
      </c>
      <c r="BH13" s="563">
        <v>0.10469000000000001</v>
      </c>
      <c r="BI13" s="563">
        <v>0.14085202039585504</v>
      </c>
      <c r="BJ13" s="562">
        <v>0.12735743943669844</v>
      </c>
      <c r="BK13" s="563">
        <v>0.115175559165313</v>
      </c>
      <c r="BL13" s="563">
        <v>0.111659904745105</v>
      </c>
      <c r="BM13" s="563">
        <v>8.4873227331327905E-2</v>
      </c>
      <c r="BN13" s="562">
        <v>0.10555203462996401</v>
      </c>
      <c r="BO13" s="564">
        <v>0.11780991130611435</v>
      </c>
      <c r="BP13" s="563">
        <v>0.13830000000000001</v>
      </c>
      <c r="BQ13" s="563">
        <v>0.116490792468446</v>
      </c>
      <c r="BR13" s="563"/>
      <c r="BS13" s="562"/>
      <c r="BT13" s="564"/>
      <c r="BU13" s="563"/>
      <c r="BV13" s="563"/>
      <c r="BW13" s="563"/>
      <c r="BX13" s="562"/>
      <c r="BY13" s="564"/>
      <c r="BZ13" s="563">
        <v>0.12029277218664226</v>
      </c>
      <c r="CA13" s="562">
        <v>0.1246832092892743</v>
      </c>
      <c r="CB13" s="564">
        <v>0.11974492594975041</v>
      </c>
    </row>
    <row r="14" spans="1:80" x14ac:dyDescent="0.25">
      <c r="A14" s="5" t="s">
        <v>80</v>
      </c>
      <c r="B14" s="191"/>
      <c r="C14" s="191"/>
      <c r="D14" s="191"/>
      <c r="E14" s="558"/>
      <c r="F14" s="556"/>
      <c r="G14" s="557"/>
      <c r="H14" s="557"/>
      <c r="I14" s="558"/>
      <c r="J14" s="557"/>
      <c r="K14" s="556"/>
      <c r="L14" s="557"/>
      <c r="M14" s="557"/>
      <c r="N14" s="558"/>
      <c r="O14" s="557"/>
      <c r="P14" s="556"/>
      <c r="Q14" s="557"/>
      <c r="R14" s="557"/>
      <c r="S14" s="558"/>
      <c r="T14" s="557"/>
      <c r="U14" s="556"/>
      <c r="V14" s="557"/>
      <c r="W14" s="557"/>
      <c r="X14" s="558"/>
      <c r="Y14" s="556"/>
      <c r="Z14" s="557"/>
      <c r="AA14" s="557"/>
      <c r="AB14" s="558"/>
      <c r="AC14" s="557"/>
      <c r="AD14" s="556"/>
      <c r="AE14" s="557"/>
      <c r="AF14" s="557"/>
      <c r="AG14" s="558"/>
      <c r="AH14" s="557"/>
      <c r="AI14" s="556"/>
      <c r="AJ14" s="557"/>
      <c r="AK14" s="557"/>
      <c r="AL14" s="558"/>
      <c r="AM14" s="557"/>
      <c r="AN14" s="556"/>
      <c r="AO14" s="557"/>
      <c r="AP14" s="557"/>
      <c r="AQ14" s="558"/>
      <c r="AR14" s="556"/>
      <c r="AS14" s="557"/>
      <c r="AT14" s="557"/>
      <c r="AU14" s="558"/>
      <c r="AV14" s="557"/>
      <c r="AW14" s="556"/>
      <c r="AX14" s="557"/>
      <c r="AY14" s="557"/>
      <c r="AZ14" s="558"/>
      <c r="BA14" s="557"/>
      <c r="BB14" s="556"/>
      <c r="BC14" s="557"/>
      <c r="BD14" s="557"/>
      <c r="BE14" s="558"/>
      <c r="BF14" s="557"/>
      <c r="BG14" s="556"/>
      <c r="BH14" s="556"/>
      <c r="BI14" s="556"/>
      <c r="BJ14" s="558"/>
      <c r="BK14" s="556"/>
      <c r="BL14" s="556"/>
      <c r="BM14" s="556"/>
      <c r="BN14" s="558"/>
      <c r="BO14" s="557"/>
      <c r="BP14" s="556"/>
      <c r="BQ14" s="556"/>
      <c r="BR14" s="556"/>
      <c r="BS14" s="558"/>
      <c r="BT14" s="557"/>
      <c r="BU14" s="556"/>
      <c r="BV14" s="556"/>
      <c r="BW14" s="556"/>
      <c r="BX14" s="558"/>
      <c r="BY14" s="557"/>
      <c r="BZ14" s="556"/>
      <c r="CA14" s="558"/>
      <c r="CB14" s="557"/>
    </row>
    <row r="15" spans="1:80" x14ac:dyDescent="0.25">
      <c r="A15" s="6" t="s">
        <v>44</v>
      </c>
      <c r="B15" s="23">
        <v>0.2382028628176151</v>
      </c>
      <c r="C15" s="23">
        <v>0.17595517247532871</v>
      </c>
      <c r="D15" s="23">
        <v>0.22905989773138136</v>
      </c>
      <c r="E15" s="562">
        <v>0.21554537921081748</v>
      </c>
      <c r="F15" s="563">
        <v>0.19128727958315306</v>
      </c>
      <c r="G15" s="564">
        <v>0.20603463907002384</v>
      </c>
      <c r="H15" s="564">
        <v>0.15775275540088371</v>
      </c>
      <c r="I15" s="562">
        <v>0.1860265996917633</v>
      </c>
      <c r="J15" s="564">
        <v>0.20221904744234373</v>
      </c>
      <c r="K15" s="563">
        <v>0.170965058236273</v>
      </c>
      <c r="L15" s="564">
        <v>0.15823745336832101</v>
      </c>
      <c r="M15" s="564">
        <v>0.14760000000000001</v>
      </c>
      <c r="N15" s="562">
        <v>0.1588</v>
      </c>
      <c r="O15" s="564">
        <v>0.18967316039557808</v>
      </c>
      <c r="P15" s="563">
        <v>0.19320000000000001</v>
      </c>
      <c r="Q15" s="564">
        <v>0.18099999999999999</v>
      </c>
      <c r="R15" s="564">
        <v>0.26700000000000002</v>
      </c>
      <c r="S15" s="562">
        <v>0.2168177138725812</v>
      </c>
      <c r="T15" s="564">
        <v>0.19701915130766876</v>
      </c>
      <c r="U15" s="563">
        <v>0.18598132788730043</v>
      </c>
      <c r="V15" s="564">
        <v>0.17355438825695202</v>
      </c>
      <c r="W15" s="564">
        <v>0.21221504664127627</v>
      </c>
      <c r="X15" s="562">
        <v>0.19037086256396113</v>
      </c>
      <c r="Y15" s="563">
        <v>0.1486338289345128</v>
      </c>
      <c r="Z15" s="564">
        <v>0.16125331163819187</v>
      </c>
      <c r="AA15" s="564">
        <v>0.1294815202177893</v>
      </c>
      <c r="AB15" s="562">
        <v>0.14704149403019551</v>
      </c>
      <c r="AC15" s="565">
        <v>0.17166149866330707</v>
      </c>
      <c r="AD15" s="563">
        <v>0.1529395387685025</v>
      </c>
      <c r="AE15" s="564">
        <v>0.14067978586820248</v>
      </c>
      <c r="AF15" s="564">
        <v>0.15709999999999999</v>
      </c>
      <c r="AG15" s="562">
        <v>0.1502</v>
      </c>
      <c r="AH15" s="565">
        <v>0.16546022171356042</v>
      </c>
      <c r="AI15" s="563">
        <v>0.15759999999999999</v>
      </c>
      <c r="AJ15" s="564">
        <v>0.16420000000000001</v>
      </c>
      <c r="AK15" s="564">
        <v>0.2432</v>
      </c>
      <c r="AL15" s="562">
        <v>0.19163276245358729</v>
      </c>
      <c r="AM15" s="565">
        <v>0.17254316181738075</v>
      </c>
      <c r="AN15" s="563">
        <v>0.15379999999999999</v>
      </c>
      <c r="AO15" s="564">
        <v>0.13950000000000001</v>
      </c>
      <c r="AP15" s="564">
        <v>0.2117</v>
      </c>
      <c r="AQ15" s="562">
        <v>0.16900000000000001</v>
      </c>
      <c r="AR15" s="563">
        <v>0.16922420599546648</v>
      </c>
      <c r="AS15" s="564">
        <v>0.1303</v>
      </c>
      <c r="AT15" s="564">
        <v>0.1293</v>
      </c>
      <c r="AU15" s="562">
        <v>0.1293</v>
      </c>
      <c r="AV15" s="565">
        <v>0.15155733916968381</v>
      </c>
      <c r="AW15" s="563">
        <v>0.11867488684251609</v>
      </c>
      <c r="AX15" s="564">
        <v>0.13269428584206683</v>
      </c>
      <c r="AY15" s="564">
        <v>0.1406</v>
      </c>
      <c r="AZ15" s="562">
        <v>0.13089999999999999</v>
      </c>
      <c r="BA15" s="565">
        <v>0.14558842324047727</v>
      </c>
      <c r="BB15" s="563">
        <v>0.15609999999999999</v>
      </c>
      <c r="BC15" s="564">
        <v>0.15594143684031314</v>
      </c>
      <c r="BD15" s="564">
        <v>0.24151535187178635</v>
      </c>
      <c r="BE15" s="562">
        <v>0.18729183767286328</v>
      </c>
      <c r="BF15" s="565">
        <v>0.15689338438009967</v>
      </c>
      <c r="BG15" s="563">
        <v>0.14630000000000001</v>
      </c>
      <c r="BH15" s="563">
        <v>0.12570000000000001</v>
      </c>
      <c r="BI15" s="563">
        <v>0.18718593691271287</v>
      </c>
      <c r="BJ15" s="562">
        <v>0.1528783554874367</v>
      </c>
      <c r="BK15" s="563">
        <v>0.12325001808342043</v>
      </c>
      <c r="BL15" s="563">
        <v>0.14989974658163691</v>
      </c>
      <c r="BM15" s="563">
        <v>9.6495675833946318E-2</v>
      </c>
      <c r="BN15" s="562">
        <v>0.12343712706776579</v>
      </c>
      <c r="BO15" s="565">
        <v>0.13970745381725669</v>
      </c>
      <c r="BP15" s="563">
        <v>0.1169</v>
      </c>
      <c r="BQ15" s="563">
        <v>0.13617802727740985</v>
      </c>
      <c r="BR15" s="563"/>
      <c r="BS15" s="562"/>
      <c r="BT15" s="565"/>
      <c r="BU15" s="563"/>
      <c r="BV15" s="563"/>
      <c r="BW15" s="563"/>
      <c r="BX15" s="562"/>
      <c r="BY15" s="565"/>
      <c r="BZ15" s="563">
        <v>0.16681205222439902</v>
      </c>
      <c r="CA15" s="562">
        <v>0.14044810443578767</v>
      </c>
      <c r="CB15" s="565">
        <v>0.13992539378907728</v>
      </c>
    </row>
    <row r="16" spans="1:80" x14ac:dyDescent="0.25">
      <c r="A16" s="15" t="s">
        <v>84</v>
      </c>
      <c r="B16" s="44">
        <v>3.7666359755587175E-3</v>
      </c>
      <c r="C16" s="44">
        <v>3.7555407449723359E-3</v>
      </c>
      <c r="D16" s="44">
        <v>3.7597518563774793E-3</v>
      </c>
      <c r="E16" s="580">
        <v>3.7609007357262063E-3</v>
      </c>
      <c r="F16" s="581">
        <v>3.7314345836697736E-3</v>
      </c>
      <c r="G16" s="582">
        <v>3.7099851600593601E-3</v>
      </c>
      <c r="H16" s="582">
        <v>3.7380725973046526E-3</v>
      </c>
      <c r="I16" s="580">
        <v>3.7260201781490528E-3</v>
      </c>
      <c r="J16" s="582">
        <v>3.7452317651138598E-3</v>
      </c>
      <c r="K16" s="581">
        <v>3.7804503461474851E-3</v>
      </c>
      <c r="L16" s="582">
        <v>3.7285607755406414E-3</v>
      </c>
      <c r="M16" s="582">
        <v>3.8034383082306399E-3</v>
      </c>
      <c r="N16" s="580">
        <v>3.7675067360057228E-3</v>
      </c>
      <c r="O16" s="582">
        <v>3.7520043169956413E-3</v>
      </c>
      <c r="P16" s="581">
        <v>3.5481581833430101E-3</v>
      </c>
      <c r="Q16" s="582">
        <v>3.7829140159628318E-3</v>
      </c>
      <c r="R16" s="582">
        <v>3.7000000000000002E-3</v>
      </c>
      <c r="S16" s="580">
        <v>3.6784198687080786E-3</v>
      </c>
      <c r="T16" s="582">
        <v>3.7318027405648861E-3</v>
      </c>
      <c r="U16" s="581">
        <v>3.8185564080704744E-3</v>
      </c>
      <c r="V16" s="582">
        <v>3.8096300013008492E-3</v>
      </c>
      <c r="W16" s="582">
        <v>3.8190613595858436E-3</v>
      </c>
      <c r="X16" s="580">
        <v>3.8157761656506589E-3</v>
      </c>
      <c r="Y16" s="581">
        <v>3.8227608321066264E-3</v>
      </c>
      <c r="Z16" s="582">
        <v>3.7885845599652198E-3</v>
      </c>
      <c r="AA16" s="582">
        <v>3.7509377344336083E-3</v>
      </c>
      <c r="AB16" s="580">
        <v>3.7897717807762786E-3</v>
      </c>
      <c r="AC16" s="582">
        <v>3.8047517907051054E-3</v>
      </c>
      <c r="AD16" s="581">
        <v>3.7946786928791396E-3</v>
      </c>
      <c r="AE16" s="582">
        <v>3.6661304266938071E-3</v>
      </c>
      <c r="AF16" s="582">
        <v>3.7658064771871405E-3</v>
      </c>
      <c r="AG16" s="580">
        <v>3.735540698291415E-3</v>
      </c>
      <c r="AH16" s="582">
        <v>3.78370863350225E-3</v>
      </c>
      <c r="AI16" s="581">
        <v>3.7884685245731485E-3</v>
      </c>
      <c r="AJ16" s="582">
        <v>3.7985838879265811E-3</v>
      </c>
      <c r="AK16" s="582">
        <v>4.0000000000000001E-3</v>
      </c>
      <c r="AL16" s="580">
        <v>3.8653675108504476E-3</v>
      </c>
      <c r="AM16" s="582">
        <v>3.8061269309875101E-3</v>
      </c>
      <c r="AN16" s="581">
        <v>0</v>
      </c>
      <c r="AO16" s="582">
        <v>0</v>
      </c>
      <c r="AP16" s="582">
        <v>0</v>
      </c>
      <c r="AQ16" s="580">
        <v>0</v>
      </c>
      <c r="AR16" s="581">
        <v>0</v>
      </c>
      <c r="AS16" s="582">
        <v>0</v>
      </c>
      <c r="AT16" s="582">
        <v>0</v>
      </c>
      <c r="AU16" s="580">
        <v>0</v>
      </c>
      <c r="AV16" s="582">
        <v>0</v>
      </c>
      <c r="AW16" s="581">
        <v>0</v>
      </c>
      <c r="AX16" s="582">
        <v>0</v>
      </c>
      <c r="AY16" s="582">
        <v>0</v>
      </c>
      <c r="AZ16" s="580">
        <v>0</v>
      </c>
      <c r="BA16" s="582">
        <v>0</v>
      </c>
      <c r="BB16" s="581">
        <v>3.7553396235272033E-3</v>
      </c>
      <c r="BC16" s="581">
        <v>3.7815932360278598E-3</v>
      </c>
      <c r="BD16" s="581">
        <v>3.7619977224662439E-3</v>
      </c>
      <c r="BE16" s="580">
        <v>3.7662915072882333E-3</v>
      </c>
      <c r="BF16" s="582">
        <v>1.0228213213313245E-3</v>
      </c>
      <c r="BG16" s="577">
        <v>3.7899244857546215E-3</v>
      </c>
      <c r="BH16" s="811">
        <v>3.7431240438759233E-3</v>
      </c>
      <c r="BI16" s="811">
        <v>3.8572482726235997E-3</v>
      </c>
      <c r="BJ16" s="580">
        <v>3.7958725979787846E-3</v>
      </c>
      <c r="BK16" s="811">
        <v>3.4973187223128932E-3</v>
      </c>
      <c r="BL16" s="811">
        <v>3.5086325601101577E-3</v>
      </c>
      <c r="BM16" s="581">
        <v>3.5500857937400157E-3</v>
      </c>
      <c r="BN16" s="580">
        <v>3.5173872393729519E-3</v>
      </c>
      <c r="BO16" s="582">
        <v>3.6749637429850553E-3</v>
      </c>
      <c r="BP16" s="581">
        <v>2E-3</v>
      </c>
      <c r="BQ16" s="811">
        <v>3.5143512277184367E-3</v>
      </c>
      <c r="BR16" s="581"/>
      <c r="BS16" s="580"/>
      <c r="BT16" s="582"/>
      <c r="BU16" s="581"/>
      <c r="BV16" s="581"/>
      <c r="BW16" s="581"/>
      <c r="BX16" s="580"/>
      <c r="BY16" s="582"/>
      <c r="BZ16" s="811">
        <v>3.5550580155212321E-3</v>
      </c>
      <c r="CA16" s="811">
        <v>3.1030422906659131E-3</v>
      </c>
      <c r="CB16" s="582">
        <v>3.5062542718538314E-3</v>
      </c>
    </row>
    <row r="17" spans="1:80" x14ac:dyDescent="0.25">
      <c r="A17" s="5" t="s">
        <v>81</v>
      </c>
      <c r="B17" s="555"/>
      <c r="C17" s="555"/>
      <c r="D17" s="555"/>
      <c r="E17" s="558"/>
      <c r="F17" s="556"/>
      <c r="G17" s="557"/>
      <c r="H17" s="557"/>
      <c r="I17" s="558"/>
      <c r="J17" s="557"/>
      <c r="K17" s="556"/>
      <c r="L17" s="557"/>
      <c r="M17" s="557"/>
      <c r="N17" s="558"/>
      <c r="O17" s="557"/>
      <c r="P17" s="556"/>
      <c r="Q17" s="557"/>
      <c r="R17" s="557"/>
      <c r="S17" s="558"/>
      <c r="T17" s="557"/>
      <c r="U17" s="556"/>
      <c r="V17" s="557"/>
      <c r="W17" s="557"/>
      <c r="X17" s="558"/>
      <c r="Y17" s="556"/>
      <c r="Z17" s="557"/>
      <c r="AA17" s="557"/>
      <c r="AB17" s="558"/>
      <c r="AC17" s="557"/>
      <c r="AD17" s="556"/>
      <c r="AE17" s="557"/>
      <c r="AF17" s="557"/>
      <c r="AG17" s="558"/>
      <c r="AH17" s="557"/>
      <c r="AI17" s="556"/>
      <c r="AJ17" s="557"/>
      <c r="AK17" s="557"/>
      <c r="AL17" s="558"/>
      <c r="AM17" s="557"/>
      <c r="AN17" s="556"/>
      <c r="AO17" s="557"/>
      <c r="AP17" s="557"/>
      <c r="AQ17" s="558"/>
      <c r="AR17" s="556"/>
      <c r="AS17" s="557"/>
      <c r="AT17" s="557"/>
      <c r="AU17" s="558"/>
      <c r="AV17" s="557"/>
      <c r="AW17" s="556"/>
      <c r="AX17" s="557"/>
      <c r="AY17" s="557"/>
      <c r="AZ17" s="558"/>
      <c r="BA17" s="557"/>
      <c r="BB17" s="556"/>
      <c r="BC17" s="557"/>
      <c r="BD17" s="557"/>
      <c r="BE17" s="558"/>
      <c r="BF17" s="557"/>
      <c r="BG17" s="556"/>
      <c r="BH17" s="556"/>
      <c r="BI17" s="556"/>
      <c r="BJ17" s="558"/>
      <c r="BK17" s="556"/>
      <c r="BL17" s="556"/>
      <c r="BM17" s="556"/>
      <c r="BN17" s="558"/>
      <c r="BO17" s="557"/>
      <c r="BP17" s="556"/>
      <c r="BQ17" s="556"/>
      <c r="BR17" s="556"/>
      <c r="BS17" s="558"/>
      <c r="BT17" s="557"/>
      <c r="BU17" s="556"/>
      <c r="BV17" s="556"/>
      <c r="BW17" s="556"/>
      <c r="BX17" s="558"/>
      <c r="BY17" s="557"/>
      <c r="BZ17" s="556"/>
      <c r="CA17" s="558"/>
      <c r="CB17" s="557"/>
    </row>
    <row r="18" spans="1:80" x14ac:dyDescent="0.25">
      <c r="A18" s="6" t="s">
        <v>48</v>
      </c>
      <c r="B18" s="207">
        <v>0.23218823316068046</v>
      </c>
      <c r="C18" s="207">
        <v>0.19500064249378296</v>
      </c>
      <c r="D18" s="207">
        <v>0.21415372113345538</v>
      </c>
      <c r="E18" s="562">
        <v>0.21224481614736271</v>
      </c>
      <c r="F18" s="577">
        <v>0.152</v>
      </c>
      <c r="G18" s="578">
        <v>0.14799999999999999</v>
      </c>
      <c r="H18" s="578">
        <v>0.10679817888494021</v>
      </c>
      <c r="I18" s="579">
        <v>9.1999999999999998E-2</v>
      </c>
      <c r="J18" s="578">
        <v>0.16820093265285274</v>
      </c>
      <c r="K18" s="577">
        <v>0.107</v>
      </c>
      <c r="L18" s="578">
        <v>0.14899999999999999</v>
      </c>
      <c r="M18" s="578">
        <v>0.2084</v>
      </c>
      <c r="N18" s="579">
        <v>0.1681</v>
      </c>
      <c r="O18" s="578">
        <v>0.16817685154140638</v>
      </c>
      <c r="P18" s="577">
        <v>0.21029999999999999</v>
      </c>
      <c r="Q18" s="578">
        <v>0.2361</v>
      </c>
      <c r="R18" s="578">
        <v>0.24729999999999999</v>
      </c>
      <c r="S18" s="579">
        <v>0.23321004989907315</v>
      </c>
      <c r="T18" s="578">
        <v>0.1886841780186386</v>
      </c>
      <c r="U18" s="577">
        <v>0.2307977609902612</v>
      </c>
      <c r="V18" s="578">
        <v>0.182</v>
      </c>
      <c r="W18" s="578">
        <v>0.25550435898107182</v>
      </c>
      <c r="X18" s="579">
        <v>0.24943383078799142</v>
      </c>
      <c r="Y18" s="577">
        <v>0.14913267498187949</v>
      </c>
      <c r="Z18" s="578">
        <v>0.14476351351351349</v>
      </c>
      <c r="AA18" s="578">
        <v>0.12531154956794802</v>
      </c>
      <c r="AB18" s="579">
        <v>0.14103875057486565</v>
      </c>
      <c r="AC18" s="578">
        <v>0.20262439997098303</v>
      </c>
      <c r="AD18" s="577">
        <v>7.2999999999999995E-2</v>
      </c>
      <c r="AE18" s="578">
        <v>0.122</v>
      </c>
      <c r="AF18" s="578">
        <v>0.16800000000000001</v>
      </c>
      <c r="AG18" s="579">
        <v>0.1265</v>
      </c>
      <c r="AH18" s="578">
        <v>0.18446218875711221</v>
      </c>
      <c r="AI18" s="577">
        <v>0.2296</v>
      </c>
      <c r="AJ18" s="578">
        <v>0.23730000000000001</v>
      </c>
      <c r="AK18" s="578">
        <v>0.24970000000000001</v>
      </c>
      <c r="AL18" s="579">
        <v>0.2398521763953011</v>
      </c>
      <c r="AM18" s="578">
        <v>0.20192866109357982</v>
      </c>
      <c r="AN18" s="577">
        <v>0.24345</v>
      </c>
      <c r="AO18" s="578">
        <v>0.20810000000000001</v>
      </c>
      <c r="AP18" s="578">
        <v>0.22500000000000001</v>
      </c>
      <c r="AQ18" s="579">
        <v>0.22700000000000001</v>
      </c>
      <c r="AR18" s="577">
        <v>0.15778671115989354</v>
      </c>
      <c r="AS18" s="578">
        <v>0.14000000000000001</v>
      </c>
      <c r="AT18" s="578">
        <v>8.3000000000000004E-2</v>
      </c>
      <c r="AU18" s="579">
        <v>0.19570000000000001</v>
      </c>
      <c r="AV18" s="578">
        <v>0.21576110499149101</v>
      </c>
      <c r="AW18" s="577">
        <v>0.11357242912214494</v>
      </c>
      <c r="AX18" s="578">
        <v>0.14399999999999999</v>
      </c>
      <c r="AY18" s="578">
        <v>0.19900000000000001</v>
      </c>
      <c r="AZ18" s="579">
        <v>0.15740000000000001</v>
      </c>
      <c r="BA18" s="578">
        <v>0.20096389985066301</v>
      </c>
      <c r="BB18" s="577">
        <v>0.216</v>
      </c>
      <c r="BC18" s="578">
        <v>0.25311006569098066</v>
      </c>
      <c r="BD18" s="578">
        <v>0.27700000000000002</v>
      </c>
      <c r="BE18" s="579">
        <v>0.25145101139153775</v>
      </c>
      <c r="BF18" s="578">
        <v>0.20530000000000001</v>
      </c>
      <c r="BG18" s="577">
        <v>0.243923178007491</v>
      </c>
      <c r="BH18" s="577">
        <v>0.2077</v>
      </c>
      <c r="BI18" s="577">
        <v>0.19832344890510947</v>
      </c>
      <c r="BJ18" s="579">
        <v>0.21449977665924455</v>
      </c>
      <c r="BK18" s="577">
        <v>0.13281619081621246</v>
      </c>
      <c r="BL18" s="577">
        <v>0.11102345572037642</v>
      </c>
      <c r="BM18" s="577">
        <v>7.8955586398334485E-2</v>
      </c>
      <c r="BN18" s="579">
        <v>0.11175316850928343</v>
      </c>
      <c r="BO18" s="578">
        <v>0.17362236381609447</v>
      </c>
      <c r="BP18" s="577">
        <v>0.06</v>
      </c>
      <c r="BQ18" s="577">
        <v>0.1203288490284006</v>
      </c>
      <c r="BR18" s="577"/>
      <c r="BS18" s="579"/>
      <c r="BT18" s="578"/>
      <c r="BU18" s="577"/>
      <c r="BV18" s="577"/>
      <c r="BW18" s="577"/>
      <c r="BX18" s="579"/>
      <c r="BY18" s="578"/>
      <c r="BZ18" s="577">
        <v>0.17079898609069799</v>
      </c>
      <c r="CA18" s="579">
        <v>0.12530821675100282</v>
      </c>
      <c r="CB18" s="578">
        <v>0.16165756417136112</v>
      </c>
    </row>
    <row r="19" spans="1:80" x14ac:dyDescent="0.25">
      <c r="A19" s="6" t="s">
        <v>53</v>
      </c>
      <c r="B19" s="24">
        <v>0.19620000000000001</v>
      </c>
      <c r="C19" s="24">
        <v>0.1757</v>
      </c>
      <c r="D19" s="565">
        <v>0.15</v>
      </c>
      <c r="E19" s="562">
        <v>0.1759</v>
      </c>
      <c r="F19" s="563">
        <v>0.1414</v>
      </c>
      <c r="G19" s="564">
        <v>0.14280000000000001</v>
      </c>
      <c r="H19" s="564">
        <v>0.10390000000000001</v>
      </c>
      <c r="I19" s="562">
        <v>0.13250000000000001</v>
      </c>
      <c r="J19" s="564">
        <v>0.15887358844287602</v>
      </c>
      <c r="K19" s="563">
        <v>0.10299999999999999</v>
      </c>
      <c r="L19" s="564">
        <v>0.13398560685695804</v>
      </c>
      <c r="M19" s="564">
        <v>0.1358</v>
      </c>
      <c r="N19" s="562">
        <v>0.12670000000000001</v>
      </c>
      <c r="O19" s="564">
        <v>0.15159401701197239</v>
      </c>
      <c r="P19" s="563">
        <v>0.13039999999999999</v>
      </c>
      <c r="Q19" s="564">
        <v>0.15390000000000001</v>
      </c>
      <c r="R19" s="564">
        <v>0.16300000000000001</v>
      </c>
      <c r="S19" s="562">
        <v>0.15122778947624671</v>
      </c>
      <c r="T19" s="564">
        <v>0.15148244385772347</v>
      </c>
      <c r="U19" s="563">
        <v>0.19220000000000001</v>
      </c>
      <c r="V19" s="564">
        <v>0.1447</v>
      </c>
      <c r="W19" s="564">
        <v>0.1729</v>
      </c>
      <c r="X19" s="562">
        <v>0.17080000000000001</v>
      </c>
      <c r="Y19" s="563">
        <v>0.1424</v>
      </c>
      <c r="Z19" s="564">
        <v>0.13089999999999999</v>
      </c>
      <c r="AA19" s="564">
        <v>0.1178</v>
      </c>
      <c r="AB19" s="562">
        <v>0.13270000000000001</v>
      </c>
      <c r="AC19" s="564">
        <v>0.15591260050251257</v>
      </c>
      <c r="AD19" s="563">
        <v>0.14330000000000001</v>
      </c>
      <c r="AE19" s="564">
        <v>0.1362462174330209</v>
      </c>
      <c r="AF19" s="564">
        <v>0.13418903150525099</v>
      </c>
      <c r="AG19" s="562">
        <v>0.137256234286879</v>
      </c>
      <c r="AH19" s="564">
        <v>0.15169142539955716</v>
      </c>
      <c r="AI19" s="563">
        <v>0.14269999999999999</v>
      </c>
      <c r="AJ19" s="564">
        <v>0.15970000000000001</v>
      </c>
      <c r="AK19" s="564">
        <v>0.15859999999999999</v>
      </c>
      <c r="AL19" s="562">
        <v>0.15638150213950558</v>
      </c>
      <c r="AM19" s="564">
        <v>0.15312028206515071</v>
      </c>
      <c r="AN19" s="563">
        <v>0.18179999999999999</v>
      </c>
      <c r="AO19" s="564">
        <v>0.1658</v>
      </c>
      <c r="AP19" s="564">
        <v>0.151</v>
      </c>
      <c r="AQ19" s="562">
        <v>0.16800000000000001</v>
      </c>
      <c r="AR19" s="563">
        <v>0.1419</v>
      </c>
      <c r="AS19" s="564">
        <v>0.1394</v>
      </c>
      <c r="AT19" s="564">
        <v>0.1183</v>
      </c>
      <c r="AU19" s="562">
        <v>0.13200000000000001</v>
      </c>
      <c r="AV19" s="564">
        <v>0.15408739903147628</v>
      </c>
      <c r="AW19" s="563">
        <v>0.14334354783792985</v>
      </c>
      <c r="AX19" s="564">
        <v>0.14060534300303401</v>
      </c>
      <c r="AY19" s="564">
        <v>0.14269999999999999</v>
      </c>
      <c r="AZ19" s="562">
        <v>0.13830000000000001</v>
      </c>
      <c r="BA19" s="564">
        <v>0.15036852545029714</v>
      </c>
      <c r="BB19" s="563">
        <v>0.15959999999999999</v>
      </c>
      <c r="BC19" s="564">
        <v>0.15974222896133436</v>
      </c>
      <c r="BD19" s="564">
        <v>0.1716</v>
      </c>
      <c r="BE19" s="562">
        <v>0.17449999999999999</v>
      </c>
      <c r="BF19" s="564">
        <v>0.1575</v>
      </c>
      <c r="BG19" s="563">
        <v>0.18292169941710232</v>
      </c>
      <c r="BH19" s="563">
        <v>0.18360000000000001</v>
      </c>
      <c r="BI19" s="563">
        <v>0.1507476708682377</v>
      </c>
      <c r="BJ19" s="562">
        <v>0.17449999999999999</v>
      </c>
      <c r="BK19" s="563">
        <v>0.15458731241473397</v>
      </c>
      <c r="BL19" s="563">
        <v>0.12688702516033548</v>
      </c>
      <c r="BM19" s="563">
        <v>0.11291320184179782</v>
      </c>
      <c r="BN19" s="562">
        <v>0.13454707689139797</v>
      </c>
      <c r="BO19" s="564">
        <v>0.15886013119442999</v>
      </c>
      <c r="BP19" s="563">
        <v>0.13020000000000001</v>
      </c>
      <c r="BQ19" s="563">
        <v>0.12705420652440499</v>
      </c>
      <c r="BR19" s="563"/>
      <c r="BS19" s="562"/>
      <c r="BT19" s="564"/>
      <c r="BU19" s="563"/>
      <c r="BV19" s="563"/>
      <c r="BW19" s="563"/>
      <c r="BX19" s="562"/>
      <c r="BY19" s="564"/>
      <c r="BZ19" s="563">
        <v>0.14246083550913838</v>
      </c>
      <c r="CA19" s="562">
        <v>0.13458651616839529</v>
      </c>
      <c r="CB19" s="564">
        <v>0.15345818777102549</v>
      </c>
    </row>
    <row r="20" spans="1:80" x14ac:dyDescent="0.25">
      <c r="A20" s="7" t="s">
        <v>54</v>
      </c>
      <c r="B20" s="207">
        <v>0.18161473364738015</v>
      </c>
      <c r="C20" s="207">
        <v>0.18161473364738015</v>
      </c>
      <c r="D20" s="207">
        <v>0.15830168794017768</v>
      </c>
      <c r="E20" s="562">
        <v>0.17485189014028996</v>
      </c>
      <c r="F20" s="563">
        <v>9.9187307146367087E-2</v>
      </c>
      <c r="G20" s="564">
        <v>0.15236429735888526</v>
      </c>
      <c r="H20" s="564">
        <v>5.3336036053241845E-2</v>
      </c>
      <c r="I20" s="562">
        <v>0.10755390150973117</v>
      </c>
      <c r="J20" s="564">
        <v>0.14914364690742238</v>
      </c>
      <c r="K20" s="563">
        <v>0.15</v>
      </c>
      <c r="L20" s="564">
        <v>0.23300000000000001</v>
      </c>
      <c r="M20" s="564">
        <v>2.0400000000000001E-2</v>
      </c>
      <c r="N20" s="562">
        <v>0.1207</v>
      </c>
      <c r="O20" s="564">
        <v>0.14185052417117749</v>
      </c>
      <c r="P20" s="563">
        <v>0.14299999999999999</v>
      </c>
      <c r="Q20" s="564">
        <v>0.188</v>
      </c>
      <c r="R20" s="564">
        <v>0.16700000000000001</v>
      </c>
      <c r="S20" s="562">
        <v>0.17071088368431411</v>
      </c>
      <c r="T20" s="564">
        <v>0.14949828982641847</v>
      </c>
      <c r="U20" s="563">
        <v>0.14170858235977243</v>
      </c>
      <c r="V20" s="564">
        <v>0.12381563777548758</v>
      </c>
      <c r="W20" s="564">
        <v>0.16971913391682947</v>
      </c>
      <c r="X20" s="562">
        <v>0.14512435709283475</v>
      </c>
      <c r="Y20" s="563">
        <v>6.3807341971983192E-2</v>
      </c>
      <c r="Z20" s="564">
        <v>3.4943637155688205E-2</v>
      </c>
      <c r="AA20" s="564">
        <v>2.5623887274684544E-2</v>
      </c>
      <c r="AB20" s="562">
        <v>4.4715599575166042E-2</v>
      </c>
      <c r="AC20" s="562">
        <v>0.10591431634738702</v>
      </c>
      <c r="AD20" s="563">
        <v>5.2999999999999999E-2</v>
      </c>
      <c r="AE20" s="564">
        <v>0.155</v>
      </c>
      <c r="AF20" s="564">
        <v>6.3500000000000001E-2</v>
      </c>
      <c r="AG20" s="562">
        <v>9.11E-2</v>
      </c>
      <c r="AH20" s="562">
        <v>0.10211583622538625</v>
      </c>
      <c r="AI20" s="563">
        <v>0.186</v>
      </c>
      <c r="AJ20" s="564">
        <v>0.161</v>
      </c>
      <c r="AK20" s="564">
        <v>0.17399999999999999</v>
      </c>
      <c r="AL20" s="562">
        <v>0.17131732657766646</v>
      </c>
      <c r="AM20" s="562">
        <v>0.1204536805951614</v>
      </c>
      <c r="AN20" s="563">
        <v>0.14899999999999999</v>
      </c>
      <c r="AO20" s="564">
        <v>6.2E-2</v>
      </c>
      <c r="AP20" s="564">
        <v>0.20599999999999999</v>
      </c>
      <c r="AQ20" s="562">
        <v>0.14199999999999999</v>
      </c>
      <c r="AR20" s="563">
        <v>6.3805281012752929E-2</v>
      </c>
      <c r="AS20" s="564">
        <v>7.9000000000000001E-2</v>
      </c>
      <c r="AT20" s="564">
        <v>2.12E-2</v>
      </c>
      <c r="AU20" s="562">
        <v>2.12E-2</v>
      </c>
      <c r="AV20" s="562">
        <v>0.11124936345938663</v>
      </c>
      <c r="AW20" s="563">
        <v>2.12E-2</v>
      </c>
      <c r="AX20" s="564">
        <v>0.13989406987872</v>
      </c>
      <c r="AY20" s="564">
        <v>0.09</v>
      </c>
      <c r="AZ20" s="562">
        <v>8.2000000000000003E-2</v>
      </c>
      <c r="BA20" s="562">
        <v>0.10406514264326236</v>
      </c>
      <c r="BB20" s="563">
        <v>0.13999998514163364</v>
      </c>
      <c r="BC20" s="564">
        <v>0.15137510175872107</v>
      </c>
      <c r="BD20" s="564">
        <v>0.22036129240488445</v>
      </c>
      <c r="BE20" s="562">
        <v>0.17412285460657559</v>
      </c>
      <c r="BF20" s="562">
        <v>0.12304897613990184</v>
      </c>
      <c r="BG20" s="563">
        <v>0.11830124722958585</v>
      </c>
      <c r="BH20" s="563">
        <v>6.2E-2</v>
      </c>
      <c r="BI20" s="563">
        <v>0.16401022407588575</v>
      </c>
      <c r="BJ20" s="562">
        <v>0.11295354483095796</v>
      </c>
      <c r="BK20" s="563">
        <v>5.8252484142981072E-2</v>
      </c>
      <c r="BL20" s="563">
        <v>9.8427589756140729E-2</v>
      </c>
      <c r="BM20" s="563">
        <v>1.4094194241258734E-2</v>
      </c>
      <c r="BN20" s="562">
        <v>6.0674784557520699E-2</v>
      </c>
      <c r="BO20" s="562">
        <v>9.1759769575241484E-2</v>
      </c>
      <c r="BP20" s="563">
        <v>0.10100000000000001</v>
      </c>
      <c r="BQ20" s="563">
        <v>0.12210841065580655</v>
      </c>
      <c r="BR20" s="563"/>
      <c r="BS20" s="562"/>
      <c r="BT20" s="562"/>
      <c r="BU20" s="563"/>
      <c r="BV20" s="563"/>
      <c r="BW20" s="563"/>
      <c r="BX20" s="562"/>
      <c r="BY20" s="562"/>
      <c r="BZ20" s="563">
        <v>7.5951388113649432E-2</v>
      </c>
      <c r="CA20" s="562">
        <v>9.7264617661203104E-2</v>
      </c>
      <c r="CB20" s="562">
        <v>9.3162896041048618E-2</v>
      </c>
    </row>
  </sheetData>
  <pageMargins left="0.7" right="0.7" top="0.75" bottom="0.75" header="0.3" footer="0.3"/>
  <pageSetup paperSize="9" scale="49" orientation="portrait" r:id="rId1"/>
  <colBreaks count="2" manualBreakCount="2">
    <brk id="20" max="1048575" man="1"/>
    <brk id="3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CA18"/>
  <sheetViews>
    <sheetView showGridLines="0" view="pageBreakPreview" zoomScale="85" zoomScaleSheetLayoutView="85" workbookViewId="0">
      <pane xSplit="1" ySplit="2" topLeftCell="BK3" activePane="bottomRight" state="frozen"/>
      <selection pane="topRight" activeCell="B1" sqref="B1"/>
      <selection pane="bottomLeft" activeCell="A3" sqref="A3"/>
      <selection pane="bottomRight" activeCell="BT3" sqref="BT3:BV18"/>
    </sheetView>
  </sheetViews>
  <sheetFormatPr defaultRowHeight="15" outlineLevelCol="1" x14ac:dyDescent="0.25"/>
  <cols>
    <col min="1" max="1" width="38.85546875" style="550" customWidth="1"/>
    <col min="2" max="19" width="8.7109375" style="550" hidden="1" customWidth="1" outlineLevel="1"/>
    <col min="20" max="20" width="8.7109375" style="550" customWidth="1" collapsed="1"/>
    <col min="21" max="39" width="8.7109375" style="550" customWidth="1"/>
    <col min="40" max="43" width="9.140625" style="550"/>
    <col min="44" max="52" width="9.140625" style="550" customWidth="1"/>
    <col min="53" max="53" width="8.5703125" style="550" customWidth="1"/>
    <col min="54" max="54" width="9.5703125" style="550" customWidth="1"/>
    <col min="55" max="55" width="8.5703125" style="550" customWidth="1"/>
    <col min="56" max="58" width="9.140625" style="550" customWidth="1"/>
    <col min="59" max="60" width="9.140625" style="550"/>
    <col min="61" max="79" width="10.5703125" style="550" customWidth="1"/>
    <col min="80" max="16384" width="9.140625" style="550"/>
  </cols>
  <sheetData>
    <row r="1" spans="1:79" ht="28.5" customHeight="1" x14ac:dyDescent="0.25">
      <c r="A1" s="928" t="s">
        <v>118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  <c r="V1" s="928"/>
      <c r="W1" s="928"/>
      <c r="X1" s="928"/>
      <c r="Y1" s="928"/>
      <c r="Z1" s="928"/>
      <c r="AA1" s="928"/>
      <c r="AB1" s="928"/>
      <c r="AC1" s="928"/>
      <c r="AD1" s="928"/>
      <c r="AE1" s="928"/>
      <c r="AF1" s="928"/>
      <c r="AG1" s="928"/>
      <c r="AH1" s="928"/>
      <c r="AI1" s="928"/>
      <c r="AJ1" s="928"/>
      <c r="AK1" s="928"/>
      <c r="AL1" s="928"/>
      <c r="AM1" s="928"/>
    </row>
    <row r="2" spans="1:79" ht="18.75" x14ac:dyDescent="0.25">
      <c r="A2" s="3"/>
      <c r="B2" s="933">
        <v>2011</v>
      </c>
      <c r="C2" s="933"/>
      <c r="D2" s="933"/>
      <c r="E2" s="933"/>
      <c r="F2" s="933"/>
      <c r="G2" s="933"/>
      <c r="H2" s="933"/>
      <c r="I2" s="934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>
        <v>2011</v>
      </c>
      <c r="U2" s="935">
        <v>2012</v>
      </c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933"/>
      <c r="AM2" s="933"/>
      <c r="AN2" s="935">
        <v>2013</v>
      </c>
      <c r="AO2" s="933"/>
      <c r="AP2" s="933"/>
      <c r="AQ2" s="933"/>
      <c r="AR2" s="933"/>
      <c r="AS2" s="933"/>
      <c r="AT2" s="933"/>
      <c r="AU2" s="933"/>
      <c r="AV2" s="933"/>
      <c r="AW2" s="933"/>
      <c r="AX2" s="933"/>
      <c r="AY2" s="933"/>
      <c r="AZ2" s="933"/>
      <c r="BA2" s="933"/>
      <c r="BB2" s="933"/>
      <c r="BC2" s="933"/>
      <c r="BD2" s="933"/>
      <c r="BE2" s="933"/>
      <c r="BF2" s="933"/>
      <c r="BG2" s="951" t="s">
        <v>247</v>
      </c>
      <c r="BH2" s="951"/>
      <c r="BI2" s="935">
        <v>2014</v>
      </c>
      <c r="BJ2" s="933"/>
      <c r="BK2" s="933"/>
      <c r="BL2" s="933"/>
      <c r="BM2" s="933"/>
      <c r="BN2" s="933"/>
      <c r="BO2" s="933"/>
      <c r="BP2" s="933"/>
      <c r="BQ2" s="933"/>
      <c r="BR2" s="933"/>
      <c r="BS2" s="933"/>
      <c r="BT2" s="933"/>
      <c r="BU2" s="933"/>
      <c r="BV2" s="933"/>
      <c r="BW2" s="933"/>
      <c r="BX2" s="933"/>
      <c r="BY2" s="933"/>
      <c r="BZ2" s="933"/>
      <c r="CA2" s="933"/>
    </row>
    <row r="3" spans="1:79" x14ac:dyDescent="0.25">
      <c r="A3" s="215"/>
      <c r="B3" s="951" t="s">
        <v>0</v>
      </c>
      <c r="C3" s="951" t="s">
        <v>1</v>
      </c>
      <c r="D3" s="951" t="s">
        <v>2</v>
      </c>
      <c r="E3" s="551" t="s">
        <v>3</v>
      </c>
      <c r="F3" s="951" t="s">
        <v>4</v>
      </c>
      <c r="G3" s="951" t="s">
        <v>5</v>
      </c>
      <c r="H3" s="951" t="s">
        <v>8</v>
      </c>
      <c r="I3" s="551" t="s">
        <v>6</v>
      </c>
      <c r="J3" s="951" t="s">
        <v>108</v>
      </c>
      <c r="K3" s="951" t="s">
        <v>100</v>
      </c>
      <c r="L3" s="951" t="s">
        <v>101</v>
      </c>
      <c r="M3" s="951" t="s">
        <v>102</v>
      </c>
      <c r="N3" s="551" t="s">
        <v>103</v>
      </c>
      <c r="O3" s="951" t="s">
        <v>109</v>
      </c>
      <c r="P3" s="951" t="s">
        <v>104</v>
      </c>
      <c r="Q3" s="951" t="s">
        <v>105</v>
      </c>
      <c r="R3" s="951" t="s">
        <v>106</v>
      </c>
      <c r="S3" s="551" t="s">
        <v>107</v>
      </c>
      <c r="T3" s="951" t="s">
        <v>110</v>
      </c>
      <c r="U3" s="951" t="s">
        <v>0</v>
      </c>
      <c r="V3" s="951" t="s">
        <v>1</v>
      </c>
      <c r="W3" s="951" t="s">
        <v>2</v>
      </c>
      <c r="X3" s="551" t="s">
        <v>3</v>
      </c>
      <c r="Y3" s="951" t="s">
        <v>4</v>
      </c>
      <c r="Z3" s="951" t="s">
        <v>5</v>
      </c>
      <c r="AA3" s="951" t="s">
        <v>8</v>
      </c>
      <c r="AB3" s="551" t="s">
        <v>6</v>
      </c>
      <c r="AC3" s="951" t="s">
        <v>108</v>
      </c>
      <c r="AD3" s="951" t="s">
        <v>100</v>
      </c>
      <c r="AE3" s="951" t="s">
        <v>101</v>
      </c>
      <c r="AF3" s="951" t="s">
        <v>102</v>
      </c>
      <c r="AG3" s="551" t="s">
        <v>103</v>
      </c>
      <c r="AH3" s="951" t="s">
        <v>109</v>
      </c>
      <c r="AI3" s="951" t="s">
        <v>104</v>
      </c>
      <c r="AJ3" s="951" t="s">
        <v>105</v>
      </c>
      <c r="AK3" s="951" t="s">
        <v>106</v>
      </c>
      <c r="AL3" s="551" t="s">
        <v>107</v>
      </c>
      <c r="AM3" s="951" t="s">
        <v>110</v>
      </c>
      <c r="AN3" s="951" t="s">
        <v>0</v>
      </c>
      <c r="AO3" s="951" t="s">
        <v>1</v>
      </c>
      <c r="AP3" s="951" t="s">
        <v>2</v>
      </c>
      <c r="AQ3" s="551" t="s">
        <v>3</v>
      </c>
      <c r="AR3" s="951" t="s">
        <v>4</v>
      </c>
      <c r="AS3" s="951" t="s">
        <v>5</v>
      </c>
      <c r="AT3" s="951" t="s">
        <v>8</v>
      </c>
      <c r="AU3" s="551" t="s">
        <v>6</v>
      </c>
      <c r="AV3" s="951" t="s">
        <v>108</v>
      </c>
      <c r="AW3" s="951" t="s">
        <v>100</v>
      </c>
      <c r="AX3" s="951" t="s">
        <v>101</v>
      </c>
      <c r="AY3" s="951" t="s">
        <v>102</v>
      </c>
      <c r="AZ3" s="551" t="s">
        <v>103</v>
      </c>
      <c r="BA3" s="951" t="s">
        <v>109</v>
      </c>
      <c r="BB3" s="951" t="s">
        <v>104</v>
      </c>
      <c r="BC3" s="951" t="s">
        <v>105</v>
      </c>
      <c r="BD3" s="951" t="s">
        <v>106</v>
      </c>
      <c r="BE3" s="551" t="s">
        <v>107</v>
      </c>
      <c r="BF3" s="951" t="s">
        <v>110</v>
      </c>
      <c r="BG3" s="951" t="s">
        <v>124</v>
      </c>
      <c r="BH3" s="951" t="s">
        <v>121</v>
      </c>
      <c r="BI3" s="951" t="s">
        <v>0</v>
      </c>
      <c r="BJ3" s="951" t="s">
        <v>1</v>
      </c>
      <c r="BK3" s="951" t="s">
        <v>2</v>
      </c>
      <c r="BL3" s="551" t="s">
        <v>3</v>
      </c>
      <c r="BM3" s="951" t="s">
        <v>4</v>
      </c>
      <c r="BN3" s="951" t="s">
        <v>5</v>
      </c>
      <c r="BO3" s="951" t="s">
        <v>8</v>
      </c>
      <c r="BP3" s="551" t="s">
        <v>6</v>
      </c>
      <c r="BQ3" s="951" t="s">
        <v>108</v>
      </c>
      <c r="BR3" s="951" t="s">
        <v>100</v>
      </c>
      <c r="BS3" s="951" t="s">
        <v>101</v>
      </c>
      <c r="BT3" s="951" t="s">
        <v>102</v>
      </c>
      <c r="BU3" s="551" t="s">
        <v>103</v>
      </c>
      <c r="BV3" s="951" t="s">
        <v>109</v>
      </c>
      <c r="BW3" s="951" t="s">
        <v>104</v>
      </c>
      <c r="BX3" s="951" t="s">
        <v>105</v>
      </c>
      <c r="BY3" s="951" t="s">
        <v>106</v>
      </c>
      <c r="BZ3" s="551" t="s">
        <v>107</v>
      </c>
      <c r="CA3" s="951" t="s">
        <v>110</v>
      </c>
    </row>
    <row r="4" spans="1:79" x14ac:dyDescent="0.25">
      <c r="A4" s="16" t="s">
        <v>7</v>
      </c>
      <c r="B4" s="587">
        <v>5025.3043319999997</v>
      </c>
      <c r="C4" s="587">
        <v>4215.7640160000001</v>
      </c>
      <c r="D4" s="587">
        <v>3789.568143</v>
      </c>
      <c r="E4" s="587">
        <v>13031.603196523321</v>
      </c>
      <c r="F4" s="587">
        <v>2830.5991130000002</v>
      </c>
      <c r="G4" s="587">
        <v>1580.6676649999999</v>
      </c>
      <c r="H4" s="587">
        <v>770.96144299999992</v>
      </c>
      <c r="I4" s="587">
        <v>5182.2280209999999</v>
      </c>
      <c r="J4" s="587">
        <v>18213.831217523322</v>
      </c>
      <c r="K4" s="587">
        <v>564.60319200000004</v>
      </c>
      <c r="L4" s="587">
        <v>485.51202999999998</v>
      </c>
      <c r="M4" s="587">
        <v>853.54091000000005</v>
      </c>
      <c r="N4" s="587">
        <v>1903.6841319999999</v>
      </c>
      <c r="O4" s="587">
        <v>20117.515349523321</v>
      </c>
      <c r="P4" s="587">
        <v>7300.9537560000008</v>
      </c>
      <c r="Q4" s="587">
        <v>8492.3217860000004</v>
      </c>
      <c r="R4" s="587">
        <v>9929.156696</v>
      </c>
      <c r="S4" s="587">
        <v>25722.432238000001</v>
      </c>
      <c r="T4" s="587">
        <v>45839.947587523318</v>
      </c>
      <c r="U4" s="587">
        <v>5471.1072059999997</v>
      </c>
      <c r="V4" s="587">
        <v>4688.4798010000004</v>
      </c>
      <c r="W4" s="587">
        <v>4003.8224070000001</v>
      </c>
      <c r="X4" s="587">
        <v>14163.409476461777</v>
      </c>
      <c r="Y4" s="587">
        <v>2873.6370820000002</v>
      </c>
      <c r="Z4" s="587">
        <v>1319.643697</v>
      </c>
      <c r="AA4" s="587">
        <v>686.62668200000007</v>
      </c>
      <c r="AB4" s="587">
        <v>4879.9100610000005</v>
      </c>
      <c r="AC4" s="587">
        <v>19043.319537461779</v>
      </c>
      <c r="AD4" s="587">
        <v>562.54712599999993</v>
      </c>
      <c r="AE4" s="587">
        <v>545.02703199999996</v>
      </c>
      <c r="AF4" s="587">
        <v>833.37709799999993</v>
      </c>
      <c r="AG4" s="587">
        <v>1940.9512569999999</v>
      </c>
      <c r="AH4" s="587">
        <v>20984.27079446178</v>
      </c>
      <c r="AI4" s="587">
        <v>2368.9958000000001</v>
      </c>
      <c r="AJ4" s="587">
        <v>3734.6985999999997</v>
      </c>
      <c r="AK4" s="587">
        <v>5194.0210000000006</v>
      </c>
      <c r="AL4" s="587">
        <v>11297.715400000001</v>
      </c>
      <c r="AM4" s="66">
        <v>32281.986194461781</v>
      </c>
      <c r="AN4" s="587">
        <v>5530.0139423264318</v>
      </c>
      <c r="AO4" s="587">
        <v>4513.447900000001</v>
      </c>
      <c r="AP4" s="587">
        <v>4029.4860000000003</v>
      </c>
      <c r="AQ4" s="587">
        <v>14072.819842326431</v>
      </c>
      <c r="AR4" s="587">
        <v>2937.9241000000002</v>
      </c>
      <c r="AS4" s="587">
        <v>1531.2894999999999</v>
      </c>
      <c r="AT4" s="587">
        <v>734.74590000000001</v>
      </c>
      <c r="AU4" s="587">
        <v>5203.9594999999999</v>
      </c>
      <c r="AV4" s="587">
        <v>19276.77934232643</v>
      </c>
      <c r="AW4" s="587">
        <v>565.8415</v>
      </c>
      <c r="AX4" s="587">
        <v>530.09620000000007</v>
      </c>
      <c r="AY4" s="587">
        <v>847.15600000000018</v>
      </c>
      <c r="AZ4" s="587">
        <v>1943.1837</v>
      </c>
      <c r="BA4" s="587">
        <v>21219.963042326432</v>
      </c>
      <c r="BB4" s="587">
        <v>2391.9974000000002</v>
      </c>
      <c r="BC4" s="587">
        <v>3511.5691999999999</v>
      </c>
      <c r="BD4" s="587">
        <v>4689.9399999999996</v>
      </c>
      <c r="BE4" s="587">
        <v>10593.506600000001</v>
      </c>
      <c r="BF4" s="66">
        <v>31813.469642326432</v>
      </c>
      <c r="BG4" s="587">
        <v>-468.51655213534832</v>
      </c>
      <c r="BH4" s="661">
        <v>-1.4513250495588381E-2</v>
      </c>
      <c r="BI4" s="587">
        <v>5341.4147000000003</v>
      </c>
      <c r="BJ4" s="587">
        <v>4407.2309999999998</v>
      </c>
      <c r="BK4" s="587">
        <v>3735.7809999999995</v>
      </c>
      <c r="BL4" s="587">
        <v>13484.427</v>
      </c>
      <c r="BM4" s="587">
        <v>227.64400000000001</v>
      </c>
      <c r="BN4" s="587">
        <v>1296.675</v>
      </c>
      <c r="BO4" s="587">
        <v>752.01099999999997</v>
      </c>
      <c r="BP4" s="587">
        <v>4654.5881514156681</v>
      </c>
      <c r="BQ4" s="587">
        <v>18167.752151415669</v>
      </c>
      <c r="BR4" s="587">
        <v>42840.147000000012</v>
      </c>
      <c r="BS4" s="587">
        <v>513.524</v>
      </c>
      <c r="BT4" s="587">
        <v>848.63200000000006</v>
      </c>
      <c r="BU4" s="587">
        <v>1963.5840000000003</v>
      </c>
      <c r="BV4" s="587">
        <v>20131.336151415668</v>
      </c>
      <c r="BW4" s="587">
        <v>0</v>
      </c>
      <c r="BX4" s="587">
        <v>0</v>
      </c>
      <c r="BY4" s="587">
        <v>0</v>
      </c>
      <c r="BZ4" s="587">
        <v>0</v>
      </c>
      <c r="CA4" s="66">
        <v>60665.937151415681</v>
      </c>
    </row>
    <row r="5" spans="1:79" x14ac:dyDescent="0.25">
      <c r="A5" s="32" t="s">
        <v>25</v>
      </c>
      <c r="B5" s="33">
        <v>3859</v>
      </c>
      <c r="C5" s="33">
        <v>3036.5877300000002</v>
      </c>
      <c r="D5" s="33">
        <v>2736.4550100000001</v>
      </c>
      <c r="E5" s="34">
        <v>9633.0094455233211</v>
      </c>
      <c r="F5" s="33">
        <v>1995.8536999999999</v>
      </c>
      <c r="G5" s="33">
        <v>950.09073999999998</v>
      </c>
      <c r="H5" s="33">
        <v>499.3571</v>
      </c>
      <c r="I5" s="34">
        <v>3445.30134</v>
      </c>
      <c r="J5" s="574">
        <v>13078.310785523321</v>
      </c>
      <c r="K5" s="33">
        <v>438.55200000000002</v>
      </c>
      <c r="L5" s="33">
        <v>377.84399999999999</v>
      </c>
      <c r="M5" s="33">
        <v>534.20600000000002</v>
      </c>
      <c r="N5" s="34">
        <v>1350.6019999999999</v>
      </c>
      <c r="O5" s="574">
        <v>14428.91278552332</v>
      </c>
      <c r="P5" s="33">
        <v>1486.3</v>
      </c>
      <c r="Q5" s="33">
        <v>2570</v>
      </c>
      <c r="R5" s="33">
        <v>3687.5</v>
      </c>
      <c r="S5" s="34">
        <v>7743.8</v>
      </c>
      <c r="T5" s="574">
        <v>22172.712785523319</v>
      </c>
      <c r="U5" s="33">
        <v>3977.6873999999998</v>
      </c>
      <c r="V5" s="33">
        <v>3314.5491000000002</v>
      </c>
      <c r="W5" s="33">
        <v>2734.5005000000001</v>
      </c>
      <c r="X5" s="34">
        <v>10026.737062461776</v>
      </c>
      <c r="Y5" s="33">
        <v>1957.7589</v>
      </c>
      <c r="Z5" s="33">
        <v>669.23979999999995</v>
      </c>
      <c r="AA5" s="33">
        <v>462.90570000000002</v>
      </c>
      <c r="AB5" s="34">
        <v>3089.9070000000002</v>
      </c>
      <c r="AC5" s="574">
        <v>13116.644062461775</v>
      </c>
      <c r="AD5" s="33">
        <v>436.81599999999997</v>
      </c>
      <c r="AE5" s="33">
        <v>422.42500000000001</v>
      </c>
      <c r="AF5" s="33">
        <v>516.45399999999995</v>
      </c>
      <c r="AG5" s="34">
        <v>1375.6949999999999</v>
      </c>
      <c r="AH5" s="574">
        <v>14492.339062461775</v>
      </c>
      <c r="AI5" s="33">
        <v>1556</v>
      </c>
      <c r="AJ5" s="33">
        <v>2588.1</v>
      </c>
      <c r="AK5" s="33">
        <v>3756.8</v>
      </c>
      <c r="AL5" s="34">
        <v>7900.9</v>
      </c>
      <c r="AM5" s="574">
        <v>22393.239062461776</v>
      </c>
      <c r="AN5" s="33">
        <v>3974.3050000000003</v>
      </c>
      <c r="AO5" s="33">
        <v>3161.7970000000005</v>
      </c>
      <c r="AP5" s="33">
        <v>2768.8</v>
      </c>
      <c r="AQ5" s="34">
        <v>9904.9</v>
      </c>
      <c r="AR5" s="33">
        <v>2001.973</v>
      </c>
      <c r="AS5" s="33">
        <v>858.96</v>
      </c>
      <c r="AT5" s="33">
        <v>490.87</v>
      </c>
      <c r="AU5" s="33">
        <v>3351.8029999999999</v>
      </c>
      <c r="AV5" s="574">
        <v>13256.703</v>
      </c>
      <c r="AW5" s="33">
        <v>444.05599999999993</v>
      </c>
      <c r="AX5" s="33">
        <v>402.09000000000003</v>
      </c>
      <c r="AY5" s="33">
        <v>522.31500000000005</v>
      </c>
      <c r="AZ5" s="34">
        <v>1368.461</v>
      </c>
      <c r="BA5" s="574">
        <v>14625.163999999999</v>
      </c>
      <c r="BB5" s="33">
        <v>1577.8240000000001</v>
      </c>
      <c r="BC5" s="33">
        <v>2407.6799999999998</v>
      </c>
      <c r="BD5" s="33">
        <v>3401.0589999999993</v>
      </c>
      <c r="BE5" s="34">
        <v>7386.5630000000001</v>
      </c>
      <c r="BF5" s="574">
        <v>22011.726999999999</v>
      </c>
      <c r="BG5" s="587">
        <v>-381.51206246177753</v>
      </c>
      <c r="BH5" s="661">
        <v>-1.7036930718134169E-2</v>
      </c>
      <c r="BI5" s="33">
        <v>3834.2510000000002</v>
      </c>
      <c r="BJ5" s="33">
        <v>3194.7820000000002</v>
      </c>
      <c r="BK5" s="33">
        <v>2607.5389999999998</v>
      </c>
      <c r="BL5" s="33">
        <v>9636.5720000000001</v>
      </c>
      <c r="BM5" s="33">
        <v>0</v>
      </c>
      <c r="BN5" s="33">
        <v>657.24799999999993</v>
      </c>
      <c r="BO5" s="33">
        <v>508.46799999999996</v>
      </c>
      <c r="BP5" s="33">
        <v>2897.6930000000002</v>
      </c>
      <c r="BQ5" s="574">
        <v>12534.264999999999</v>
      </c>
      <c r="BR5" s="33">
        <v>463.97800000000001</v>
      </c>
      <c r="BS5" s="33">
        <v>391.50799999999998</v>
      </c>
      <c r="BT5" s="33">
        <v>528.37200000000007</v>
      </c>
      <c r="BU5" s="34">
        <v>1383.8580000000002</v>
      </c>
      <c r="BV5" s="574">
        <v>13918.123</v>
      </c>
      <c r="BW5" s="33">
        <v>0</v>
      </c>
      <c r="BX5" s="33">
        <v>0</v>
      </c>
      <c r="BY5" s="33"/>
      <c r="BZ5" s="34"/>
      <c r="CA5" s="574">
        <v>12534.264999999999</v>
      </c>
    </row>
    <row r="6" spans="1:79" x14ac:dyDescent="0.25">
      <c r="A6" s="32" t="s">
        <v>30</v>
      </c>
      <c r="B6" s="33">
        <v>1166.3043319999999</v>
      </c>
      <c r="C6" s="33">
        <v>1179.1762859999999</v>
      </c>
      <c r="D6" s="33">
        <v>1053.1131329999998</v>
      </c>
      <c r="E6" s="33">
        <v>3398.5937509999999</v>
      </c>
      <c r="F6" s="33">
        <v>834.7454130000001</v>
      </c>
      <c r="G6" s="33">
        <v>630.57692499999996</v>
      </c>
      <c r="H6" s="33">
        <v>271.60434299999997</v>
      </c>
      <c r="I6" s="33">
        <v>1736.9266810000001</v>
      </c>
      <c r="J6" s="33">
        <v>5135.5204320000003</v>
      </c>
      <c r="K6" s="33">
        <v>126.051192</v>
      </c>
      <c r="L6" s="33">
        <v>107.66803</v>
      </c>
      <c r="M6" s="33">
        <v>319.33491000000004</v>
      </c>
      <c r="N6" s="33">
        <v>553.082132</v>
      </c>
      <c r="O6" s="33">
        <v>5688.6025640000007</v>
      </c>
      <c r="P6" s="33">
        <v>5814.6537560000006</v>
      </c>
      <c r="Q6" s="33">
        <v>5922.3217860000004</v>
      </c>
      <c r="R6" s="33">
        <v>6241.656696</v>
      </c>
      <c r="S6" s="33">
        <v>17978.632238000002</v>
      </c>
      <c r="T6" s="33">
        <v>23667.234802000003</v>
      </c>
      <c r="U6" s="33">
        <v>1493.4198059999999</v>
      </c>
      <c r="V6" s="33">
        <v>1373.9307010000002</v>
      </c>
      <c r="W6" s="33">
        <v>1269.321907</v>
      </c>
      <c r="X6" s="33">
        <v>4136.6724139999997</v>
      </c>
      <c r="Y6" s="33">
        <v>915.87818199999992</v>
      </c>
      <c r="Z6" s="33">
        <v>650.40389699999992</v>
      </c>
      <c r="AA6" s="33">
        <v>223.72098199999999</v>
      </c>
      <c r="AB6" s="33">
        <v>1790.0030610000001</v>
      </c>
      <c r="AC6" s="33">
        <v>5926.675475</v>
      </c>
      <c r="AD6" s="33">
        <v>125.731126</v>
      </c>
      <c r="AE6" s="33">
        <v>122.60203199999999</v>
      </c>
      <c r="AF6" s="33">
        <v>316.92309799999998</v>
      </c>
      <c r="AG6" s="33">
        <v>565.25625700000001</v>
      </c>
      <c r="AH6" s="33">
        <v>6491.931732</v>
      </c>
      <c r="AI6" s="33">
        <v>812.99580000000003</v>
      </c>
      <c r="AJ6" s="33">
        <v>1146.5986</v>
      </c>
      <c r="AK6" s="33">
        <v>1437.221</v>
      </c>
      <c r="AL6" s="33">
        <v>3396.8154</v>
      </c>
      <c r="AM6" s="33">
        <v>9888.7471320000004</v>
      </c>
      <c r="AN6" s="33">
        <v>1555.708942326432</v>
      </c>
      <c r="AO6" s="33">
        <v>1351.6509000000001</v>
      </c>
      <c r="AP6" s="33">
        <v>1260.6860000000001</v>
      </c>
      <c r="AQ6" s="33">
        <v>4167.9198423264315</v>
      </c>
      <c r="AR6" s="33">
        <v>935.9511</v>
      </c>
      <c r="AS6" s="33">
        <v>672.32949999999994</v>
      </c>
      <c r="AT6" s="33">
        <v>243.8759</v>
      </c>
      <c r="AU6" s="33">
        <v>1852.1565000000003</v>
      </c>
      <c r="AV6" s="33">
        <v>6020.0763423264316</v>
      </c>
      <c r="AW6" s="33">
        <v>121.78550000000001</v>
      </c>
      <c r="AX6" s="33">
        <v>128.00620000000001</v>
      </c>
      <c r="AY6" s="33">
        <v>324.84100000000007</v>
      </c>
      <c r="AZ6" s="33">
        <v>574.72270000000003</v>
      </c>
      <c r="BA6" s="33">
        <v>6594.7990423264318</v>
      </c>
      <c r="BB6" s="33">
        <v>814.17340000000002</v>
      </c>
      <c r="BC6" s="33">
        <v>1103.8891999999998</v>
      </c>
      <c r="BD6" s="33">
        <v>1288.8810000000001</v>
      </c>
      <c r="BE6" s="33">
        <v>3206.9435999999996</v>
      </c>
      <c r="BF6" s="33">
        <v>9801.7426423264315</v>
      </c>
      <c r="BG6" s="587">
        <v>-87.004489673568969</v>
      </c>
      <c r="BH6" s="661">
        <v>-8.7983329447288705E-3</v>
      </c>
      <c r="BI6" s="33">
        <v>1507.1637000000001</v>
      </c>
      <c r="BJ6" s="33">
        <v>1212.4489999999998</v>
      </c>
      <c r="BK6" s="33">
        <v>1128.2419999999997</v>
      </c>
      <c r="BL6" s="33">
        <v>3847.855</v>
      </c>
      <c r="BM6" s="33">
        <v>227.64400000000001</v>
      </c>
      <c r="BN6" s="33">
        <v>639.42700000000002</v>
      </c>
      <c r="BO6" s="33">
        <v>243.54299999999998</v>
      </c>
      <c r="BP6" s="33">
        <v>1756.8951514156681</v>
      </c>
      <c r="BQ6" s="33">
        <v>5633.4871514156684</v>
      </c>
      <c r="BR6" s="33">
        <v>42376.169000000009</v>
      </c>
      <c r="BS6" s="33">
        <v>122.01599999999999</v>
      </c>
      <c r="BT6" s="33">
        <v>320.26</v>
      </c>
      <c r="BU6" s="33">
        <v>579.72600000000011</v>
      </c>
      <c r="BV6" s="33">
        <v>6213.2131514156681</v>
      </c>
      <c r="BW6" s="33">
        <v>0</v>
      </c>
      <c r="BX6" s="33">
        <v>0</v>
      </c>
      <c r="BY6" s="33">
        <v>0</v>
      </c>
      <c r="BZ6" s="33">
        <v>0</v>
      </c>
      <c r="CA6" s="33">
        <v>48131.672151415682</v>
      </c>
    </row>
    <row r="7" spans="1:79" x14ac:dyDescent="0.25">
      <c r="A7" s="10" t="s">
        <v>76</v>
      </c>
      <c r="B7" s="834"/>
      <c r="C7" s="834"/>
      <c r="D7" s="834"/>
      <c r="E7" s="561"/>
      <c r="F7" s="834"/>
      <c r="G7" s="834"/>
      <c r="H7" s="834"/>
      <c r="I7" s="561"/>
      <c r="J7" s="572"/>
      <c r="K7" s="834"/>
      <c r="L7" s="834"/>
      <c r="M7" s="834"/>
      <c r="N7" s="561"/>
      <c r="O7" s="572">
        <v>0</v>
      </c>
      <c r="P7" s="834"/>
      <c r="Q7" s="834"/>
      <c r="R7" s="834"/>
      <c r="S7" s="561"/>
      <c r="T7" s="572"/>
      <c r="U7" s="834"/>
      <c r="V7" s="834"/>
      <c r="W7" s="834"/>
      <c r="X7" s="561"/>
      <c r="Y7" s="834"/>
      <c r="Z7" s="834"/>
      <c r="AA7" s="834"/>
      <c r="AB7" s="232"/>
      <c r="AC7" s="570">
        <v>0</v>
      </c>
      <c r="AD7" s="233"/>
      <c r="AE7" s="233"/>
      <c r="AF7" s="233"/>
      <c r="AG7" s="232"/>
      <c r="AH7" s="233">
        <v>0</v>
      </c>
      <c r="AI7" s="233"/>
      <c r="AJ7" s="233"/>
      <c r="AK7" s="233"/>
      <c r="AL7" s="232">
        <v>0</v>
      </c>
      <c r="AM7" s="233">
        <v>0</v>
      </c>
      <c r="AN7" s="834"/>
      <c r="AO7" s="834"/>
      <c r="AP7" s="834"/>
      <c r="AQ7" s="561"/>
      <c r="AR7" s="834"/>
      <c r="AS7" s="834"/>
      <c r="AT7" s="834"/>
      <c r="AU7" s="561"/>
      <c r="AV7" s="570">
        <v>0</v>
      </c>
      <c r="AW7" s="834"/>
      <c r="AX7" s="834"/>
      <c r="AY7" s="834"/>
      <c r="AZ7" s="561"/>
      <c r="BA7" s="233">
        <v>0</v>
      </c>
      <c r="BB7" s="834"/>
      <c r="BC7" s="834"/>
      <c r="BD7" s="834"/>
      <c r="BE7" s="561"/>
      <c r="BF7" s="233">
        <v>0</v>
      </c>
      <c r="BG7" s="674">
        <v>0</v>
      </c>
      <c r="BH7" s="675"/>
      <c r="BI7" s="834"/>
      <c r="BJ7" s="834"/>
      <c r="BK7" s="834"/>
      <c r="BL7" s="232">
        <v>0</v>
      </c>
      <c r="BM7" s="834"/>
      <c r="BN7" s="834"/>
      <c r="BO7" s="834"/>
      <c r="BP7" s="834">
        <v>0</v>
      </c>
      <c r="BQ7" s="570">
        <v>0</v>
      </c>
      <c r="BR7" s="834"/>
      <c r="BS7" s="834"/>
      <c r="BT7" s="834"/>
      <c r="BU7" s="232">
        <v>0</v>
      </c>
      <c r="BV7" s="233">
        <v>0</v>
      </c>
      <c r="BW7" s="834"/>
      <c r="BX7" s="834"/>
      <c r="BY7" s="834"/>
      <c r="BZ7" s="232">
        <v>0</v>
      </c>
      <c r="CA7" s="233">
        <v>0</v>
      </c>
    </row>
    <row r="8" spans="1:79" x14ac:dyDescent="0.25">
      <c r="A8" s="58" t="s">
        <v>31</v>
      </c>
      <c r="B8" s="834">
        <v>158.18899999999999</v>
      </c>
      <c r="C8" s="834">
        <v>280.49199999999996</v>
      </c>
      <c r="D8" s="834">
        <v>282.59899999999999</v>
      </c>
      <c r="E8" s="232">
        <v>721.28</v>
      </c>
      <c r="F8" s="834">
        <v>242.78200000000001</v>
      </c>
      <c r="G8" s="834">
        <v>201.239</v>
      </c>
      <c r="H8" s="834">
        <v>93.293000000000006</v>
      </c>
      <c r="I8" s="232">
        <v>537.31400000000008</v>
      </c>
      <c r="J8" s="221">
        <v>1258.5940000000001</v>
      </c>
      <c r="K8" s="834">
        <v>32.462000000000003</v>
      </c>
      <c r="L8" s="834">
        <v>25.334</v>
      </c>
      <c r="M8" s="834">
        <v>50.338999999999999</v>
      </c>
      <c r="N8" s="232">
        <v>108.13500000000001</v>
      </c>
      <c r="O8" s="221">
        <v>1366.729</v>
      </c>
      <c r="P8" s="834">
        <v>180.67599999999999</v>
      </c>
      <c r="Q8" s="834">
        <v>254.69900000000001</v>
      </c>
      <c r="R8" s="834">
        <v>322.78899999999999</v>
      </c>
      <c r="S8" s="232">
        <v>758.16399999999999</v>
      </c>
      <c r="T8" s="221">
        <v>2124.893</v>
      </c>
      <c r="U8" s="834">
        <v>333.56400000000002</v>
      </c>
      <c r="V8" s="834">
        <v>321.82400000000001</v>
      </c>
      <c r="W8" s="834">
        <v>311.15300000000002</v>
      </c>
      <c r="X8" s="232">
        <v>966.54100000000005</v>
      </c>
      <c r="Y8" s="834">
        <v>239.13399999999999</v>
      </c>
      <c r="Z8" s="834">
        <v>189.19399999999999</v>
      </c>
      <c r="AA8" s="834">
        <v>64.052000000000007</v>
      </c>
      <c r="AB8" s="232">
        <v>492.38</v>
      </c>
      <c r="AC8" s="221">
        <v>1458.921</v>
      </c>
      <c r="AD8" s="233">
        <v>39.252000000000002</v>
      </c>
      <c r="AE8" s="233">
        <v>28.798999999999999</v>
      </c>
      <c r="AF8" s="233">
        <v>57.844999999999999</v>
      </c>
      <c r="AG8" s="232">
        <v>125.896</v>
      </c>
      <c r="AH8" s="221">
        <v>1584.817</v>
      </c>
      <c r="AI8" s="233">
        <v>182.672</v>
      </c>
      <c r="AJ8" s="233">
        <v>243.518</v>
      </c>
      <c r="AK8" s="233">
        <v>315.65499999999997</v>
      </c>
      <c r="AL8" s="232">
        <v>741.84500000000003</v>
      </c>
      <c r="AM8" s="233">
        <v>2326.6620000000003</v>
      </c>
      <c r="AN8" s="834">
        <v>327.29399999999998</v>
      </c>
      <c r="AO8" s="834">
        <v>285.83699999999999</v>
      </c>
      <c r="AP8" s="834">
        <v>303.67099999999999</v>
      </c>
      <c r="AQ8" s="232">
        <v>916.80199999999991</v>
      </c>
      <c r="AR8" s="834">
        <v>248.27</v>
      </c>
      <c r="AS8" s="834">
        <v>198.203</v>
      </c>
      <c r="AT8" s="834">
        <v>66.975999999999999</v>
      </c>
      <c r="AU8" s="232">
        <v>513.44899999999996</v>
      </c>
      <c r="AV8" s="221">
        <v>1430.2509999999997</v>
      </c>
      <c r="AW8" s="834">
        <v>38.645000000000003</v>
      </c>
      <c r="AX8" s="834">
        <v>29.365999999999996</v>
      </c>
      <c r="AY8" s="834">
        <v>59.095999999999997</v>
      </c>
      <c r="AZ8" s="232">
        <v>127.107</v>
      </c>
      <c r="BA8" s="221">
        <v>1557.3579999999997</v>
      </c>
      <c r="BB8" s="834">
        <v>186.91499999999999</v>
      </c>
      <c r="BC8" s="834">
        <v>230.59400000000002</v>
      </c>
      <c r="BD8" s="834">
        <v>281.51700000000005</v>
      </c>
      <c r="BE8" s="232">
        <v>699.02600000000007</v>
      </c>
      <c r="BF8" s="233">
        <v>2256.384</v>
      </c>
      <c r="BG8" s="674">
        <v>-70.278000000000247</v>
      </c>
      <c r="BH8" s="675">
        <v>-3.0205504710181463E-2</v>
      </c>
      <c r="BI8" s="834">
        <v>324.25300000000004</v>
      </c>
      <c r="BJ8" s="834">
        <v>268.95800000000003</v>
      </c>
      <c r="BK8" s="834">
        <v>278.19499999999999</v>
      </c>
      <c r="BL8" s="232">
        <v>871.40600000000006</v>
      </c>
      <c r="BM8" s="834">
        <v>213.03100000000001</v>
      </c>
      <c r="BN8" s="834">
        <v>180.637</v>
      </c>
      <c r="BO8" s="834">
        <v>74.823999999999998</v>
      </c>
      <c r="BP8" s="834">
        <v>468.49200000000002</v>
      </c>
      <c r="BQ8" s="221">
        <v>1339.8980000000001</v>
      </c>
      <c r="BR8" s="834">
        <v>42281</v>
      </c>
      <c r="BS8" s="834">
        <v>32.301000000000002</v>
      </c>
      <c r="BT8" s="834">
        <v>53.605000000000004</v>
      </c>
      <c r="BU8" s="232">
        <v>128.18700000000001</v>
      </c>
      <c r="BV8" s="221">
        <v>1468.085</v>
      </c>
      <c r="BW8" s="834"/>
      <c r="BX8" s="834"/>
      <c r="BY8" s="834"/>
      <c r="BZ8" s="232">
        <v>0</v>
      </c>
      <c r="CA8" s="233">
        <v>43653.199000000001</v>
      </c>
    </row>
    <row r="9" spans="1:79" x14ac:dyDescent="0.25">
      <c r="A9" s="58" t="s">
        <v>35</v>
      </c>
      <c r="B9" s="834">
        <v>2.4473319999999998</v>
      </c>
      <c r="C9" s="834">
        <v>2.089286</v>
      </c>
      <c r="D9" s="834">
        <v>2.1261329999999998</v>
      </c>
      <c r="E9" s="232">
        <v>6.6627510000000001</v>
      </c>
      <c r="F9" s="834">
        <v>1.583413</v>
      </c>
      <c r="G9" s="834">
        <v>0.91392499999999999</v>
      </c>
      <c r="H9" s="834">
        <v>1.0033430000000001</v>
      </c>
      <c r="I9" s="232">
        <v>3.5006810000000002</v>
      </c>
      <c r="J9" s="570">
        <v>10.163432</v>
      </c>
      <c r="K9" s="834">
        <v>0.531192</v>
      </c>
      <c r="L9" s="834">
        <v>0.56903000000000004</v>
      </c>
      <c r="M9" s="834">
        <v>2.7389100000000002</v>
      </c>
      <c r="N9" s="232">
        <v>3.8391320000000002</v>
      </c>
      <c r="O9" s="570">
        <v>14.002564</v>
      </c>
      <c r="P9" s="834">
        <v>4.1363000000000003</v>
      </c>
      <c r="Q9" s="834">
        <v>7.4486999999999997</v>
      </c>
      <c r="R9" s="834">
        <v>9.6679999999999993</v>
      </c>
      <c r="S9" s="232">
        <v>21.253</v>
      </c>
      <c r="T9" s="221">
        <v>35.255564</v>
      </c>
      <c r="U9" s="834">
        <v>10.316806</v>
      </c>
      <c r="V9" s="834">
        <v>9.4877009999999995</v>
      </c>
      <c r="W9" s="834">
        <v>8.7999069999999993</v>
      </c>
      <c r="X9" s="232">
        <v>28.604413999999998</v>
      </c>
      <c r="Y9" s="834">
        <v>6.1301819999999996</v>
      </c>
      <c r="Z9" s="834">
        <v>4.2888970000000004</v>
      </c>
      <c r="AA9" s="834">
        <v>1.633982</v>
      </c>
      <c r="AB9" s="232">
        <v>12.053061</v>
      </c>
      <c r="AC9" s="570">
        <v>40.657474999999998</v>
      </c>
      <c r="AD9" s="233">
        <v>0.44312600000000002</v>
      </c>
      <c r="AE9" s="233">
        <v>3.6032000000000002E-2</v>
      </c>
      <c r="AF9" s="233">
        <v>2.4880979999999999</v>
      </c>
      <c r="AG9" s="232">
        <v>2.967257</v>
      </c>
      <c r="AH9" s="219">
        <v>43.624731999999995</v>
      </c>
      <c r="AI9" s="233">
        <v>5.5637999999999996</v>
      </c>
      <c r="AJ9" s="233">
        <v>6.9295999999999998</v>
      </c>
      <c r="AK9" s="233">
        <v>9.8119999999999994</v>
      </c>
      <c r="AL9" s="232">
        <v>22.305399999999999</v>
      </c>
      <c r="AM9" s="233">
        <v>65.930131999999986</v>
      </c>
      <c r="AN9" s="834">
        <v>10.424942326431776</v>
      </c>
      <c r="AO9" s="834">
        <v>10.3849</v>
      </c>
      <c r="AP9" s="834">
        <v>9.6259999999999994</v>
      </c>
      <c r="AQ9" s="232">
        <v>30.435842326431775</v>
      </c>
      <c r="AR9" s="834">
        <v>6.6700999999999997</v>
      </c>
      <c r="AS9" s="834">
        <v>4.6405000000000003</v>
      </c>
      <c r="AT9" s="834">
        <v>1.4278999999999999</v>
      </c>
      <c r="AU9" s="232">
        <v>12.7385</v>
      </c>
      <c r="AV9" s="570">
        <v>43.174342326431777</v>
      </c>
      <c r="AW9" s="834">
        <v>0.48649999999999999</v>
      </c>
      <c r="AX9" s="834">
        <v>2.4199999999999999E-2</v>
      </c>
      <c r="AY9" s="834">
        <v>2.036</v>
      </c>
      <c r="AZ9" s="232">
        <v>2.5467</v>
      </c>
      <c r="BA9" s="219">
        <v>45.721042326431778</v>
      </c>
      <c r="BB9" s="834">
        <v>7.4413999999999998</v>
      </c>
      <c r="BC9" s="834">
        <v>8.5502000000000002</v>
      </c>
      <c r="BD9" s="834">
        <v>10.053000000000001</v>
      </c>
      <c r="BE9" s="232">
        <v>26.044600000000003</v>
      </c>
      <c r="BF9" s="233">
        <v>71.765642326431788</v>
      </c>
      <c r="BG9" s="674">
        <v>5.8355103264318018</v>
      </c>
      <c r="BH9" s="675">
        <v>8.851052090160838E-2</v>
      </c>
      <c r="BI9" s="834">
        <v>11.723699999999999</v>
      </c>
      <c r="BJ9" s="834">
        <v>8.6240000000000006</v>
      </c>
      <c r="BK9" s="834">
        <v>10.173999999999999</v>
      </c>
      <c r="BL9" s="232">
        <v>30.522000000000002</v>
      </c>
      <c r="BM9" s="834">
        <v>0</v>
      </c>
      <c r="BN9" s="834">
        <v>5.7050000000000001</v>
      </c>
      <c r="BO9" s="834">
        <v>2.056</v>
      </c>
      <c r="BP9" s="834">
        <v>15.11015141566817</v>
      </c>
      <c r="BQ9" s="570">
        <v>45.632151415668176</v>
      </c>
      <c r="BR9" s="834">
        <v>0.622</v>
      </c>
      <c r="BS9" s="834">
        <v>0.58299999999999996</v>
      </c>
      <c r="BT9" s="834">
        <v>2.7719999999999998</v>
      </c>
      <c r="BU9" s="232">
        <v>3.9769999999999994</v>
      </c>
      <c r="BV9" s="219">
        <v>49.609151415668173</v>
      </c>
      <c r="BW9" s="834"/>
      <c r="BX9" s="834"/>
      <c r="BY9" s="834"/>
      <c r="BZ9" s="232">
        <v>0</v>
      </c>
      <c r="CA9" s="233">
        <v>46.837151415668174</v>
      </c>
    </row>
    <row r="10" spans="1:79" x14ac:dyDescent="0.25">
      <c r="A10" s="10" t="s">
        <v>77</v>
      </c>
      <c r="B10" s="834"/>
      <c r="C10" s="834"/>
      <c r="D10" s="834"/>
      <c r="E10" s="561"/>
      <c r="F10" s="834"/>
      <c r="G10" s="834"/>
      <c r="H10" s="834"/>
      <c r="I10" s="561"/>
      <c r="J10" s="572">
        <v>0</v>
      </c>
      <c r="K10" s="834"/>
      <c r="L10" s="834"/>
      <c r="M10" s="834"/>
      <c r="N10" s="561"/>
      <c r="O10" s="572">
        <v>0</v>
      </c>
      <c r="P10" s="834"/>
      <c r="Q10" s="834"/>
      <c r="R10" s="834"/>
      <c r="S10" s="561"/>
      <c r="T10" s="572"/>
      <c r="U10" s="834"/>
      <c r="V10" s="834"/>
      <c r="W10" s="834"/>
      <c r="X10" s="561"/>
      <c r="Y10" s="834"/>
      <c r="Z10" s="834"/>
      <c r="AA10" s="834"/>
      <c r="AB10" s="232"/>
      <c r="AC10" s="570">
        <v>0</v>
      </c>
      <c r="AD10" s="233"/>
      <c r="AE10" s="233"/>
      <c r="AF10" s="233"/>
      <c r="AG10" s="232"/>
      <c r="AH10" s="233">
        <v>0</v>
      </c>
      <c r="AI10" s="233"/>
      <c r="AJ10" s="233"/>
      <c r="AK10" s="233"/>
      <c r="AL10" s="232">
        <v>0</v>
      </c>
      <c r="AM10" s="233">
        <v>0</v>
      </c>
      <c r="AN10" s="834"/>
      <c r="AO10" s="834"/>
      <c r="AP10" s="834"/>
      <c r="AQ10" s="561"/>
      <c r="AR10" s="834"/>
      <c r="AS10" s="834"/>
      <c r="AT10" s="834"/>
      <c r="AU10" s="561"/>
      <c r="AV10" s="570">
        <v>0</v>
      </c>
      <c r="AW10" s="834"/>
      <c r="AX10" s="834"/>
      <c r="AY10" s="834"/>
      <c r="AZ10" s="561"/>
      <c r="BA10" s="233">
        <v>0</v>
      </c>
      <c r="BB10" s="834"/>
      <c r="BC10" s="834"/>
      <c r="BD10" s="834"/>
      <c r="BE10" s="232"/>
      <c r="BF10" s="233">
        <v>0</v>
      </c>
      <c r="BG10" s="674">
        <v>0</v>
      </c>
      <c r="BH10" s="675"/>
      <c r="BI10" s="834"/>
      <c r="BJ10" s="834"/>
      <c r="BK10" s="834"/>
      <c r="BL10" s="561"/>
      <c r="BM10" s="834"/>
      <c r="BN10" s="834"/>
      <c r="BO10" s="834"/>
      <c r="BP10" s="834"/>
      <c r="BQ10" s="570">
        <v>0</v>
      </c>
      <c r="BR10" s="834"/>
      <c r="BS10" s="834"/>
      <c r="BT10" s="834"/>
      <c r="BU10" s="561"/>
      <c r="BV10" s="233">
        <v>0</v>
      </c>
      <c r="BW10" s="834"/>
      <c r="BX10" s="834"/>
      <c r="BY10" s="834"/>
      <c r="BZ10" s="561"/>
      <c r="CA10" s="233">
        <v>0</v>
      </c>
    </row>
    <row r="11" spans="1:79" x14ac:dyDescent="0.25">
      <c r="A11" s="58" t="s">
        <v>36</v>
      </c>
      <c r="B11" s="233">
        <v>166.285</v>
      </c>
      <c r="C11" s="233">
        <v>167.94300000000001</v>
      </c>
      <c r="D11" s="233">
        <v>136.39599999999999</v>
      </c>
      <c r="E11" s="232">
        <v>470.62400000000002</v>
      </c>
      <c r="F11" s="233">
        <v>114.64</v>
      </c>
      <c r="G11" s="233">
        <v>93.22</v>
      </c>
      <c r="H11" s="233">
        <v>62.058</v>
      </c>
      <c r="I11" s="232">
        <v>269.91800000000001</v>
      </c>
      <c r="J11" s="221">
        <v>740.54200000000003</v>
      </c>
      <c r="K11" s="233">
        <v>28.309000000000001</v>
      </c>
      <c r="L11" s="233">
        <v>20.294</v>
      </c>
      <c r="M11" s="233">
        <v>57.076999999999998</v>
      </c>
      <c r="N11" s="232">
        <v>105.68</v>
      </c>
      <c r="O11" s="221">
        <v>846.22199999999998</v>
      </c>
      <c r="P11" s="233">
        <v>113.89100000000001</v>
      </c>
      <c r="Q11" s="233">
        <v>146.12700000000001</v>
      </c>
      <c r="R11" s="233">
        <v>179.72800000000001</v>
      </c>
      <c r="S11" s="232">
        <v>439.74599999999998</v>
      </c>
      <c r="T11" s="221">
        <v>1285.9679999999998</v>
      </c>
      <c r="U11" s="233">
        <v>171.11699999999999</v>
      </c>
      <c r="V11" s="233">
        <v>173.33799999999999</v>
      </c>
      <c r="W11" s="233">
        <v>171.732</v>
      </c>
      <c r="X11" s="232">
        <v>516.1869999999999</v>
      </c>
      <c r="Y11" s="233">
        <v>122.777</v>
      </c>
      <c r="Z11" s="233">
        <v>100.30500000000001</v>
      </c>
      <c r="AA11" s="233">
        <v>53.387999999999998</v>
      </c>
      <c r="AB11" s="232">
        <v>276.47000000000003</v>
      </c>
      <c r="AC11" s="221">
        <v>792.65699999999993</v>
      </c>
      <c r="AD11" s="233">
        <v>20.46</v>
      </c>
      <c r="AE11" s="233">
        <v>26.54</v>
      </c>
      <c r="AF11" s="233">
        <v>63.920999999999999</v>
      </c>
      <c r="AG11" s="232">
        <v>110.92100000000001</v>
      </c>
      <c r="AH11" s="222">
        <v>903.57799999999997</v>
      </c>
      <c r="AI11" s="233">
        <v>94.850999999999999</v>
      </c>
      <c r="AJ11" s="233">
        <v>118.196</v>
      </c>
      <c r="AK11" s="233">
        <v>161.358</v>
      </c>
      <c r="AL11" s="232">
        <v>374.40499999999997</v>
      </c>
      <c r="AM11" s="233">
        <v>1277.9829999999999</v>
      </c>
      <c r="AN11" s="233">
        <v>178.67400000000001</v>
      </c>
      <c r="AO11" s="233">
        <v>169.08599999999998</v>
      </c>
      <c r="AP11" s="233">
        <v>159</v>
      </c>
      <c r="AQ11" s="232">
        <v>506.76</v>
      </c>
      <c r="AR11" s="233">
        <v>128.73999999999998</v>
      </c>
      <c r="AS11" s="233">
        <v>105.212</v>
      </c>
      <c r="AT11" s="233">
        <v>61</v>
      </c>
      <c r="AU11" s="232">
        <v>294.952</v>
      </c>
      <c r="AV11" s="570">
        <v>801.71199999999999</v>
      </c>
      <c r="AW11" s="233">
        <v>21.481999999999999</v>
      </c>
      <c r="AX11" s="233">
        <v>30.264000000000003</v>
      </c>
      <c r="AY11" s="233">
        <v>59.37</v>
      </c>
      <c r="AZ11" s="232">
        <v>111.116</v>
      </c>
      <c r="BA11" s="219">
        <v>912.82799999999997</v>
      </c>
      <c r="BB11" s="233">
        <v>115.14</v>
      </c>
      <c r="BC11" s="233">
        <v>130.4</v>
      </c>
      <c r="BD11" s="233">
        <v>149.50800000000001</v>
      </c>
      <c r="BE11" s="232">
        <v>395.048</v>
      </c>
      <c r="BF11" s="233">
        <v>1307.876</v>
      </c>
      <c r="BG11" s="674">
        <v>29.893000000000029</v>
      </c>
      <c r="BH11" s="675">
        <v>2.3390764978876932E-2</v>
      </c>
      <c r="BI11" s="233">
        <v>178.643</v>
      </c>
      <c r="BJ11" s="233">
        <v>142.261</v>
      </c>
      <c r="BK11" s="233">
        <v>147.59699999999998</v>
      </c>
      <c r="BL11" s="232">
        <v>468.50099999999998</v>
      </c>
      <c r="BM11" s="233">
        <v>0</v>
      </c>
      <c r="BN11" s="233">
        <v>96.777999999999992</v>
      </c>
      <c r="BO11" s="233">
        <v>55.001000000000005</v>
      </c>
      <c r="BP11" s="233">
        <v>269.68599999999998</v>
      </c>
      <c r="BQ11" s="570">
        <v>738.1869999999999</v>
      </c>
      <c r="BR11" s="233">
        <v>29.046999999999997</v>
      </c>
      <c r="BS11" s="233">
        <v>23.524000000000001</v>
      </c>
      <c r="BT11" s="233">
        <v>42.983000000000004</v>
      </c>
      <c r="BU11" s="232">
        <v>95.554000000000002</v>
      </c>
      <c r="BV11" s="219">
        <v>833.74099999999987</v>
      </c>
      <c r="BW11" s="233"/>
      <c r="BX11" s="233"/>
      <c r="BY11" s="233"/>
      <c r="BZ11" s="232">
        <v>0</v>
      </c>
      <c r="CA11" s="233">
        <v>790.75799999999992</v>
      </c>
    </row>
    <row r="12" spans="1:79" x14ac:dyDescent="0.25">
      <c r="A12" s="58" t="s">
        <v>39</v>
      </c>
      <c r="B12" s="233">
        <v>64.603999999999999</v>
      </c>
      <c r="C12" s="233">
        <v>57.878</v>
      </c>
      <c r="D12" s="233">
        <v>54.344000000000001</v>
      </c>
      <c r="E12" s="232">
        <v>176.82599999999999</v>
      </c>
      <c r="F12" s="233">
        <v>52.03</v>
      </c>
      <c r="G12" s="233">
        <v>40.521999999999998</v>
      </c>
      <c r="H12" s="233">
        <v>26.323</v>
      </c>
      <c r="I12" s="232">
        <v>118.875</v>
      </c>
      <c r="J12" s="570">
        <v>295.70100000000002</v>
      </c>
      <c r="K12" s="233">
        <v>10.356</v>
      </c>
      <c r="L12" s="233">
        <v>15.156000000000001</v>
      </c>
      <c r="M12" s="233">
        <v>26.151</v>
      </c>
      <c r="N12" s="232">
        <v>51.662999999999997</v>
      </c>
      <c r="O12" s="570">
        <v>347.36400000000003</v>
      </c>
      <c r="P12" s="233">
        <v>38.444000000000003</v>
      </c>
      <c r="Q12" s="233">
        <v>50.488999999999997</v>
      </c>
      <c r="R12" s="233">
        <v>63.267000000000003</v>
      </c>
      <c r="S12" s="232">
        <v>152.19999999999999</v>
      </c>
      <c r="T12" s="570">
        <v>499.56400000000002</v>
      </c>
      <c r="U12" s="233">
        <v>70.748999999999995</v>
      </c>
      <c r="V12" s="233">
        <v>67.072999999999993</v>
      </c>
      <c r="W12" s="233">
        <v>65.576999999999998</v>
      </c>
      <c r="X12" s="232">
        <v>203.399</v>
      </c>
      <c r="Y12" s="233">
        <v>51.707000000000001</v>
      </c>
      <c r="Z12" s="233">
        <v>40.774999999999999</v>
      </c>
      <c r="AA12" s="233">
        <v>26.922000000000001</v>
      </c>
      <c r="AB12" s="232">
        <v>119.404</v>
      </c>
      <c r="AC12" s="570">
        <v>322.803</v>
      </c>
      <c r="AD12" s="233">
        <v>11.558</v>
      </c>
      <c r="AE12" s="233">
        <v>17.571999999999999</v>
      </c>
      <c r="AF12" s="233">
        <v>28.707000000000001</v>
      </c>
      <c r="AG12" s="232">
        <v>57.837000000000003</v>
      </c>
      <c r="AH12" s="219">
        <v>380.64</v>
      </c>
      <c r="AI12" s="233">
        <v>37.698999999999998</v>
      </c>
      <c r="AJ12" s="233">
        <v>43.96</v>
      </c>
      <c r="AK12" s="233">
        <v>55.957000000000001</v>
      </c>
      <c r="AL12" s="232">
        <v>137.61599999999999</v>
      </c>
      <c r="AM12" s="233">
        <v>518.25599999999997</v>
      </c>
      <c r="AN12" s="233">
        <v>61.34</v>
      </c>
      <c r="AO12" s="233">
        <v>63.964999999999996</v>
      </c>
      <c r="AP12" s="233">
        <v>58.442</v>
      </c>
      <c r="AQ12" s="232">
        <v>183.74700000000001</v>
      </c>
      <c r="AR12" s="233">
        <v>48.233000000000004</v>
      </c>
      <c r="AS12" s="233">
        <v>38.552999999999997</v>
      </c>
      <c r="AT12" s="233">
        <v>27.751999999999999</v>
      </c>
      <c r="AU12" s="232">
        <v>114.538</v>
      </c>
      <c r="AV12" s="570">
        <v>298.28500000000003</v>
      </c>
      <c r="AW12" s="233">
        <v>8.2149999999999999</v>
      </c>
      <c r="AX12" s="233">
        <v>16.947000000000003</v>
      </c>
      <c r="AY12" s="233">
        <v>26.713000000000001</v>
      </c>
      <c r="AZ12" s="232">
        <v>51.875</v>
      </c>
      <c r="BA12" s="219">
        <v>350.16</v>
      </c>
      <c r="BB12" s="233">
        <v>40.530999999999999</v>
      </c>
      <c r="BC12" s="233">
        <v>50.609000000000002</v>
      </c>
      <c r="BD12" s="233">
        <v>51.370000000000005</v>
      </c>
      <c r="BE12" s="232">
        <v>142.51000000000002</v>
      </c>
      <c r="BF12" s="233">
        <v>492.67000000000007</v>
      </c>
      <c r="BG12" s="674">
        <v>-25.585999999999899</v>
      </c>
      <c r="BH12" s="675">
        <v>-4.936942360532226E-2</v>
      </c>
      <c r="BI12" s="233">
        <v>62.838000000000001</v>
      </c>
      <c r="BJ12" s="233">
        <v>47.774000000000001</v>
      </c>
      <c r="BK12" s="233">
        <v>56.765000000000001</v>
      </c>
      <c r="BL12" s="232">
        <v>167.37700000000001</v>
      </c>
      <c r="BM12" s="233">
        <v>0</v>
      </c>
      <c r="BN12" s="233">
        <v>37.347999999999999</v>
      </c>
      <c r="BO12" s="233">
        <v>30.069000000000003</v>
      </c>
      <c r="BP12" s="233">
        <v>113.355</v>
      </c>
      <c r="BQ12" s="570">
        <v>280.73200000000003</v>
      </c>
      <c r="BR12" s="233">
        <v>7.6480000000000006</v>
      </c>
      <c r="BS12" s="233">
        <v>13.052999999999999</v>
      </c>
      <c r="BT12" s="233">
        <v>24.832000000000001</v>
      </c>
      <c r="BU12" s="232">
        <v>45.533000000000001</v>
      </c>
      <c r="BV12" s="219">
        <v>326.26500000000004</v>
      </c>
      <c r="BW12" s="233"/>
      <c r="BX12" s="233"/>
      <c r="BY12" s="233"/>
      <c r="BZ12" s="232">
        <v>0</v>
      </c>
      <c r="CA12" s="233">
        <v>301.43300000000005</v>
      </c>
    </row>
    <row r="13" spans="1:79" x14ac:dyDescent="0.25">
      <c r="A13" s="10" t="s">
        <v>80</v>
      </c>
      <c r="B13" s="834"/>
      <c r="C13" s="834"/>
      <c r="D13" s="834"/>
      <c r="E13" s="561"/>
      <c r="F13" s="834"/>
      <c r="G13" s="834"/>
      <c r="H13" s="834"/>
      <c r="I13" s="561"/>
      <c r="J13" s="572">
        <v>0</v>
      </c>
      <c r="K13" s="834"/>
      <c r="L13" s="834"/>
      <c r="M13" s="834"/>
      <c r="N13" s="561"/>
      <c r="O13" s="572">
        <v>0</v>
      </c>
      <c r="P13" s="834"/>
      <c r="Q13" s="834"/>
      <c r="R13" s="834"/>
      <c r="S13" s="561"/>
      <c r="T13" s="572"/>
      <c r="U13" s="834"/>
      <c r="V13" s="834"/>
      <c r="W13" s="834"/>
      <c r="X13" s="561"/>
      <c r="Y13" s="834"/>
      <c r="Z13" s="834"/>
      <c r="AA13" s="834"/>
      <c r="AB13" s="232"/>
      <c r="AC13" s="570">
        <v>0</v>
      </c>
      <c r="AD13" s="233"/>
      <c r="AE13" s="233"/>
      <c r="AF13" s="233"/>
      <c r="AG13" s="232"/>
      <c r="AH13" s="233">
        <v>0</v>
      </c>
      <c r="AI13" s="233"/>
      <c r="AJ13" s="233"/>
      <c r="AK13" s="233"/>
      <c r="AL13" s="232">
        <v>0</v>
      </c>
      <c r="AM13" s="233">
        <v>0</v>
      </c>
      <c r="AN13" s="834"/>
      <c r="AO13" s="834"/>
      <c r="AP13" s="834"/>
      <c r="AQ13" s="561"/>
      <c r="AR13" s="834"/>
      <c r="AS13" s="834"/>
      <c r="AT13" s="834"/>
      <c r="AU13" s="561"/>
      <c r="AV13" s="570">
        <v>0</v>
      </c>
      <c r="AW13" s="834"/>
      <c r="AX13" s="834"/>
      <c r="AY13" s="834"/>
      <c r="AZ13" s="561"/>
      <c r="BA13" s="233">
        <v>0</v>
      </c>
      <c r="BB13" s="834"/>
      <c r="BC13" s="834"/>
      <c r="BD13" s="834"/>
      <c r="BE13" s="232"/>
      <c r="BF13" s="233">
        <v>0</v>
      </c>
      <c r="BG13" s="674">
        <v>0</v>
      </c>
      <c r="BH13" s="675"/>
      <c r="BI13" s="834"/>
      <c r="BJ13" s="834"/>
      <c r="BK13" s="834"/>
      <c r="BL13" s="561"/>
      <c r="BM13" s="834"/>
      <c r="BN13" s="834"/>
      <c r="BO13" s="834"/>
      <c r="BP13" s="834"/>
      <c r="BQ13" s="570">
        <v>0</v>
      </c>
      <c r="BR13" s="834"/>
      <c r="BS13" s="834"/>
      <c r="BT13" s="834"/>
      <c r="BU13" s="561"/>
      <c r="BV13" s="233">
        <v>0</v>
      </c>
      <c r="BW13" s="834"/>
      <c r="BX13" s="834"/>
      <c r="BY13" s="834"/>
      <c r="BZ13" s="561"/>
      <c r="CA13" s="233">
        <v>0</v>
      </c>
    </row>
    <row r="14" spans="1:79" x14ac:dyDescent="0.25">
      <c r="A14" s="58" t="s">
        <v>44</v>
      </c>
      <c r="B14" s="834">
        <v>237.934</v>
      </c>
      <c r="C14" s="834">
        <v>204.87</v>
      </c>
      <c r="D14" s="834">
        <v>209.792</v>
      </c>
      <c r="E14" s="232">
        <v>652.596</v>
      </c>
      <c r="F14" s="834">
        <v>177.38200000000001</v>
      </c>
      <c r="G14" s="834">
        <v>163.14400000000001</v>
      </c>
      <c r="H14" s="834">
        <v>52.753999999999998</v>
      </c>
      <c r="I14" s="232">
        <v>393.28</v>
      </c>
      <c r="J14" s="570">
        <v>1045.876</v>
      </c>
      <c r="K14" s="834">
        <v>21.696999999999999</v>
      </c>
      <c r="L14" s="834">
        <v>13.535</v>
      </c>
      <c r="M14" s="834">
        <v>22.731000000000002</v>
      </c>
      <c r="N14" s="232">
        <v>57.963000000000001</v>
      </c>
      <c r="O14" s="570">
        <v>1103.8389999999999</v>
      </c>
      <c r="P14" s="834">
        <v>137.54400000000001</v>
      </c>
      <c r="Q14" s="834">
        <v>176.804</v>
      </c>
      <c r="R14" s="834">
        <v>229.31800000000001</v>
      </c>
      <c r="S14" s="232">
        <v>543.66600000000005</v>
      </c>
      <c r="T14" s="570">
        <v>1647.5050000000001</v>
      </c>
      <c r="U14" s="834">
        <v>235.66</v>
      </c>
      <c r="V14" s="834">
        <v>226.67699999999999</v>
      </c>
      <c r="W14" s="834">
        <v>208.602</v>
      </c>
      <c r="X14" s="232">
        <v>670.93899999999996</v>
      </c>
      <c r="Y14" s="834">
        <v>172.197</v>
      </c>
      <c r="Z14" s="834">
        <v>144.387</v>
      </c>
      <c r="AA14" s="834">
        <v>32.817999999999998</v>
      </c>
      <c r="AB14" s="232">
        <v>349.40199999999999</v>
      </c>
      <c r="AC14" s="570">
        <v>1020.3409999999999</v>
      </c>
      <c r="AD14" s="233">
        <v>17.45</v>
      </c>
      <c r="AE14" s="233">
        <v>10.795999999999999</v>
      </c>
      <c r="AF14" s="233">
        <v>19.864999999999998</v>
      </c>
      <c r="AG14" s="232">
        <v>48.110999999999997</v>
      </c>
      <c r="AH14" s="233">
        <v>1068.452</v>
      </c>
      <c r="AI14" s="233">
        <v>133.69200000000001</v>
      </c>
      <c r="AJ14" s="233">
        <v>190.63</v>
      </c>
      <c r="AK14" s="233">
        <v>244.91800000000001</v>
      </c>
      <c r="AL14" s="232">
        <v>569.24</v>
      </c>
      <c r="AM14" s="233">
        <v>1637.692</v>
      </c>
      <c r="AN14" s="834">
        <v>255.58799999999999</v>
      </c>
      <c r="AO14" s="834">
        <v>218.94800000000001</v>
      </c>
      <c r="AP14" s="834">
        <v>215.3</v>
      </c>
      <c r="AQ14" s="232">
        <v>689.8</v>
      </c>
      <c r="AR14" s="834">
        <v>173.36199999999999</v>
      </c>
      <c r="AS14" s="834">
        <v>148.17100000000002</v>
      </c>
      <c r="AT14" s="834">
        <v>38.238999999999997</v>
      </c>
      <c r="AU14" s="232">
        <v>359.77200000000005</v>
      </c>
      <c r="AV14" s="570">
        <v>1049.5720000000001</v>
      </c>
      <c r="AW14" s="834">
        <v>15.858000000000001</v>
      </c>
      <c r="AX14" s="834">
        <v>14.709</v>
      </c>
      <c r="AY14" s="834">
        <v>21.97</v>
      </c>
      <c r="AZ14" s="232">
        <v>52.536999999999999</v>
      </c>
      <c r="BA14" s="233">
        <v>1102.1090000000002</v>
      </c>
      <c r="BB14" s="834">
        <v>131.672</v>
      </c>
      <c r="BC14" s="834">
        <v>179.78899999999999</v>
      </c>
      <c r="BD14" s="834">
        <v>216.23699999999999</v>
      </c>
      <c r="BE14" s="232">
        <v>527.69799999999998</v>
      </c>
      <c r="BF14" s="233">
        <v>1629.8070000000002</v>
      </c>
      <c r="BG14" s="674">
        <v>-7.8849999999997635</v>
      </c>
      <c r="BH14" s="675">
        <v>-4.814702642499169E-3</v>
      </c>
      <c r="BI14" s="834">
        <v>236.505</v>
      </c>
      <c r="BJ14" s="834">
        <v>198.74600000000001</v>
      </c>
      <c r="BK14" s="834">
        <v>199.392</v>
      </c>
      <c r="BL14" s="232">
        <v>634.64300000000003</v>
      </c>
      <c r="BM14" s="834">
        <v>0</v>
      </c>
      <c r="BN14" s="834">
        <v>129.32</v>
      </c>
      <c r="BO14" s="834">
        <v>30.899000000000001</v>
      </c>
      <c r="BP14" s="834">
        <v>317.39699999999999</v>
      </c>
      <c r="BQ14" s="570">
        <v>952.04</v>
      </c>
      <c r="BR14" s="834">
        <v>18.748999999999999</v>
      </c>
      <c r="BS14" s="834">
        <v>13.321999999999999</v>
      </c>
      <c r="BT14" s="834">
        <v>18.078000000000003</v>
      </c>
      <c r="BU14" s="232">
        <v>50.149000000000001</v>
      </c>
      <c r="BV14" s="233">
        <v>1002.189</v>
      </c>
      <c r="BW14" s="834"/>
      <c r="BX14" s="834"/>
      <c r="BY14" s="834"/>
      <c r="BZ14" s="232">
        <v>0</v>
      </c>
      <c r="CA14" s="233">
        <v>984.11099999999999</v>
      </c>
    </row>
    <row r="15" spans="1:79" x14ac:dyDescent="0.25">
      <c r="A15" s="10" t="s">
        <v>81</v>
      </c>
      <c r="B15" s="834"/>
      <c r="C15" s="834"/>
      <c r="D15" s="834"/>
      <c r="E15" s="561"/>
      <c r="F15" s="834"/>
      <c r="G15" s="834"/>
      <c r="H15" s="834"/>
      <c r="I15" s="561"/>
      <c r="J15" s="572">
        <v>0</v>
      </c>
      <c r="K15" s="834"/>
      <c r="L15" s="834"/>
      <c r="M15" s="834"/>
      <c r="N15" s="561"/>
      <c r="O15" s="572">
        <v>0</v>
      </c>
      <c r="P15" s="834"/>
      <c r="Q15" s="834"/>
      <c r="R15" s="834"/>
      <c r="S15" s="561"/>
      <c r="T15" s="572"/>
      <c r="U15" s="834"/>
      <c r="V15" s="834"/>
      <c r="W15" s="834"/>
      <c r="X15" s="561"/>
      <c r="Y15" s="834"/>
      <c r="Z15" s="834"/>
      <c r="AA15" s="834"/>
      <c r="AB15" s="232"/>
      <c r="AC15" s="570">
        <v>0</v>
      </c>
      <c r="AD15" s="233"/>
      <c r="AE15" s="233"/>
      <c r="AF15" s="233"/>
      <c r="AG15" s="232"/>
      <c r="AH15" s="233">
        <v>0</v>
      </c>
      <c r="AI15" s="233"/>
      <c r="AJ15" s="233"/>
      <c r="AK15" s="233"/>
      <c r="AL15" s="232">
        <v>0</v>
      </c>
      <c r="AM15" s="233">
        <v>0</v>
      </c>
      <c r="AN15" s="200"/>
      <c r="AO15" s="200"/>
      <c r="AP15" s="200"/>
      <c r="AQ15" s="561"/>
      <c r="AR15" s="834"/>
      <c r="AS15" s="834"/>
      <c r="AT15" s="834"/>
      <c r="AU15" s="561"/>
      <c r="AV15" s="570">
        <v>0</v>
      </c>
      <c r="AW15" s="834"/>
      <c r="AX15" s="834"/>
      <c r="AY15" s="834"/>
      <c r="AZ15" s="561"/>
      <c r="BA15" s="233">
        <v>0</v>
      </c>
      <c r="BB15" s="834"/>
      <c r="BC15" s="834"/>
      <c r="BD15" s="834"/>
      <c r="BE15" s="232"/>
      <c r="BF15" s="233">
        <v>0</v>
      </c>
      <c r="BG15" s="674">
        <v>0</v>
      </c>
      <c r="BH15" s="675"/>
      <c r="BI15" s="200"/>
      <c r="BJ15" s="200"/>
      <c r="BK15" s="200"/>
      <c r="BL15" s="561"/>
      <c r="BM15" s="200"/>
      <c r="BN15" s="200"/>
      <c r="BO15" s="200"/>
      <c r="BP15" s="200"/>
      <c r="BQ15" s="570">
        <v>0</v>
      </c>
      <c r="BR15" s="200"/>
      <c r="BS15" s="200"/>
      <c r="BT15" s="200"/>
      <c r="BU15" s="561"/>
      <c r="BV15" s="233">
        <v>0</v>
      </c>
      <c r="BW15" s="200"/>
      <c r="BX15" s="200"/>
      <c r="BY15" s="200"/>
      <c r="BZ15" s="561"/>
      <c r="CA15" s="233">
        <v>0</v>
      </c>
    </row>
    <row r="16" spans="1:79" x14ac:dyDescent="0.25">
      <c r="A16" s="58" t="s">
        <v>48</v>
      </c>
      <c r="B16" s="834">
        <v>414.54</v>
      </c>
      <c r="C16" s="834">
        <v>358.947</v>
      </c>
      <c r="D16" s="834">
        <v>258.28899999999999</v>
      </c>
      <c r="E16" s="232">
        <v>1031.7760000000001</v>
      </c>
      <c r="F16" s="834">
        <v>186.09</v>
      </c>
      <c r="G16" s="834">
        <v>97.424999999999997</v>
      </c>
      <c r="H16" s="834">
        <v>31.341000000000001</v>
      </c>
      <c r="I16" s="232">
        <v>314.85599999999999</v>
      </c>
      <c r="J16" s="570">
        <v>1346.6320000000001</v>
      </c>
      <c r="K16" s="834">
        <v>30.707999999999998</v>
      </c>
      <c r="L16" s="834">
        <v>30.8</v>
      </c>
      <c r="M16" s="834">
        <v>94.111000000000004</v>
      </c>
      <c r="N16" s="232">
        <v>155.64699999999999</v>
      </c>
      <c r="O16" s="570">
        <v>1502.279</v>
      </c>
      <c r="P16" s="834">
        <v>209.96199999999999</v>
      </c>
      <c r="Q16" s="834">
        <v>304.38499999999999</v>
      </c>
      <c r="R16" s="834">
        <v>417.99200000000002</v>
      </c>
      <c r="S16" s="232">
        <v>932.33899999999994</v>
      </c>
      <c r="T16" s="570">
        <v>2434.6179999999999</v>
      </c>
      <c r="U16" s="834">
        <v>410.57600000000002</v>
      </c>
      <c r="V16" s="834">
        <v>367.803</v>
      </c>
      <c r="W16" s="834">
        <v>305.27499999999998</v>
      </c>
      <c r="X16" s="232">
        <v>1083.654</v>
      </c>
      <c r="Y16" s="834">
        <v>189.46700000000001</v>
      </c>
      <c r="Z16" s="834">
        <v>94.02</v>
      </c>
      <c r="AA16" s="834">
        <v>33.57</v>
      </c>
      <c r="AB16" s="232">
        <v>317.05700000000002</v>
      </c>
      <c r="AC16" s="570">
        <v>1400.711</v>
      </c>
      <c r="AD16" s="233">
        <v>31.413</v>
      </c>
      <c r="AE16" s="233">
        <v>34.22</v>
      </c>
      <c r="AF16" s="233">
        <v>83.912999999999997</v>
      </c>
      <c r="AG16" s="232">
        <v>149.54599999999999</v>
      </c>
      <c r="AH16" s="233">
        <v>1550.2570000000001</v>
      </c>
      <c r="AI16" s="233">
        <v>208.15299999999999</v>
      </c>
      <c r="AJ16" s="233">
        <v>342.29300000000001</v>
      </c>
      <c r="AK16" s="233">
        <v>402.97699999999998</v>
      </c>
      <c r="AL16" s="232">
        <v>953.423</v>
      </c>
      <c r="AM16" s="233">
        <v>2503.6800000000003</v>
      </c>
      <c r="AN16" s="200">
        <v>447.47700000000003</v>
      </c>
      <c r="AO16" s="200">
        <v>367.08300000000003</v>
      </c>
      <c r="AP16" s="200">
        <v>301.60000000000002</v>
      </c>
      <c r="AQ16" s="232">
        <v>1116.0999999999999</v>
      </c>
      <c r="AR16" s="200">
        <v>190.864</v>
      </c>
      <c r="AS16" s="200">
        <v>88.951999999999998</v>
      </c>
      <c r="AT16" s="834">
        <v>35.713999999999999</v>
      </c>
      <c r="AU16" s="232">
        <v>315.52999999999997</v>
      </c>
      <c r="AV16" s="570">
        <v>1431.6299999999999</v>
      </c>
      <c r="AW16" s="834">
        <v>34.192999999999998</v>
      </c>
      <c r="AX16" s="834">
        <v>32.905999999999999</v>
      </c>
      <c r="AY16" s="834">
        <v>94.924000000000007</v>
      </c>
      <c r="AZ16" s="232">
        <v>162.023</v>
      </c>
      <c r="BA16" s="233">
        <v>1593.6529999999998</v>
      </c>
      <c r="BB16" s="834">
        <v>182.78200000000001</v>
      </c>
      <c r="BC16" s="200">
        <v>322.303</v>
      </c>
      <c r="BD16" s="834">
        <v>372.459</v>
      </c>
      <c r="BE16" s="232">
        <v>877.54399999999998</v>
      </c>
      <c r="BF16" s="233">
        <v>2471.1969999999997</v>
      </c>
      <c r="BG16" s="674">
        <v>-32.483000000000629</v>
      </c>
      <c r="BH16" s="675">
        <v>-1.2974102121677156E-2</v>
      </c>
      <c r="BI16" s="200">
        <v>447.08800000000002</v>
      </c>
      <c r="BJ16" s="200">
        <v>346.07499999999993</v>
      </c>
      <c r="BK16" s="200">
        <v>269.33599999999996</v>
      </c>
      <c r="BL16" s="232">
        <v>1062.4989999999998</v>
      </c>
      <c r="BM16" s="200">
        <v>0</v>
      </c>
      <c r="BN16" s="200">
        <v>97.719000000000008</v>
      </c>
      <c r="BO16" s="200">
        <v>38.860999999999997</v>
      </c>
      <c r="BP16" s="200">
        <v>316.19100000000003</v>
      </c>
      <c r="BQ16" s="570">
        <v>1378.6899999999998</v>
      </c>
      <c r="BR16" s="200">
        <v>34.693999999999996</v>
      </c>
      <c r="BS16" s="200">
        <v>33.5</v>
      </c>
      <c r="BT16" s="200">
        <v>109.908</v>
      </c>
      <c r="BU16" s="232">
        <v>178.102</v>
      </c>
      <c r="BV16" s="233">
        <v>1556.7919999999999</v>
      </c>
      <c r="BW16" s="200"/>
      <c r="BX16" s="200"/>
      <c r="BY16" s="200"/>
      <c r="BZ16" s="232">
        <v>0</v>
      </c>
      <c r="CA16" s="233">
        <v>1446.8839999999998</v>
      </c>
    </row>
    <row r="17" spans="1:79" x14ac:dyDescent="0.25">
      <c r="A17" s="11" t="s">
        <v>75</v>
      </c>
      <c r="B17" s="834">
        <v>14.541</v>
      </c>
      <c r="C17" s="834">
        <v>13.31</v>
      </c>
      <c r="D17" s="834">
        <v>34.561999999999998</v>
      </c>
      <c r="E17" s="232">
        <v>62.412999999999997</v>
      </c>
      <c r="F17" s="834">
        <v>10.928000000000001</v>
      </c>
      <c r="G17" s="834">
        <v>6.5449999999999999</v>
      </c>
      <c r="H17" s="834">
        <v>1.39</v>
      </c>
      <c r="I17" s="232">
        <v>18.863</v>
      </c>
      <c r="J17" s="570">
        <v>81.275999999999996</v>
      </c>
      <c r="K17" s="834">
        <v>0</v>
      </c>
      <c r="L17" s="834">
        <v>0</v>
      </c>
      <c r="M17" s="834">
        <v>4.2350000000000003</v>
      </c>
      <c r="N17" s="232">
        <v>4.2350000000000003</v>
      </c>
      <c r="O17" s="570">
        <v>85.510999999999996</v>
      </c>
      <c r="P17" s="834">
        <v>9.8559999999999999</v>
      </c>
      <c r="Q17" s="834">
        <v>13.438000000000001</v>
      </c>
      <c r="R17" s="834">
        <v>16.352</v>
      </c>
      <c r="S17" s="232">
        <v>39.646000000000001</v>
      </c>
      <c r="T17" s="570">
        <v>125.157</v>
      </c>
      <c r="U17" s="834">
        <v>15.771000000000001</v>
      </c>
      <c r="V17" s="834">
        <v>14.721</v>
      </c>
      <c r="W17" s="834">
        <v>13.297000000000001</v>
      </c>
      <c r="X17" s="232">
        <v>43.789000000000001</v>
      </c>
      <c r="Y17" s="834">
        <v>10.476000000000001</v>
      </c>
      <c r="Z17" s="834">
        <v>5.9189999999999996</v>
      </c>
      <c r="AA17" s="834">
        <v>1.0449999999999999</v>
      </c>
      <c r="AB17" s="232">
        <v>17.439999999999998</v>
      </c>
      <c r="AC17" s="570">
        <v>61.228999999999999</v>
      </c>
      <c r="AD17" s="834">
        <v>0</v>
      </c>
      <c r="AE17" s="834">
        <v>0</v>
      </c>
      <c r="AF17" s="834">
        <v>5.0060000000000002</v>
      </c>
      <c r="AG17" s="232">
        <v>5.0060000000000002</v>
      </c>
      <c r="AH17" s="219">
        <v>66.234999999999999</v>
      </c>
      <c r="AI17" s="834">
        <v>9.65</v>
      </c>
      <c r="AJ17" s="834">
        <v>13.847</v>
      </c>
      <c r="AK17" s="834">
        <v>15.04</v>
      </c>
      <c r="AL17" s="232">
        <v>38.54</v>
      </c>
      <c r="AM17" s="834">
        <v>104.77500000000001</v>
      </c>
      <c r="AN17" s="200">
        <v>16.838999999999999</v>
      </c>
      <c r="AO17" s="200">
        <v>15.391</v>
      </c>
      <c r="AP17" s="200">
        <v>13.9</v>
      </c>
      <c r="AQ17" s="232">
        <v>46.1</v>
      </c>
      <c r="AR17" s="834">
        <v>9.7159999999999993</v>
      </c>
      <c r="AS17" s="834">
        <v>5.9279999999999999</v>
      </c>
      <c r="AT17" s="834">
        <v>1.39</v>
      </c>
      <c r="AU17" s="232">
        <v>17.033999999999999</v>
      </c>
      <c r="AV17" s="570">
        <v>63.134</v>
      </c>
      <c r="AW17" s="834"/>
      <c r="AX17" s="834"/>
      <c r="AY17" s="834">
        <v>5.79</v>
      </c>
      <c r="AZ17" s="232">
        <v>5.88</v>
      </c>
      <c r="BA17" s="219">
        <v>69.013999999999996</v>
      </c>
      <c r="BB17" s="834">
        <v>9.2460000000000004</v>
      </c>
      <c r="BC17" s="834">
        <v>12.458</v>
      </c>
      <c r="BD17" s="834">
        <v>12.836</v>
      </c>
      <c r="BE17" s="232">
        <v>34.54</v>
      </c>
      <c r="BF17" s="834">
        <v>103.554</v>
      </c>
      <c r="BG17" s="674">
        <v>-1.2210000000000036</v>
      </c>
      <c r="BH17" s="675">
        <v>-1.1653543307086678E-2</v>
      </c>
      <c r="BI17" s="200">
        <v>14.827</v>
      </c>
      <c r="BJ17" s="200">
        <v>14.028</v>
      </c>
      <c r="BK17" s="200">
        <v>10.206</v>
      </c>
      <c r="BL17" s="232">
        <v>39.061</v>
      </c>
      <c r="BM17" s="823">
        <v>8.5739999999999998</v>
      </c>
      <c r="BN17" s="200">
        <v>5.6120000000000001</v>
      </c>
      <c r="BO17" s="200">
        <v>1.927</v>
      </c>
      <c r="BP17" s="200">
        <v>16.113</v>
      </c>
      <c r="BQ17" s="570">
        <v>55.173999999999999</v>
      </c>
      <c r="BR17" s="200">
        <v>2.1000000000000001E-2</v>
      </c>
      <c r="BS17" s="200">
        <v>0.157</v>
      </c>
      <c r="BT17" s="200">
        <v>3.8919999999999999</v>
      </c>
      <c r="BU17" s="232">
        <v>4.0699999999999994</v>
      </c>
      <c r="BV17" s="219">
        <v>59.244</v>
      </c>
      <c r="BW17" s="200"/>
      <c r="BX17" s="200"/>
      <c r="BY17" s="200"/>
      <c r="BZ17" s="232">
        <v>0</v>
      </c>
      <c r="CA17" s="834">
        <v>55.351999999999997</v>
      </c>
    </row>
    <row r="18" spans="1:79" x14ac:dyDescent="0.25">
      <c r="A18" s="58" t="s">
        <v>70</v>
      </c>
      <c r="B18" s="834">
        <v>107.764</v>
      </c>
      <c r="C18" s="834">
        <v>93.647000000000006</v>
      </c>
      <c r="D18" s="834">
        <v>75.004999999999995</v>
      </c>
      <c r="E18" s="232">
        <v>276.416</v>
      </c>
      <c r="F18" s="834">
        <v>49.31</v>
      </c>
      <c r="G18" s="834">
        <v>27.568000000000001</v>
      </c>
      <c r="H18" s="834">
        <v>3.4420000000000002</v>
      </c>
      <c r="I18" s="232">
        <v>80.320000000000007</v>
      </c>
      <c r="J18" s="570">
        <v>356.73599999999999</v>
      </c>
      <c r="K18" s="834">
        <v>1.988</v>
      </c>
      <c r="L18" s="834">
        <v>1.98</v>
      </c>
      <c r="M18" s="834">
        <v>61.951999999999998</v>
      </c>
      <c r="N18" s="232">
        <v>65.92</v>
      </c>
      <c r="O18" s="570">
        <v>422.65600000000001</v>
      </c>
      <c r="P18" s="834">
        <v>123.33499999999999</v>
      </c>
      <c r="Q18" s="834">
        <v>182.91300000000001</v>
      </c>
      <c r="R18" s="834">
        <v>231.2</v>
      </c>
      <c r="S18" s="232">
        <v>537</v>
      </c>
      <c r="T18" s="570">
        <v>959.65599999999995</v>
      </c>
      <c r="U18" s="834">
        <v>245.666</v>
      </c>
      <c r="V18" s="834">
        <v>193.00700000000001</v>
      </c>
      <c r="W18" s="834">
        <v>184.886</v>
      </c>
      <c r="X18" s="232">
        <v>623.55899999999997</v>
      </c>
      <c r="Y18" s="834">
        <v>123.99</v>
      </c>
      <c r="Z18" s="834">
        <v>71.515000000000001</v>
      </c>
      <c r="AA18" s="834">
        <v>10.292</v>
      </c>
      <c r="AB18" s="232">
        <v>205.797</v>
      </c>
      <c r="AC18" s="570">
        <v>829.35599999999999</v>
      </c>
      <c r="AD18" s="834">
        <v>5.1550000000000002</v>
      </c>
      <c r="AE18" s="834">
        <v>4.6389999999999993</v>
      </c>
      <c r="AF18" s="834">
        <v>55.177999999999997</v>
      </c>
      <c r="AG18" s="232">
        <v>64.971999999999994</v>
      </c>
      <c r="AH18" s="200">
        <v>894.32799999999997</v>
      </c>
      <c r="AI18" s="834">
        <v>140.715</v>
      </c>
      <c r="AJ18" s="834">
        <v>187.22499999999999</v>
      </c>
      <c r="AK18" s="834">
        <v>231.50399999999999</v>
      </c>
      <c r="AL18" s="232">
        <v>559</v>
      </c>
      <c r="AM18" s="834">
        <v>1453.328</v>
      </c>
      <c r="AN18" s="200">
        <v>258.072</v>
      </c>
      <c r="AO18" s="200">
        <v>220.95599999999999</v>
      </c>
      <c r="AP18" s="200">
        <v>199.14699999999999</v>
      </c>
      <c r="AQ18" s="232">
        <v>678.17499999999995</v>
      </c>
      <c r="AR18" s="834">
        <v>130.096</v>
      </c>
      <c r="AS18" s="834">
        <v>82.67</v>
      </c>
      <c r="AT18" s="834">
        <v>11.377000000000001</v>
      </c>
      <c r="AU18" s="232">
        <v>224.143</v>
      </c>
      <c r="AV18" s="570">
        <v>902.31799999999998</v>
      </c>
      <c r="AW18" s="834">
        <v>2.9060000000000001</v>
      </c>
      <c r="AX18" s="834">
        <v>3.79</v>
      </c>
      <c r="AY18" s="834">
        <v>54.942</v>
      </c>
      <c r="AZ18" s="232">
        <v>61.637999999999998</v>
      </c>
      <c r="BA18" s="200">
        <v>963.95600000000002</v>
      </c>
      <c r="BB18" s="834">
        <v>140.446</v>
      </c>
      <c r="BC18" s="834">
        <v>169.18600000000001</v>
      </c>
      <c r="BD18" s="834">
        <v>194.90100000000001</v>
      </c>
      <c r="BE18" s="232">
        <v>504.53300000000002</v>
      </c>
      <c r="BF18" s="834">
        <v>1468.489</v>
      </c>
      <c r="BG18" s="674">
        <v>15.161000000000058</v>
      </c>
      <c r="BH18" s="675">
        <v>1.043191901621654E-2</v>
      </c>
      <c r="BI18" s="200">
        <v>242.31900000000002</v>
      </c>
      <c r="BJ18" s="200">
        <v>195.29400000000001</v>
      </c>
      <c r="BK18" s="200">
        <v>146.691</v>
      </c>
      <c r="BL18" s="232">
        <v>584.30400000000009</v>
      </c>
      <c r="BM18" s="200">
        <v>6.0389999999999997</v>
      </c>
      <c r="BN18" s="200">
        <v>86.308000000000007</v>
      </c>
      <c r="BO18" s="200">
        <v>9.9059999999999988</v>
      </c>
      <c r="BP18" s="200">
        <v>240.55099999999999</v>
      </c>
      <c r="BQ18" s="570">
        <v>843.13400000000001</v>
      </c>
      <c r="BR18" s="290">
        <v>4.3879999999999999</v>
      </c>
      <c r="BS18" s="200">
        <v>5.5760000000000005</v>
      </c>
      <c r="BT18" s="200">
        <v>64.19</v>
      </c>
      <c r="BU18" s="232">
        <v>74.153999999999996</v>
      </c>
      <c r="BV18" s="200">
        <v>917.28800000000001</v>
      </c>
      <c r="BW18" s="200"/>
      <c r="BX18" s="200"/>
      <c r="BY18" s="200"/>
      <c r="BZ18" s="232">
        <v>0</v>
      </c>
      <c r="CA18" s="834">
        <v>853.09800000000007</v>
      </c>
    </row>
  </sheetData>
  <pageMargins left="0.7" right="0.7" top="0.75" bottom="0.75" header="0.3" footer="0.3"/>
  <pageSetup paperSize="9" scale="41" orientation="portrait" r:id="rId1"/>
  <colBreaks count="3" manualBreakCount="3">
    <brk id="20" max="1048575" man="1"/>
    <brk id="39" max="1048575" man="1"/>
    <brk id="62" min="2" max="1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T21"/>
  <sheetViews>
    <sheetView showGridLines="0" view="pageBreakPreview" zoomScaleSheetLayoutView="100" workbookViewId="0">
      <pane xSplit="1" ySplit="3" topLeftCell="BH4" activePane="bottomRight" state="frozen"/>
      <selection pane="topRight" activeCell="B1" sqref="B1"/>
      <selection pane="bottomLeft" activeCell="A4" sqref="A4"/>
      <selection pane="bottomRight" activeCell="BV16" sqref="BV16"/>
    </sheetView>
  </sheetViews>
  <sheetFormatPr defaultRowHeight="15" outlineLevelCol="1" x14ac:dyDescent="0.25"/>
  <cols>
    <col min="1" max="1" width="38.85546875" style="550" customWidth="1"/>
    <col min="2" max="2" width="10.28515625" style="550" hidden="1" customWidth="1" outlineLevel="1"/>
    <col min="3" max="4" width="7.42578125" style="550" hidden="1" customWidth="1" outlineLevel="1"/>
    <col min="5" max="5" width="7.28515625" style="550" hidden="1" customWidth="1" outlineLevel="1"/>
    <col min="6" max="8" width="7.42578125" style="550" hidden="1" customWidth="1" outlineLevel="1"/>
    <col min="9" max="18" width="7.28515625" style="550" hidden="1" customWidth="1" outlineLevel="1"/>
    <col min="19" max="19" width="8.85546875" style="550" hidden="1" customWidth="1" outlineLevel="1"/>
    <col min="20" max="20" width="7.28515625" style="550" hidden="1" customWidth="1" outlineLevel="1"/>
    <col min="21" max="21" width="9.140625" style="550" customWidth="1" collapsed="1"/>
    <col min="22" max="33" width="9.140625" style="550" customWidth="1"/>
    <col min="34" max="34" width="9.140625" style="550"/>
    <col min="35" max="36" width="7.28515625" style="550" customWidth="1"/>
    <col min="37" max="37" width="8" style="550" customWidth="1"/>
    <col min="38" max="38" width="7.28515625" style="550" customWidth="1"/>
    <col min="39" max="43" width="9.140625" style="550"/>
    <col min="44" max="53" width="9.140625" style="550" customWidth="1"/>
    <col min="54" max="55" width="9.28515625" style="550" customWidth="1"/>
    <col min="56" max="58" width="9.140625" style="550" customWidth="1"/>
    <col min="59" max="16384" width="9.140625" style="550"/>
  </cols>
  <sheetData>
    <row r="1" spans="1:72" ht="28.5" customHeight="1" x14ac:dyDescent="0.25">
      <c r="A1" s="928" t="s">
        <v>117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  <c r="V1" s="928"/>
      <c r="W1" s="928"/>
      <c r="X1" s="928"/>
      <c r="Y1" s="928"/>
      <c r="Z1" s="928"/>
      <c r="AA1" s="928"/>
      <c r="AB1" s="928"/>
      <c r="AC1" s="928"/>
      <c r="AD1" s="928"/>
      <c r="AE1" s="928"/>
      <c r="AF1" s="928"/>
      <c r="AG1" s="928"/>
      <c r="AH1" s="928"/>
      <c r="AI1" s="928"/>
      <c r="AJ1" s="928"/>
      <c r="AK1" s="928"/>
      <c r="AL1" s="928"/>
      <c r="AM1" s="928"/>
    </row>
    <row r="2" spans="1:72" ht="18.75" x14ac:dyDescent="0.25">
      <c r="A2" s="3"/>
      <c r="B2" s="933">
        <v>2011</v>
      </c>
      <c r="C2" s="933"/>
      <c r="D2" s="933"/>
      <c r="E2" s="933"/>
      <c r="F2" s="933"/>
      <c r="G2" s="933"/>
      <c r="H2" s="933"/>
      <c r="I2" s="934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5">
        <v>2012</v>
      </c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933"/>
      <c r="AM2" s="933"/>
      <c r="AN2" s="935">
        <v>2013</v>
      </c>
      <c r="AO2" s="933"/>
      <c r="AP2" s="933"/>
      <c r="AQ2" s="933"/>
      <c r="AR2" s="933"/>
      <c r="AS2" s="933"/>
      <c r="AT2" s="933"/>
      <c r="AU2" s="933"/>
      <c r="AV2" s="933"/>
      <c r="AW2" s="933"/>
      <c r="AX2" s="933"/>
      <c r="AY2" s="933"/>
      <c r="AZ2" s="933"/>
      <c r="BA2" s="933"/>
      <c r="BB2" s="933"/>
      <c r="BC2" s="933"/>
      <c r="BD2" s="933"/>
      <c r="BE2" s="933"/>
      <c r="BF2" s="934"/>
      <c r="BG2" s="966">
        <v>2014</v>
      </c>
      <c r="BH2" s="967"/>
      <c r="BI2" s="813"/>
      <c r="BJ2" s="813"/>
      <c r="BK2" s="813"/>
      <c r="BL2" s="813"/>
      <c r="BM2" s="813"/>
      <c r="BN2" s="813"/>
      <c r="BO2" s="813"/>
      <c r="BP2" s="813"/>
      <c r="BQ2" s="813"/>
      <c r="BR2" s="813"/>
      <c r="BS2" s="813"/>
      <c r="BT2" s="813"/>
    </row>
    <row r="3" spans="1:72" x14ac:dyDescent="0.25">
      <c r="A3" s="215"/>
      <c r="B3" s="553" t="s">
        <v>0</v>
      </c>
      <c r="C3" s="951" t="s">
        <v>1</v>
      </c>
      <c r="D3" s="951" t="s">
        <v>2</v>
      </c>
      <c r="E3" s="551" t="s">
        <v>3</v>
      </c>
      <c r="F3" s="553" t="s">
        <v>4</v>
      </c>
      <c r="G3" s="951" t="s">
        <v>5</v>
      </c>
      <c r="H3" s="951" t="s">
        <v>8</v>
      </c>
      <c r="I3" s="551" t="s">
        <v>6</v>
      </c>
      <c r="J3" s="951" t="s">
        <v>108</v>
      </c>
      <c r="K3" s="553" t="s">
        <v>100</v>
      </c>
      <c r="L3" s="951" t="s">
        <v>101</v>
      </c>
      <c r="M3" s="951" t="s">
        <v>102</v>
      </c>
      <c r="N3" s="551" t="s">
        <v>103</v>
      </c>
      <c r="O3" s="951" t="s">
        <v>109</v>
      </c>
      <c r="P3" s="553" t="s">
        <v>104</v>
      </c>
      <c r="Q3" s="951" t="s">
        <v>105</v>
      </c>
      <c r="R3" s="951" t="s">
        <v>106</v>
      </c>
      <c r="S3" s="551" t="s">
        <v>107</v>
      </c>
      <c r="T3" s="951" t="s">
        <v>110</v>
      </c>
      <c r="U3" s="553" t="s">
        <v>0</v>
      </c>
      <c r="V3" s="951" t="s">
        <v>1</v>
      </c>
      <c r="W3" s="951" t="s">
        <v>2</v>
      </c>
      <c r="X3" s="551" t="s">
        <v>3</v>
      </c>
      <c r="Y3" s="553" t="s">
        <v>4</v>
      </c>
      <c r="Z3" s="951" t="s">
        <v>5</v>
      </c>
      <c r="AA3" s="951" t="s">
        <v>8</v>
      </c>
      <c r="AB3" s="551" t="s">
        <v>6</v>
      </c>
      <c r="AC3" s="951" t="s">
        <v>108</v>
      </c>
      <c r="AD3" s="553" t="s">
        <v>100</v>
      </c>
      <c r="AE3" s="951" t="s">
        <v>101</v>
      </c>
      <c r="AF3" s="951" t="s">
        <v>102</v>
      </c>
      <c r="AG3" s="551" t="s">
        <v>103</v>
      </c>
      <c r="AH3" s="951" t="s">
        <v>109</v>
      </c>
      <c r="AI3" s="553" t="s">
        <v>104</v>
      </c>
      <c r="AJ3" s="951" t="s">
        <v>105</v>
      </c>
      <c r="AK3" s="951" t="s">
        <v>106</v>
      </c>
      <c r="AL3" s="551" t="s">
        <v>107</v>
      </c>
      <c r="AM3" s="951" t="s">
        <v>110</v>
      </c>
      <c r="AN3" s="553" t="s">
        <v>0</v>
      </c>
      <c r="AO3" s="951" t="s">
        <v>1</v>
      </c>
      <c r="AP3" s="951" t="s">
        <v>2</v>
      </c>
      <c r="AQ3" s="551" t="s">
        <v>3</v>
      </c>
      <c r="AR3" s="553" t="s">
        <v>4</v>
      </c>
      <c r="AS3" s="951" t="s">
        <v>5</v>
      </c>
      <c r="AT3" s="951" t="s">
        <v>8</v>
      </c>
      <c r="AU3" s="551" t="s">
        <v>6</v>
      </c>
      <c r="AV3" s="951" t="s">
        <v>108</v>
      </c>
      <c r="AW3" s="553" t="s">
        <v>100</v>
      </c>
      <c r="AX3" s="951" t="s">
        <v>101</v>
      </c>
      <c r="AY3" s="951" t="s">
        <v>102</v>
      </c>
      <c r="AZ3" s="551" t="s">
        <v>103</v>
      </c>
      <c r="BA3" s="951" t="s">
        <v>109</v>
      </c>
      <c r="BB3" s="553" t="s">
        <v>104</v>
      </c>
      <c r="BC3" s="951" t="s">
        <v>105</v>
      </c>
      <c r="BD3" s="951" t="s">
        <v>106</v>
      </c>
      <c r="BE3" s="551" t="s">
        <v>107</v>
      </c>
      <c r="BF3" s="951" t="s">
        <v>110</v>
      </c>
      <c r="BG3" s="553" t="s">
        <v>0</v>
      </c>
      <c r="BH3" s="951" t="s">
        <v>1</v>
      </c>
      <c r="BI3" s="951" t="s">
        <v>2</v>
      </c>
      <c r="BJ3" s="551" t="s">
        <v>3</v>
      </c>
      <c r="BK3" s="553" t="s">
        <v>4</v>
      </c>
      <c r="BL3" s="951" t="s">
        <v>5</v>
      </c>
      <c r="BM3" s="951" t="s">
        <v>8</v>
      </c>
      <c r="BN3" s="951" t="s">
        <v>6</v>
      </c>
      <c r="BO3" s="951" t="s">
        <v>108</v>
      </c>
      <c r="BP3" s="553" t="s">
        <v>100</v>
      </c>
      <c r="BQ3" s="951" t="s">
        <v>101</v>
      </c>
      <c r="BR3" s="951" t="s">
        <v>102</v>
      </c>
      <c r="BS3" s="551" t="s">
        <v>103</v>
      </c>
      <c r="BT3" s="951" t="s">
        <v>109</v>
      </c>
    </row>
    <row r="4" spans="1:72" x14ac:dyDescent="0.25">
      <c r="A4" s="16" t="s">
        <v>7</v>
      </c>
      <c r="B4" s="237">
        <v>0.20733385984470773</v>
      </c>
      <c r="C4" s="31">
        <v>0.15687834014300714</v>
      </c>
      <c r="D4" s="31">
        <v>0.18548681777007417</v>
      </c>
      <c r="E4" s="596">
        <v>0.18398129586291409</v>
      </c>
      <c r="F4" s="237">
        <v>0.25143447611861536</v>
      </c>
      <c r="G4" s="31">
        <v>0.33835219044120857</v>
      </c>
      <c r="H4" s="31">
        <v>0.41855977565969049</v>
      </c>
      <c r="I4" s="596">
        <v>0.30247330078477797</v>
      </c>
      <c r="J4" s="31">
        <v>0.21737753314396593</v>
      </c>
      <c r="K4" s="237">
        <v>0.34916891064377475</v>
      </c>
      <c r="L4" s="31">
        <v>0.35355533339196604</v>
      </c>
      <c r="M4" s="31">
        <v>0.37700794478607019</v>
      </c>
      <c r="N4" s="596">
        <v>0.36300069693236847</v>
      </c>
      <c r="O4" s="31">
        <v>0.23151713280743103</v>
      </c>
      <c r="P4" s="237">
        <v>0.28773146148368944</v>
      </c>
      <c r="Q4" s="31">
        <v>0.20549976272557835</v>
      </c>
      <c r="R4" s="31">
        <v>0.21271064833977754</v>
      </c>
      <c r="S4" s="596">
        <v>0.2256047593030048</v>
      </c>
      <c r="T4" s="31">
        <v>0.22919882173533615</v>
      </c>
      <c r="U4" s="237">
        <v>0.21399295118091202</v>
      </c>
      <c r="V4" s="31">
        <v>0.19387433600338091</v>
      </c>
      <c r="W4" s="31">
        <v>0.21959230149913134</v>
      </c>
      <c r="X4" s="596">
        <v>0.20893125732867421</v>
      </c>
      <c r="Y4" s="237">
        <v>0.25089416608226667</v>
      </c>
      <c r="Z4" s="31">
        <v>0.33007954086093566</v>
      </c>
      <c r="AA4" s="31">
        <v>0.39723562154593717</v>
      </c>
      <c r="AB4" s="596">
        <v>0.29326065087411846</v>
      </c>
      <c r="AC4" s="31">
        <v>0.23012688055725711</v>
      </c>
      <c r="AD4" s="237">
        <v>0.41966423912644157</v>
      </c>
      <c r="AE4" s="31">
        <v>0.37758989265303483</v>
      </c>
      <c r="AF4" s="31">
        <v>0.39340157646284935</v>
      </c>
      <c r="AG4" s="596">
        <v>0.39667106815485487</v>
      </c>
      <c r="AH4" s="31">
        <v>0.24595270429098876</v>
      </c>
      <c r="AI4" s="237">
        <v>0.30216644440008555</v>
      </c>
      <c r="AJ4" s="31">
        <v>0.21409119725842776</v>
      </c>
      <c r="AK4" s="31">
        <v>0.20966392446469592</v>
      </c>
      <c r="AL4" s="596">
        <v>0.26024482952731465</v>
      </c>
      <c r="AM4" s="31">
        <v>0.25095799621074416</v>
      </c>
      <c r="AN4" s="237">
        <v>0.22023120752098108</v>
      </c>
      <c r="AO4" s="31">
        <v>0.19553668081352146</v>
      </c>
      <c r="AP4" s="31">
        <v>0.22698095753589365</v>
      </c>
      <c r="AQ4" s="596">
        <v>0.21397317973699906</v>
      </c>
      <c r="AR4" s="237">
        <v>0.25458642421886635</v>
      </c>
      <c r="AS4" s="31">
        <v>0.29736955888450628</v>
      </c>
      <c r="AT4" s="31">
        <v>0.35132089352740087</v>
      </c>
      <c r="AU4" s="596">
        <v>0.27999553259358251</v>
      </c>
      <c r="AV4" s="31">
        <v>0.23151983385152652</v>
      </c>
      <c r="AW4" s="237">
        <v>0.36527662838976083</v>
      </c>
      <c r="AX4" s="31">
        <v>0.31864704400885385</v>
      </c>
      <c r="AY4" s="31">
        <v>0.43908386606171224</v>
      </c>
      <c r="AZ4" s="596">
        <v>0.41572590782900382</v>
      </c>
      <c r="BA4" s="31">
        <v>0.24749257802916227</v>
      </c>
      <c r="BB4" s="237">
        <v>0.31188294490695895</v>
      </c>
      <c r="BC4" s="31">
        <v>0.22043467933448913</v>
      </c>
      <c r="BD4" s="31">
        <v>0.16713126374280995</v>
      </c>
      <c r="BE4" s="596">
        <v>0.23765045320690886</v>
      </c>
      <c r="BF4" s="31">
        <v>0.24184501135870898</v>
      </c>
      <c r="BG4" s="237">
        <v>0.27695914665194665</v>
      </c>
      <c r="BH4" s="237">
        <v>0.2337166112272685</v>
      </c>
      <c r="BI4" s="237">
        <v>0.21410780719378517</v>
      </c>
      <c r="BJ4" s="237">
        <v>0.24541147765643964</v>
      </c>
      <c r="BK4" s="237">
        <v>0.15296119158996566</v>
      </c>
      <c r="BL4" s="825">
        <v>0.32072505793010703</v>
      </c>
      <c r="BM4" s="825">
        <v>0.34808601160430014</v>
      </c>
      <c r="BN4" s="825">
        <v>0.23122186913231954</v>
      </c>
      <c r="BO4" s="825">
        <v>0.24173327388616814</v>
      </c>
      <c r="BP4" s="237">
        <v>0.24726997141942911</v>
      </c>
      <c r="BQ4" s="237">
        <v>0.22413345008616514</v>
      </c>
      <c r="BR4" s="237">
        <v>0.37432484823382939</v>
      </c>
      <c r="BS4" s="237">
        <v>0.29613046083043215</v>
      </c>
      <c r="BT4" s="237">
        <v>0.24845714789704373</v>
      </c>
    </row>
    <row r="5" spans="1:72" x14ac:dyDescent="0.25">
      <c r="A5" s="32" t="s">
        <v>25</v>
      </c>
      <c r="B5" s="568">
        <v>0.21479999999999999</v>
      </c>
      <c r="C5" s="569">
        <v>0.14699999999999999</v>
      </c>
      <c r="D5" s="569">
        <v>0.18920000000000001</v>
      </c>
      <c r="E5" s="593">
        <v>0.18612984655934736</v>
      </c>
      <c r="F5" s="568">
        <v>0.27610000000000001</v>
      </c>
      <c r="G5" s="569">
        <v>0.40450000000000003</v>
      </c>
      <c r="H5" s="569">
        <v>0.49890000000000001</v>
      </c>
      <c r="I5" s="593">
        <v>0.34380525603891021</v>
      </c>
      <c r="J5" s="569">
        <v>0.22766726744449028</v>
      </c>
      <c r="K5" s="568">
        <v>0.36499999999999999</v>
      </c>
      <c r="L5" s="569">
        <v>0.35499999999999998</v>
      </c>
      <c r="M5" s="569">
        <v>0.44900000000000001</v>
      </c>
      <c r="N5" s="593">
        <v>0.39542707177984338</v>
      </c>
      <c r="O5" s="569">
        <v>0.24337023346991829</v>
      </c>
      <c r="P5" s="568">
        <v>0.307</v>
      </c>
      <c r="Q5" s="569">
        <v>0.20399999999999999</v>
      </c>
      <c r="R5" s="569">
        <v>0.20549999999999999</v>
      </c>
      <c r="S5" s="593">
        <v>0.22448350293137734</v>
      </c>
      <c r="T5" s="569">
        <v>0.23677405981453029</v>
      </c>
      <c r="U5" s="568">
        <v>0.21010000000000001</v>
      </c>
      <c r="V5" s="569">
        <v>0.1905</v>
      </c>
      <c r="W5" s="569">
        <v>0.2135</v>
      </c>
      <c r="X5" s="593">
        <v>0.2045411838551035</v>
      </c>
      <c r="Y5" s="568">
        <v>0.26429999999999998</v>
      </c>
      <c r="Z5" s="569">
        <v>0.39579999999999999</v>
      </c>
      <c r="AA5" s="569">
        <v>0.44350000000000001</v>
      </c>
      <c r="AB5" s="593">
        <v>0.3196</v>
      </c>
      <c r="AC5" s="569">
        <v>0.23164575722957559</v>
      </c>
      <c r="AD5" s="568">
        <v>0.44600000000000001</v>
      </c>
      <c r="AE5" s="569">
        <v>0.39200000000000002</v>
      </c>
      <c r="AF5" s="569">
        <v>0.46300000000000002</v>
      </c>
      <c r="AG5" s="593">
        <v>0.436</v>
      </c>
      <c r="AH5" s="569">
        <v>0.25104422070716859</v>
      </c>
      <c r="AI5" s="568">
        <v>0.33300000000000002</v>
      </c>
      <c r="AJ5" s="569">
        <v>0.2122</v>
      </c>
      <c r="AK5" s="569">
        <v>0.20799999999999999</v>
      </c>
      <c r="AL5" s="593">
        <v>0.26911227775185365</v>
      </c>
      <c r="AM5" s="569">
        <v>0.25741908731338692</v>
      </c>
      <c r="AN5" s="568">
        <v>0.20399999999999999</v>
      </c>
      <c r="AO5" s="569">
        <v>0.17810000000000001</v>
      </c>
      <c r="AP5" s="569">
        <v>0.215</v>
      </c>
      <c r="AQ5" s="593">
        <v>0.19800000000000001</v>
      </c>
      <c r="AR5" s="568">
        <v>0.26900000000000002</v>
      </c>
      <c r="AS5" s="569">
        <v>0.35499999999999998</v>
      </c>
      <c r="AT5" s="569">
        <v>0.48409999999999997</v>
      </c>
      <c r="AU5" s="593">
        <v>0.32264999999999999</v>
      </c>
      <c r="AV5" s="569">
        <v>0.22951630114591842</v>
      </c>
      <c r="AW5" s="568">
        <v>0.46570764948565047</v>
      </c>
      <c r="AX5" s="569">
        <v>0.42332574796687306</v>
      </c>
      <c r="AY5" s="569">
        <v>0.49409999999999998</v>
      </c>
      <c r="AZ5" s="593">
        <v>0.46</v>
      </c>
      <c r="BA5" s="569">
        <v>0.25108241507240536</v>
      </c>
      <c r="BB5" s="569">
        <v>0.33373812288316057</v>
      </c>
      <c r="BC5" s="569">
        <v>0.20792464114832537</v>
      </c>
      <c r="BD5" s="569">
        <v>0.14343414801095777</v>
      </c>
      <c r="BE5" s="593">
        <v>0.23426257988225233</v>
      </c>
      <c r="BF5" s="569">
        <v>0.24543811590943271</v>
      </c>
      <c r="BG5" s="568">
        <v>0.28980601426458519</v>
      </c>
      <c r="BH5" s="568">
        <v>0.23463478885257272</v>
      </c>
      <c r="BI5" s="568">
        <v>0.21319604423941504</v>
      </c>
      <c r="BJ5" s="568">
        <v>0.25078554905209033</v>
      </c>
      <c r="BK5" s="824">
        <v>0.11297956035212936</v>
      </c>
      <c r="BL5" s="824">
        <v>0.40037854812795176</v>
      </c>
      <c r="BM5" s="824">
        <v>0.38644909807500183</v>
      </c>
      <c r="BN5" s="824">
        <v>0.22615335717068719</v>
      </c>
      <c r="BO5" s="824">
        <v>0.24509103645088087</v>
      </c>
      <c r="BP5" s="568">
        <v>0.33750000000000002</v>
      </c>
      <c r="BQ5" s="568">
        <v>0.25514676583875678</v>
      </c>
      <c r="BR5" s="568">
        <v>0.43298471531421034</v>
      </c>
      <c r="BS5" s="568">
        <v>0.35065850325683701</v>
      </c>
      <c r="BT5" s="568">
        <v>0.25558745062103561</v>
      </c>
    </row>
    <row r="6" spans="1:72" x14ac:dyDescent="0.25">
      <c r="A6" s="32" t="s">
        <v>30</v>
      </c>
      <c r="B6" s="568">
        <v>0.16826005467832941</v>
      </c>
      <c r="C6" s="569">
        <v>0.18766583161467976</v>
      </c>
      <c r="D6" s="569">
        <v>0.17343807889882443</v>
      </c>
      <c r="E6" s="593">
        <v>0.17644414141863582</v>
      </c>
      <c r="F6" s="568">
        <v>0.17654625428035495</v>
      </c>
      <c r="G6" s="569">
        <v>0.20390205231049996</v>
      </c>
      <c r="H6" s="569">
        <v>0.23524518318529664</v>
      </c>
      <c r="I6" s="593">
        <v>0.19649228446886621</v>
      </c>
      <c r="J6" s="573">
        <v>0.18322478907246834</v>
      </c>
      <c r="K6" s="568">
        <v>0.28263822542366102</v>
      </c>
      <c r="L6" s="569">
        <v>0.34775653343996255</v>
      </c>
      <c r="M6" s="569">
        <v>0.24734482656347984</v>
      </c>
      <c r="N6" s="593">
        <v>0.27454698167228164</v>
      </c>
      <c r="O6" s="573">
        <v>0.19210371362621737</v>
      </c>
      <c r="P6" s="568">
        <v>0.24563412770801366</v>
      </c>
      <c r="Q6" s="569">
        <v>0.20951684600839376</v>
      </c>
      <c r="R6" s="569">
        <v>0.23413639487959675</v>
      </c>
      <c r="S6" s="593">
        <v>0.2297450955738404</v>
      </c>
      <c r="T6" s="569">
        <v>0.22069769888169888</v>
      </c>
      <c r="U6" s="568">
        <v>0.22630447742563653</v>
      </c>
      <c r="V6" s="569">
        <v>0.20362318436478069</v>
      </c>
      <c r="W6" s="569">
        <v>0.23529805132581522</v>
      </c>
      <c r="X6" s="593">
        <v>0.22163220894444705</v>
      </c>
      <c r="Y6" s="568">
        <v>0.21560298042421089</v>
      </c>
      <c r="Z6" s="569">
        <v>0.24316001862582073</v>
      </c>
      <c r="AA6" s="569">
        <v>0.28505275112150952</v>
      </c>
      <c r="AB6" s="593">
        <v>0.23676607965465049</v>
      </c>
      <c r="AC6" s="573">
        <v>0.22620301343852009</v>
      </c>
      <c r="AD6" s="568">
        <v>0.31342336274559984</v>
      </c>
      <c r="AE6" s="569">
        <v>0.32314569597461429</v>
      </c>
      <c r="AF6" s="569">
        <v>0.2724003835263229</v>
      </c>
      <c r="AG6" s="593">
        <v>0.29204937016506366</v>
      </c>
      <c r="AH6" s="573">
        <v>0.23193629386672729</v>
      </c>
      <c r="AI6" s="568">
        <v>0.23153970491553263</v>
      </c>
      <c r="AJ6" s="569">
        <v>0.21921124787989896</v>
      </c>
      <c r="AK6" s="569">
        <v>0.21490674565106352</v>
      </c>
      <c r="AL6" s="593">
        <v>0.23668244923796333</v>
      </c>
      <c r="AM6" s="573">
        <v>0.23356661300024392</v>
      </c>
      <c r="AN6" s="568">
        <v>0.2698479524764486</v>
      </c>
      <c r="AO6" s="569">
        <v>0.24420897174360551</v>
      </c>
      <c r="AP6" s="569">
        <v>0.25871361439697871</v>
      </c>
      <c r="AQ6" s="593">
        <v>0.25946118910679034</v>
      </c>
      <c r="AR6" s="568">
        <v>0.21674744966850429</v>
      </c>
      <c r="AS6" s="569">
        <v>0.20292819486853689</v>
      </c>
      <c r="AT6" s="569">
        <v>3.4367661912818197E-2</v>
      </c>
      <c r="AU6" s="593">
        <v>0.18419624506665333</v>
      </c>
      <c r="AV6" s="573">
        <v>0.23630492872086231</v>
      </c>
      <c r="AW6" s="568">
        <v>-5.573772108281605E-2</v>
      </c>
      <c r="AX6" s="569">
        <v>-5.2856047634010396E-2</v>
      </c>
      <c r="AY6" s="569">
        <v>0.34420600717797351</v>
      </c>
      <c r="AZ6" s="593">
        <v>0.29970764886321477</v>
      </c>
      <c r="BA6" s="573">
        <v>0.24184053840319308</v>
      </c>
      <c r="BB6" s="568">
        <v>0.26135759164743105</v>
      </c>
      <c r="BC6" s="569">
        <v>0.25302873000135701</v>
      </c>
      <c r="BD6" s="569">
        <v>0.24226829777633582</v>
      </c>
      <c r="BE6" s="593">
        <v>0.25998220279965112</v>
      </c>
      <c r="BF6" s="573">
        <v>0.24777614563678191</v>
      </c>
      <c r="BG6" s="568">
        <v>0.23852704674758057</v>
      </c>
      <c r="BH6" s="568">
        <v>0.2308492239284389</v>
      </c>
      <c r="BI6" s="568">
        <v>0.21664445720053391</v>
      </c>
      <c r="BJ6" s="568">
        <v>0.22977804295130116</v>
      </c>
      <c r="BK6" s="568">
        <v>0.24957443321867914</v>
      </c>
      <c r="BL6" s="824">
        <v>0.21809541919636466</v>
      </c>
      <c r="BM6" s="824">
        <v>0.25635334173548285</v>
      </c>
      <c r="BN6" s="824">
        <v>0.23942077573126977</v>
      </c>
      <c r="BO6" s="824">
        <v>0.23274308678548453</v>
      </c>
      <c r="BP6" s="568">
        <v>0.24628160271801253</v>
      </c>
      <c r="BQ6" s="568">
        <v>0.11242570887077484</v>
      </c>
      <c r="BR6" s="568">
        <v>0.27175675586236109</v>
      </c>
      <c r="BS6" s="568">
        <v>0.1999733887612189</v>
      </c>
      <c r="BT6" s="568">
        <v>0.22941282427540155</v>
      </c>
    </row>
    <row r="7" spans="1:72" x14ac:dyDescent="0.25">
      <c r="A7" s="10" t="s">
        <v>76</v>
      </c>
      <c r="B7" s="295"/>
      <c r="C7" s="586"/>
      <c r="D7" s="586"/>
      <c r="E7" s="25"/>
      <c r="F7" s="295"/>
      <c r="G7" s="586"/>
      <c r="H7" s="586"/>
      <c r="I7" s="25"/>
      <c r="J7" s="26"/>
      <c r="K7" s="295"/>
      <c r="L7" s="586"/>
      <c r="M7" s="586"/>
      <c r="N7" s="25"/>
      <c r="O7" s="26"/>
      <c r="P7" s="295"/>
      <c r="Q7" s="586"/>
      <c r="R7" s="586"/>
      <c r="S7" s="25"/>
      <c r="T7" s="26"/>
      <c r="U7" s="295"/>
      <c r="V7" s="586"/>
      <c r="W7" s="586"/>
      <c r="X7" s="25"/>
      <c r="Y7" s="295"/>
      <c r="Z7" s="586"/>
      <c r="AA7" s="586"/>
      <c r="AB7" s="25"/>
      <c r="AC7" s="26"/>
      <c r="AD7" s="295"/>
      <c r="AE7" s="586"/>
      <c r="AF7" s="586"/>
      <c r="AG7" s="25"/>
      <c r="AI7" s="295"/>
      <c r="AJ7" s="586"/>
      <c r="AK7" s="586"/>
      <c r="AL7" s="25"/>
      <c r="AM7" s="26"/>
      <c r="AN7" s="295"/>
      <c r="AO7" s="586"/>
      <c r="AP7" s="586"/>
      <c r="AQ7" s="25"/>
      <c r="AR7" s="295"/>
      <c r="AS7" s="586"/>
      <c r="AT7" s="586"/>
      <c r="AU7" s="25"/>
      <c r="AV7" s="26"/>
      <c r="AW7" s="295"/>
      <c r="AX7" s="586"/>
      <c r="AY7" s="586"/>
      <c r="AZ7" s="25"/>
      <c r="BB7" s="295"/>
      <c r="BC7" s="586"/>
      <c r="BD7" s="586"/>
      <c r="BE7" s="25"/>
      <c r="BF7" s="26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</row>
    <row r="8" spans="1:72" x14ac:dyDescent="0.25">
      <c r="A8" s="58" t="s">
        <v>31</v>
      </c>
      <c r="B8" s="238">
        <v>0.1125</v>
      </c>
      <c r="C8" s="586">
        <v>0.15090000000000001</v>
      </c>
      <c r="D8" s="586">
        <v>0.1527</v>
      </c>
      <c r="E8" s="562">
        <v>0.14319999999999999</v>
      </c>
      <c r="F8" s="238">
        <v>0.15679999999999999</v>
      </c>
      <c r="G8" s="586">
        <v>0.16220000000000001</v>
      </c>
      <c r="H8" s="586">
        <v>0.1968</v>
      </c>
      <c r="I8" s="562">
        <v>0.16569999999999999</v>
      </c>
      <c r="J8" s="564">
        <v>0.15279999999999999</v>
      </c>
      <c r="K8" s="238">
        <v>0.245</v>
      </c>
      <c r="L8" s="586">
        <v>0.31440000000000001</v>
      </c>
      <c r="M8" s="586">
        <v>0.29580000000000001</v>
      </c>
      <c r="N8" s="562">
        <v>0.28489999999999999</v>
      </c>
      <c r="O8" s="564">
        <v>0.1633</v>
      </c>
      <c r="P8" s="238">
        <v>0.1767</v>
      </c>
      <c r="Q8" s="586">
        <v>0.15310000000000001</v>
      </c>
      <c r="R8" s="586">
        <v>0.1507</v>
      </c>
      <c r="S8" s="562">
        <v>0.15770000000000001</v>
      </c>
      <c r="T8" s="564">
        <v>0.1613</v>
      </c>
      <c r="U8" s="238">
        <v>0.1636</v>
      </c>
      <c r="V8" s="586">
        <v>0.156</v>
      </c>
      <c r="W8" s="586">
        <v>0.1847</v>
      </c>
      <c r="X8" s="562">
        <v>0.16789999999999999</v>
      </c>
      <c r="Y8" s="238">
        <v>0.16470000000000001</v>
      </c>
      <c r="Z8" s="586">
        <v>0.18010000000000001</v>
      </c>
      <c r="AA8" s="586">
        <v>0.27910000000000001</v>
      </c>
      <c r="AB8" s="562">
        <v>0.1855</v>
      </c>
      <c r="AC8" s="564">
        <v>0.17380000000000001</v>
      </c>
      <c r="AD8" s="238">
        <v>0.26719999999999999</v>
      </c>
      <c r="AE8" s="586">
        <v>0.32090000000000002</v>
      </c>
      <c r="AF8" s="586">
        <v>0.27360000000000001</v>
      </c>
      <c r="AG8" s="562">
        <v>0.28239999999999998</v>
      </c>
      <c r="AH8" s="201">
        <v>0.18240000000000001</v>
      </c>
      <c r="AI8" s="238">
        <v>0.1762</v>
      </c>
      <c r="AJ8" s="586">
        <v>0.1633</v>
      </c>
      <c r="AK8" s="586">
        <v>0.15989999999999999</v>
      </c>
      <c r="AL8" s="562">
        <v>0.16500000000000001</v>
      </c>
      <c r="AM8" s="201">
        <v>0.1769</v>
      </c>
      <c r="AN8" s="238">
        <v>0.17749999999999999</v>
      </c>
      <c r="AO8" s="586">
        <v>0.17799999999999999</v>
      </c>
      <c r="AP8" s="586">
        <v>0.17730000000000001</v>
      </c>
      <c r="AQ8" s="562">
        <v>0.17730000000000001</v>
      </c>
      <c r="AR8" s="238">
        <v>0.1807</v>
      </c>
      <c r="AS8" s="586">
        <v>0.1925</v>
      </c>
      <c r="AT8" s="586">
        <v>0.19436999999999999</v>
      </c>
      <c r="AU8" s="564">
        <v>0.18038455301135584</v>
      </c>
      <c r="AV8" s="207">
        <v>0.17840733057283489</v>
      </c>
      <c r="AW8" s="238">
        <v>0.31908396946564888</v>
      </c>
      <c r="AX8" s="586">
        <v>0.31929999999999997</v>
      </c>
      <c r="AY8" s="586">
        <v>0.34649999999999997</v>
      </c>
      <c r="AZ8" s="562">
        <v>0.33169999999999999</v>
      </c>
      <c r="BA8" s="201">
        <v>0.19719999999999999</v>
      </c>
      <c r="BB8" s="238">
        <v>0.2016</v>
      </c>
      <c r="BC8" s="586">
        <v>0.17399845616104498</v>
      </c>
      <c r="BD8" s="586">
        <v>0.16090680136545926</v>
      </c>
      <c r="BE8" s="562">
        <v>0.21403390867888328</v>
      </c>
      <c r="BF8" s="564">
        <v>0.20241513175424261</v>
      </c>
      <c r="BG8" s="238">
        <v>0.16919999999999999</v>
      </c>
      <c r="BH8" s="238">
        <v>0.1744696</v>
      </c>
      <c r="BI8" s="238">
        <v>0.17489171264760331</v>
      </c>
      <c r="BJ8" s="238">
        <v>0.17264352354333112</v>
      </c>
      <c r="BK8" s="238">
        <v>0.19094404100811618</v>
      </c>
      <c r="BL8" s="238">
        <v>0.20386742472472416</v>
      </c>
      <c r="BM8" s="238">
        <v>0.29994386827755803</v>
      </c>
      <c r="BN8" s="238">
        <v>0.21333555322182662</v>
      </c>
      <c r="BO8" s="238">
        <v>0.18687139041688247</v>
      </c>
      <c r="BP8" s="238">
        <v>0.2467</v>
      </c>
      <c r="BQ8" s="238">
        <v>0.39574626172564314</v>
      </c>
      <c r="BR8" s="238">
        <v>0.36015297080496222</v>
      </c>
      <c r="BS8" s="238">
        <v>0.33170073954457158</v>
      </c>
      <c r="BT8" s="238">
        <v>0.19951727929704344</v>
      </c>
    </row>
    <row r="9" spans="1:72" x14ac:dyDescent="0.25">
      <c r="A9" s="58" t="s">
        <v>35</v>
      </c>
      <c r="B9" s="238">
        <v>0.14530000000000001</v>
      </c>
      <c r="C9" s="586">
        <v>0.1336</v>
      </c>
      <c r="D9" s="586">
        <v>0.1331</v>
      </c>
      <c r="E9" s="562">
        <v>0.13769999999999999</v>
      </c>
      <c r="F9" s="238">
        <v>0.12970000000000001</v>
      </c>
      <c r="G9" s="586">
        <v>0.125</v>
      </c>
      <c r="H9" s="586">
        <v>0.1444</v>
      </c>
      <c r="I9" s="562">
        <v>0.13270000000000001</v>
      </c>
      <c r="J9" s="564">
        <v>0.13597780566643236</v>
      </c>
      <c r="K9" s="238">
        <v>0.1497</v>
      </c>
      <c r="L9" s="586">
        <v>0.19650000000000001</v>
      </c>
      <c r="M9" s="586">
        <v>0.13469999999999999</v>
      </c>
      <c r="N9" s="562">
        <v>0.1459</v>
      </c>
      <c r="O9" s="564">
        <v>0.13869820842811359</v>
      </c>
      <c r="P9" s="238">
        <v>0.1429</v>
      </c>
      <c r="Q9" s="586">
        <v>0.1547</v>
      </c>
      <c r="R9" s="586">
        <v>0.14580000000000001</v>
      </c>
      <c r="S9" s="562">
        <v>0.14835484684515129</v>
      </c>
      <c r="T9" s="564">
        <v>0.14451948918474258</v>
      </c>
      <c r="U9" s="238">
        <v>0.14729999999999999</v>
      </c>
      <c r="V9" s="586">
        <v>0.1419</v>
      </c>
      <c r="W9" s="586">
        <v>0.14280000000000001</v>
      </c>
      <c r="X9" s="562">
        <v>0.14410000000000001</v>
      </c>
      <c r="Y9" s="238">
        <v>0.18529999999999999</v>
      </c>
      <c r="Z9" s="586">
        <v>0.1835</v>
      </c>
      <c r="AA9" s="586">
        <v>0.16020000000000001</v>
      </c>
      <c r="AB9" s="562">
        <v>0.18129999999999999</v>
      </c>
      <c r="AC9" s="564">
        <v>0.1551280795647049</v>
      </c>
      <c r="AD9" s="238">
        <v>0.1328</v>
      </c>
      <c r="AE9" s="586">
        <v>7.8899999999999998E-2</v>
      </c>
      <c r="AF9" s="586">
        <v>0.2676</v>
      </c>
      <c r="AG9" s="562">
        <v>0.24510000000000001</v>
      </c>
      <c r="AH9" s="201">
        <v>0.16124776898113669</v>
      </c>
      <c r="AI9" s="238">
        <v>0.27100000000000002</v>
      </c>
      <c r="AJ9" s="586">
        <v>0.27739999999999998</v>
      </c>
      <c r="AK9" s="586">
        <v>0.25840000000000002</v>
      </c>
      <c r="AL9" s="562">
        <v>0.25531182999919322</v>
      </c>
      <c r="AM9" s="564">
        <v>0.19307140474501108</v>
      </c>
      <c r="AN9" s="238">
        <v>0.25040000000000001</v>
      </c>
      <c r="AO9" s="586">
        <v>0.253</v>
      </c>
      <c r="AP9" s="586">
        <v>0.26319999999999999</v>
      </c>
      <c r="AQ9" s="562">
        <v>0.25530000000000003</v>
      </c>
      <c r="AR9" s="238">
        <v>0.26569999999999999</v>
      </c>
      <c r="AS9" s="586">
        <v>0.27850000000000003</v>
      </c>
      <c r="AT9" s="586">
        <v>0.18998000000000001</v>
      </c>
      <c r="AU9" s="562">
        <v>0.26188</v>
      </c>
      <c r="AV9" s="564">
        <v>0.25724141532872141</v>
      </c>
      <c r="AW9" s="238">
        <v>0.22090000000000001</v>
      </c>
      <c r="AX9" s="586">
        <v>7.0247933884297523E-2</v>
      </c>
      <c r="AY9" s="586">
        <v>0.28660000000000002</v>
      </c>
      <c r="AZ9" s="562">
        <v>0.27200000000000002</v>
      </c>
      <c r="BA9" s="201">
        <v>0.25806348074258484</v>
      </c>
      <c r="BB9" s="238">
        <v>0.33065014647781332</v>
      </c>
      <c r="BC9" s="586">
        <v>0.32337255268882598</v>
      </c>
      <c r="BD9" s="586">
        <v>0.3081667164030637</v>
      </c>
      <c r="BE9" s="562">
        <v>0.30085656007682715</v>
      </c>
      <c r="BF9" s="564">
        <v>0.27359359512460463</v>
      </c>
      <c r="BG9" s="238">
        <v>0.27947799385875127</v>
      </c>
      <c r="BH9" s="238">
        <v>0.296846</v>
      </c>
      <c r="BI9" s="238">
        <v>0.30179880086494992</v>
      </c>
      <c r="BJ9" s="238">
        <v>0.29182559806041541</v>
      </c>
      <c r="BK9" s="238">
        <v>0.3167391640217736</v>
      </c>
      <c r="BL9" s="238">
        <v>0.36932515337423316</v>
      </c>
      <c r="BM9" s="238">
        <v>0.27480544747081709</v>
      </c>
      <c r="BN9" s="238">
        <v>0.33088775473710763</v>
      </c>
      <c r="BO9" s="238">
        <v>0.30476023041274208</v>
      </c>
      <c r="BP9" s="238">
        <v>0.30869999999999997</v>
      </c>
      <c r="BQ9" s="238">
        <v>0.39279588336192112</v>
      </c>
      <c r="BR9" s="238">
        <v>0.40259740259740268</v>
      </c>
      <c r="BS9" s="238">
        <v>0.38647508171988948</v>
      </c>
      <c r="BT9" s="238">
        <v>0.31131103715655362</v>
      </c>
    </row>
    <row r="10" spans="1:72" x14ac:dyDescent="0.25">
      <c r="A10" s="10" t="s">
        <v>77</v>
      </c>
      <c r="B10" s="238"/>
      <c r="C10" s="586"/>
      <c r="D10" s="586"/>
      <c r="E10" s="25"/>
      <c r="F10" s="238"/>
      <c r="G10" s="586"/>
      <c r="H10" s="586"/>
      <c r="I10" s="25"/>
      <c r="J10" s="26"/>
      <c r="K10" s="238"/>
      <c r="L10" s="586"/>
      <c r="M10" s="586"/>
      <c r="N10" s="25"/>
      <c r="O10" s="26"/>
      <c r="P10" s="238"/>
      <c r="Q10" s="586"/>
      <c r="R10" s="586"/>
      <c r="S10" s="25"/>
      <c r="T10" s="26"/>
      <c r="U10" s="238"/>
      <c r="V10" s="586"/>
      <c r="W10" s="586"/>
      <c r="X10" s="25"/>
      <c r="Y10" s="238"/>
      <c r="Z10" s="586"/>
      <c r="AA10" s="586"/>
      <c r="AB10" s="25"/>
      <c r="AC10" s="26"/>
      <c r="AD10" s="238"/>
      <c r="AE10" s="586"/>
      <c r="AF10" s="586"/>
      <c r="AG10" s="25"/>
      <c r="AI10" s="238"/>
      <c r="AJ10" s="586"/>
      <c r="AK10" s="586"/>
      <c r="AL10" s="25"/>
      <c r="AM10" s="26"/>
      <c r="AN10" s="238"/>
      <c r="AO10" s="586"/>
      <c r="AP10" s="586"/>
      <c r="AQ10" s="25"/>
      <c r="AR10" s="238"/>
      <c r="AS10" s="586"/>
      <c r="AT10" s="586"/>
      <c r="AU10" s="25"/>
      <c r="AV10" s="564"/>
      <c r="AW10" s="238"/>
      <c r="AX10" s="586"/>
      <c r="AY10" s="586"/>
      <c r="AZ10" s="25"/>
      <c r="BB10" s="238"/>
      <c r="BC10" s="586"/>
      <c r="BD10" s="586"/>
      <c r="BE10" s="25"/>
      <c r="BF10" s="26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</row>
    <row r="11" spans="1:72" x14ac:dyDescent="0.25">
      <c r="A11" s="58" t="s">
        <v>36</v>
      </c>
      <c r="B11" s="563">
        <v>0.23960000000000001</v>
      </c>
      <c r="C11" s="564">
        <v>0.2455</v>
      </c>
      <c r="D11" s="564">
        <v>0.25180000000000002</v>
      </c>
      <c r="E11" s="562">
        <v>0.2452</v>
      </c>
      <c r="F11" s="563">
        <v>0.24129999999999999</v>
      </c>
      <c r="G11" s="564">
        <v>0.24429999999999999</v>
      </c>
      <c r="H11" s="564">
        <v>0.2351</v>
      </c>
      <c r="I11" s="562">
        <v>0.2409</v>
      </c>
      <c r="J11" s="564">
        <v>0.25159999999999999</v>
      </c>
      <c r="K11" s="563">
        <v>0.2702</v>
      </c>
      <c r="L11" s="564">
        <v>0.29630000000000001</v>
      </c>
      <c r="M11" s="564">
        <v>0.27089999999999997</v>
      </c>
      <c r="N11" s="562">
        <v>0.27560000000000001</v>
      </c>
      <c r="O11" s="564">
        <v>0.25459722767784337</v>
      </c>
      <c r="P11" s="563">
        <v>0.2747</v>
      </c>
      <c r="Q11" s="564">
        <v>0.2581</v>
      </c>
      <c r="R11" s="564">
        <v>0.25330000000000003</v>
      </c>
      <c r="S11" s="562">
        <v>0.26040000000000002</v>
      </c>
      <c r="T11" s="564">
        <v>0.252</v>
      </c>
      <c r="U11" s="563">
        <v>0.2455</v>
      </c>
      <c r="V11" s="564">
        <v>0.24579999999999999</v>
      </c>
      <c r="W11" s="564">
        <v>0.25090000000000001</v>
      </c>
      <c r="X11" s="562">
        <v>0.24740000000000001</v>
      </c>
      <c r="Y11" s="563">
        <v>0.2525</v>
      </c>
      <c r="Z11" s="564">
        <v>0.25769999999999998</v>
      </c>
      <c r="AA11" s="564">
        <v>0.2782</v>
      </c>
      <c r="AB11" s="562">
        <v>0.25940000000000002</v>
      </c>
      <c r="AC11" s="564">
        <v>0.25159999999999999</v>
      </c>
      <c r="AD11" s="563">
        <v>0.27110000000000001</v>
      </c>
      <c r="AE11" s="564">
        <v>0.29010000000000002</v>
      </c>
      <c r="AF11" s="564">
        <v>0.28460000000000002</v>
      </c>
      <c r="AG11" s="562">
        <v>0.28350000000000003</v>
      </c>
      <c r="AH11" s="201">
        <v>0.2555</v>
      </c>
      <c r="AI11" s="563">
        <v>0.26469999999999999</v>
      </c>
      <c r="AJ11" s="564">
        <v>0.24440000000000001</v>
      </c>
      <c r="AK11" s="564">
        <v>0.24041999999999999</v>
      </c>
      <c r="AL11" s="562">
        <v>0.24779999999999999</v>
      </c>
      <c r="AM11" s="201">
        <v>0.25319999999999998</v>
      </c>
      <c r="AN11" s="563">
        <v>0.22704478547522303</v>
      </c>
      <c r="AO11" s="564">
        <v>0.2037010751925056</v>
      </c>
      <c r="AP11" s="564">
        <v>0.248</v>
      </c>
      <c r="AQ11" s="562">
        <v>0.23400000000000001</v>
      </c>
      <c r="AR11" s="563">
        <v>0.22570000000000001</v>
      </c>
      <c r="AS11" s="564">
        <v>0.22599</v>
      </c>
      <c r="AT11" s="564">
        <v>0.25180000000000002</v>
      </c>
      <c r="AU11" s="564">
        <v>0.24905363636363637</v>
      </c>
      <c r="AV11" s="564">
        <v>0.23953827328607691</v>
      </c>
      <c r="AW11" s="563">
        <v>0.23293920491574341</v>
      </c>
      <c r="AX11" s="563">
        <v>0.24950436161776365</v>
      </c>
      <c r="AY11" s="564">
        <v>0.2621</v>
      </c>
      <c r="AZ11" s="562">
        <v>0.2661</v>
      </c>
      <c r="BA11" s="201">
        <v>0.24060000000000001</v>
      </c>
      <c r="BB11" s="563">
        <v>0.24587458745874585</v>
      </c>
      <c r="BC11" s="563">
        <v>0.23818251533742332</v>
      </c>
      <c r="BD11" s="563">
        <v>0.2341279396420258</v>
      </c>
      <c r="BE11" s="562">
        <v>0.24775909969918344</v>
      </c>
      <c r="BF11" s="564">
        <v>0.24276242825616728</v>
      </c>
      <c r="BG11" s="563">
        <v>0.226227727926647</v>
      </c>
      <c r="BH11" s="563">
        <v>0.22826350000000001</v>
      </c>
      <c r="BI11" s="563">
        <v>0.23421885268670775</v>
      </c>
      <c r="BJ11" s="563">
        <v>0.22936342456793046</v>
      </c>
      <c r="BK11" s="563">
        <v>0.22430390053177507</v>
      </c>
      <c r="BL11" s="563">
        <v>0.22689040897724691</v>
      </c>
      <c r="BM11" s="563">
        <v>0.23694114652460863</v>
      </c>
      <c r="BN11" s="563">
        <v>0.2278093783140393</v>
      </c>
      <c r="BO11" s="563">
        <v>0.22879567612745821</v>
      </c>
      <c r="BP11" s="563">
        <v>0.2432</v>
      </c>
      <c r="BQ11" s="563">
        <v>0.25187043019894573</v>
      </c>
      <c r="BR11" s="563">
        <v>0.24479445362119906</v>
      </c>
      <c r="BS11" s="563">
        <v>0.24605176549385691</v>
      </c>
      <c r="BT11" s="563">
        <v>0.2307733746733098</v>
      </c>
    </row>
    <row r="12" spans="1:72" x14ac:dyDescent="0.25">
      <c r="A12" s="58" t="s">
        <v>39</v>
      </c>
      <c r="B12" s="563">
        <v>1.4999999999999999E-2</v>
      </c>
      <c r="C12" s="564">
        <v>0.16</v>
      </c>
      <c r="D12" s="564">
        <v>1.7000000000000001E-2</v>
      </c>
      <c r="E12" s="562">
        <v>1.6E-2</v>
      </c>
      <c r="F12" s="563">
        <v>1.7000000000000001E-2</v>
      </c>
      <c r="G12" s="564">
        <v>1.9900000000000001E-2</v>
      </c>
      <c r="H12" s="564">
        <v>2.2499999999999999E-2</v>
      </c>
      <c r="I12" s="562">
        <v>1.9199999999999998E-2</v>
      </c>
      <c r="J12" s="564">
        <v>1.728643460793166E-2</v>
      </c>
      <c r="K12" s="563">
        <v>0</v>
      </c>
      <c r="L12" s="564">
        <v>0</v>
      </c>
      <c r="M12" s="564">
        <v>0</v>
      </c>
      <c r="N12" s="562">
        <v>0</v>
      </c>
      <c r="O12" s="564">
        <v>1.4715445469305971E-2</v>
      </c>
      <c r="P12" s="563">
        <v>0</v>
      </c>
      <c r="Q12" s="564">
        <v>0</v>
      </c>
      <c r="R12" s="564">
        <v>0</v>
      </c>
      <c r="S12" s="562">
        <v>0</v>
      </c>
      <c r="T12" s="564">
        <v>1.023215443867052E-2</v>
      </c>
      <c r="U12" s="563">
        <v>0</v>
      </c>
      <c r="V12" s="564">
        <v>0</v>
      </c>
      <c r="W12" s="564">
        <v>0</v>
      </c>
      <c r="X12" s="562">
        <v>0</v>
      </c>
      <c r="Y12" s="563">
        <v>0</v>
      </c>
      <c r="Z12" s="564">
        <v>0</v>
      </c>
      <c r="AA12" s="564">
        <v>0</v>
      </c>
      <c r="AB12" s="562">
        <v>0</v>
      </c>
      <c r="AC12" s="570">
        <v>0</v>
      </c>
      <c r="AD12" s="563">
        <v>0</v>
      </c>
      <c r="AE12" s="564">
        <v>0</v>
      </c>
      <c r="AF12" s="564">
        <v>0</v>
      </c>
      <c r="AG12" s="562">
        <v>0</v>
      </c>
      <c r="AH12" s="564">
        <v>0</v>
      </c>
      <c r="AI12" s="563">
        <v>0</v>
      </c>
      <c r="AJ12" s="564">
        <v>0</v>
      </c>
      <c r="AK12" s="564">
        <v>0</v>
      </c>
      <c r="AL12" s="562">
        <v>0</v>
      </c>
      <c r="AM12" s="564">
        <v>0</v>
      </c>
      <c r="AN12" s="563">
        <v>0</v>
      </c>
      <c r="AO12" s="564">
        <v>0</v>
      </c>
      <c r="AP12" s="564">
        <v>0</v>
      </c>
      <c r="AQ12" s="562">
        <v>0</v>
      </c>
      <c r="AR12" s="563">
        <v>0</v>
      </c>
      <c r="AS12" s="564">
        <v>0</v>
      </c>
      <c r="AT12" s="564">
        <v>0</v>
      </c>
      <c r="AU12" s="562">
        <v>0</v>
      </c>
      <c r="AV12" s="564">
        <v>0</v>
      </c>
      <c r="AW12" s="563">
        <v>0</v>
      </c>
      <c r="AX12" s="564">
        <v>0</v>
      </c>
      <c r="AY12" s="564">
        <v>0</v>
      </c>
      <c r="AZ12" s="562">
        <v>0</v>
      </c>
      <c r="BA12" s="564">
        <v>0</v>
      </c>
      <c r="BB12" s="563">
        <v>0</v>
      </c>
      <c r="BC12" s="564">
        <v>0</v>
      </c>
      <c r="BD12" s="564">
        <v>0</v>
      </c>
      <c r="BE12" s="562">
        <v>0</v>
      </c>
      <c r="BF12" s="564">
        <v>0</v>
      </c>
      <c r="BG12" s="563">
        <v>0</v>
      </c>
      <c r="BH12" s="563">
        <v>0</v>
      </c>
      <c r="BI12" s="563">
        <v>0</v>
      </c>
      <c r="BJ12" s="563">
        <v>0</v>
      </c>
      <c r="BK12" s="563">
        <v>0</v>
      </c>
      <c r="BL12" s="563">
        <v>0</v>
      </c>
      <c r="BM12" s="563">
        <v>0</v>
      </c>
      <c r="BN12" s="563">
        <v>0</v>
      </c>
      <c r="BO12" s="563">
        <v>0</v>
      </c>
      <c r="BP12" s="563">
        <v>0</v>
      </c>
      <c r="BQ12" s="563">
        <v>0</v>
      </c>
      <c r="BR12" s="563">
        <v>0</v>
      </c>
      <c r="BS12" s="563">
        <v>0</v>
      </c>
      <c r="BT12" s="563">
        <v>0</v>
      </c>
    </row>
    <row r="13" spans="1:72" x14ac:dyDescent="0.25">
      <c r="A13" s="10" t="s">
        <v>80</v>
      </c>
      <c r="B13" s="238"/>
      <c r="C13" s="586"/>
      <c r="D13" s="586"/>
      <c r="E13" s="25"/>
      <c r="F13" s="238"/>
      <c r="G13" s="586"/>
      <c r="H13" s="586"/>
      <c r="I13" s="25"/>
      <c r="J13" s="26"/>
      <c r="K13" s="238"/>
      <c r="L13" s="586"/>
      <c r="M13" s="586"/>
      <c r="N13" s="25"/>
      <c r="O13" s="26"/>
      <c r="P13" s="238"/>
      <c r="Q13" s="586"/>
      <c r="R13" s="586"/>
      <c r="S13" s="25"/>
      <c r="T13" s="26"/>
      <c r="U13" s="238"/>
      <c r="V13" s="586"/>
      <c r="W13" s="586"/>
      <c r="X13" s="25"/>
      <c r="Y13" s="238"/>
      <c r="Z13" s="586"/>
      <c r="AA13" s="586"/>
      <c r="AB13" s="25"/>
      <c r="AC13" s="26"/>
      <c r="AD13" s="238"/>
      <c r="AE13" s="586"/>
      <c r="AF13" s="586"/>
      <c r="AG13" s="25"/>
      <c r="AI13" s="238"/>
      <c r="AJ13" s="586"/>
      <c r="AK13" s="586"/>
      <c r="AL13" s="25"/>
      <c r="AM13" s="26"/>
      <c r="AN13" s="238"/>
      <c r="AO13" s="586"/>
      <c r="AP13" s="586"/>
      <c r="AQ13" s="25"/>
      <c r="AR13" s="238"/>
      <c r="AS13" s="586"/>
      <c r="AT13" s="586"/>
      <c r="AU13" s="25"/>
      <c r="AV13" s="26"/>
      <c r="AW13" s="238"/>
      <c r="AX13" s="586"/>
      <c r="AY13" s="586"/>
      <c r="AZ13" s="25"/>
      <c r="BB13" s="238"/>
      <c r="BC13" s="586"/>
      <c r="BD13" s="586"/>
      <c r="BE13" s="25"/>
      <c r="BF13" s="26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</row>
    <row r="14" spans="1:72" x14ac:dyDescent="0.25">
      <c r="A14" s="58" t="s">
        <v>44</v>
      </c>
      <c r="B14" s="238">
        <v>0</v>
      </c>
      <c r="C14" s="586">
        <v>0</v>
      </c>
      <c r="D14" s="586">
        <v>0</v>
      </c>
      <c r="E14" s="562">
        <v>0</v>
      </c>
      <c r="F14" s="238">
        <v>0</v>
      </c>
      <c r="G14" s="586">
        <v>0</v>
      </c>
      <c r="H14" s="586">
        <v>0</v>
      </c>
      <c r="I14" s="562">
        <v>0</v>
      </c>
      <c r="J14" s="564">
        <v>0</v>
      </c>
      <c r="K14" s="238">
        <v>0</v>
      </c>
      <c r="L14" s="586">
        <v>0</v>
      </c>
      <c r="M14" s="586">
        <v>0</v>
      </c>
      <c r="N14" s="562">
        <v>0</v>
      </c>
      <c r="O14" s="564">
        <v>0</v>
      </c>
      <c r="P14" s="238">
        <v>0</v>
      </c>
      <c r="Q14" s="586">
        <v>0</v>
      </c>
      <c r="R14" s="586">
        <v>0</v>
      </c>
      <c r="S14" s="562">
        <v>0</v>
      </c>
      <c r="T14" s="564">
        <v>0</v>
      </c>
      <c r="U14" s="238">
        <v>0</v>
      </c>
      <c r="V14" s="586">
        <v>0</v>
      </c>
      <c r="W14" s="586">
        <v>0</v>
      </c>
      <c r="X14" s="562">
        <v>0</v>
      </c>
      <c r="Y14" s="238">
        <v>0</v>
      </c>
      <c r="Z14" s="586">
        <v>0</v>
      </c>
      <c r="AA14" s="586">
        <v>0</v>
      </c>
      <c r="AB14" s="562">
        <v>0</v>
      </c>
      <c r="AC14" s="564">
        <v>0</v>
      </c>
      <c r="AD14" s="238">
        <v>0</v>
      </c>
      <c r="AE14" s="586">
        <v>0</v>
      </c>
      <c r="AF14" s="586">
        <v>0</v>
      </c>
      <c r="AG14" s="562">
        <v>0</v>
      </c>
      <c r="AH14" s="564">
        <v>0</v>
      </c>
      <c r="AI14" s="238">
        <v>0</v>
      </c>
      <c r="AJ14" s="586">
        <v>0</v>
      </c>
      <c r="AK14" s="586">
        <v>0</v>
      </c>
      <c r="AL14" s="562">
        <v>0</v>
      </c>
      <c r="AM14" s="564">
        <v>0</v>
      </c>
      <c r="AN14" s="238">
        <v>0</v>
      </c>
      <c r="AO14" s="586">
        <v>0</v>
      </c>
      <c r="AP14" s="586">
        <v>0</v>
      </c>
      <c r="AQ14" s="562">
        <v>0</v>
      </c>
      <c r="AR14" s="238">
        <v>0</v>
      </c>
      <c r="AS14" s="586">
        <v>0</v>
      </c>
      <c r="AT14" s="586">
        <v>0</v>
      </c>
      <c r="AU14" s="562">
        <v>0</v>
      </c>
      <c r="AV14" s="564">
        <v>0</v>
      </c>
      <c r="AW14" s="238">
        <v>0</v>
      </c>
      <c r="AX14" s="586">
        <v>0</v>
      </c>
      <c r="AY14" s="586">
        <v>0</v>
      </c>
      <c r="AZ14" s="562">
        <v>0</v>
      </c>
      <c r="BA14" s="564">
        <v>0</v>
      </c>
      <c r="BB14" s="238">
        <v>0</v>
      </c>
      <c r="BC14" s="586">
        <v>0</v>
      </c>
      <c r="BD14" s="586">
        <v>0</v>
      </c>
      <c r="BE14" s="562">
        <v>0</v>
      </c>
      <c r="BF14" s="564">
        <v>0</v>
      </c>
      <c r="BG14" s="238">
        <v>0</v>
      </c>
      <c r="BH14" s="238">
        <v>0</v>
      </c>
      <c r="BI14" s="238">
        <v>0</v>
      </c>
      <c r="BJ14" s="238">
        <v>0</v>
      </c>
      <c r="BK14" s="238">
        <v>0</v>
      </c>
      <c r="BL14" s="238">
        <v>0</v>
      </c>
      <c r="BM14" s="238">
        <v>0</v>
      </c>
      <c r="BN14" s="238">
        <v>0</v>
      </c>
      <c r="BO14" s="238">
        <v>0</v>
      </c>
      <c r="BP14" s="238">
        <v>0</v>
      </c>
      <c r="BQ14" s="238">
        <v>0</v>
      </c>
      <c r="BR14" s="238">
        <v>0</v>
      </c>
      <c r="BS14" s="238">
        <v>0</v>
      </c>
      <c r="BT14" s="238">
        <v>0</v>
      </c>
    </row>
    <row r="15" spans="1:72" x14ac:dyDescent="0.25">
      <c r="A15" s="10" t="s">
        <v>81</v>
      </c>
      <c r="B15" s="238"/>
      <c r="C15" s="586"/>
      <c r="D15" s="586"/>
      <c r="E15" s="25"/>
      <c r="F15" s="238"/>
      <c r="G15" s="586"/>
      <c r="H15" s="586"/>
      <c r="I15" s="25"/>
      <c r="J15" s="26"/>
      <c r="K15" s="238"/>
      <c r="L15" s="586"/>
      <c r="M15" s="586"/>
      <c r="N15" s="25"/>
      <c r="O15" s="26"/>
      <c r="P15" s="238"/>
      <c r="Q15" s="586"/>
      <c r="R15" s="586"/>
      <c r="S15" s="25"/>
      <c r="T15" s="26"/>
      <c r="U15" s="238"/>
      <c r="V15" s="586"/>
      <c r="W15" s="586"/>
      <c r="X15" s="25"/>
      <c r="Y15" s="238"/>
      <c r="Z15" s="586"/>
      <c r="AA15" s="586"/>
      <c r="AB15" s="25"/>
      <c r="AC15" s="26"/>
      <c r="AD15" s="238"/>
      <c r="AE15" s="586"/>
      <c r="AF15" s="586"/>
      <c r="AG15" s="25"/>
      <c r="AI15" s="238"/>
      <c r="AJ15" s="586"/>
      <c r="AK15" s="586"/>
      <c r="AL15" s="25"/>
      <c r="AM15" s="26"/>
      <c r="AN15" s="238"/>
      <c r="AO15" s="586"/>
      <c r="AP15" s="586"/>
      <c r="AQ15" s="25"/>
      <c r="AR15" s="238"/>
      <c r="AS15" s="586"/>
      <c r="AT15" s="586"/>
      <c r="AU15" s="25"/>
      <c r="AV15" s="26"/>
      <c r="AW15" s="238"/>
      <c r="AX15" s="586"/>
      <c r="AY15" s="586"/>
      <c r="AZ15" s="25"/>
      <c r="BB15" s="238"/>
      <c r="BC15" s="586"/>
      <c r="BD15" s="586"/>
      <c r="BE15" s="25"/>
      <c r="BF15" s="26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</row>
    <row r="16" spans="1:72" x14ac:dyDescent="0.25">
      <c r="A16" s="58" t="s">
        <v>48</v>
      </c>
      <c r="B16" s="238">
        <v>0.17169999999999999</v>
      </c>
      <c r="C16" s="586">
        <v>0.16550000000000001</v>
      </c>
      <c r="D16" s="586">
        <v>0.16520000000000001</v>
      </c>
      <c r="E16" s="27">
        <v>0.16789999999999999</v>
      </c>
      <c r="F16" s="238">
        <v>0.18459999999999999</v>
      </c>
      <c r="G16" s="586">
        <v>0.31740000000000002</v>
      </c>
      <c r="H16" s="586">
        <v>0.47860000000000003</v>
      </c>
      <c r="I16" s="27">
        <v>0.25490000000000002</v>
      </c>
      <c r="J16" s="207">
        <v>0.18824146819621099</v>
      </c>
      <c r="K16" s="238">
        <v>0.40079999999999999</v>
      </c>
      <c r="L16" s="586">
        <v>0.55600000000000005</v>
      </c>
      <c r="M16" s="586">
        <v>0.28299999999999997</v>
      </c>
      <c r="N16" s="27">
        <v>0.36020000000000002</v>
      </c>
      <c r="O16" s="566">
        <v>0.20605761925714197</v>
      </c>
      <c r="P16" s="238">
        <v>0.27900000000000003</v>
      </c>
      <c r="Q16" s="586">
        <v>0.1716</v>
      </c>
      <c r="R16" s="586">
        <v>0.2031</v>
      </c>
      <c r="S16" s="27">
        <v>0.20990866970061323</v>
      </c>
      <c r="T16" s="207">
        <v>0.20753238224641404</v>
      </c>
      <c r="U16" s="238">
        <v>0.2024</v>
      </c>
      <c r="V16" s="586">
        <v>0.2</v>
      </c>
      <c r="W16" s="586">
        <v>0.21129999999999999</v>
      </c>
      <c r="X16" s="27">
        <v>0.2041</v>
      </c>
      <c r="Y16" s="238">
        <v>0.22650000000000001</v>
      </c>
      <c r="Z16" s="586">
        <v>0.36399999999999999</v>
      </c>
      <c r="AA16" s="586">
        <v>0.45779999999999998</v>
      </c>
      <c r="AB16" s="27">
        <v>0.2918</v>
      </c>
      <c r="AC16" s="207">
        <v>0.22395127474546855</v>
      </c>
      <c r="AD16" s="238">
        <v>0.45169999999999999</v>
      </c>
      <c r="AE16" s="586">
        <v>0.45140000000000002</v>
      </c>
      <c r="AF16" s="586">
        <v>0.3614</v>
      </c>
      <c r="AG16" s="27">
        <v>0.40100000000000002</v>
      </c>
      <c r="AH16" s="566">
        <v>0.24103033239004884</v>
      </c>
      <c r="AI16" s="238">
        <v>0.20349999999999999</v>
      </c>
      <c r="AJ16" s="586">
        <v>0.2228</v>
      </c>
      <c r="AK16" s="586">
        <v>0.20069999999999999</v>
      </c>
      <c r="AL16" s="27">
        <v>0.25491324324960229</v>
      </c>
      <c r="AM16" s="207">
        <v>0.24631706492793229</v>
      </c>
      <c r="AN16" s="238">
        <v>0.30499999999999999</v>
      </c>
      <c r="AO16" s="586">
        <v>0.2631</v>
      </c>
      <c r="AP16" s="586">
        <v>0.26279999999999998</v>
      </c>
      <c r="AQ16" s="27">
        <v>0.27979999999999999</v>
      </c>
      <c r="AR16" s="238">
        <v>0.210044848688071</v>
      </c>
      <c r="AS16" s="586">
        <v>2.76E-2</v>
      </c>
      <c r="AT16" s="207">
        <v>-0.77500000000000002</v>
      </c>
      <c r="AU16" s="564">
        <v>4.7100000000000003E-2</v>
      </c>
      <c r="AV16" s="207">
        <v>0.22851441313825993</v>
      </c>
      <c r="AW16" s="238">
        <v>-0.74209999999999998</v>
      </c>
      <c r="AX16" s="586">
        <v>-0.80100000000000005</v>
      </c>
      <c r="AY16" s="586">
        <v>0.06</v>
      </c>
      <c r="AZ16" s="27">
        <v>-0.28420000000000001</v>
      </c>
      <c r="BA16" s="566">
        <v>0.1764</v>
      </c>
      <c r="BB16" s="238">
        <v>0.20663413246380932</v>
      </c>
      <c r="BC16" s="220">
        <v>0.30656556097833404</v>
      </c>
      <c r="BD16" s="220">
        <v>0.3323828931506555</v>
      </c>
      <c r="BE16" s="27">
        <v>0.29670000000000002</v>
      </c>
      <c r="BF16" s="207">
        <v>0.21911897599295571</v>
      </c>
      <c r="BG16" s="238">
        <v>0.26393238020255522</v>
      </c>
      <c r="BH16" s="238">
        <v>0.23622914</v>
      </c>
      <c r="BI16" s="238">
        <v>0.22226512608786053</v>
      </c>
      <c r="BJ16" s="238">
        <v>0.2443465825619601</v>
      </c>
      <c r="BK16" s="238">
        <v>0.21327201563378631</v>
      </c>
      <c r="BL16" s="238">
        <v>9.9182349389576221E-2</v>
      </c>
      <c r="BM16" s="238">
        <v>0.24940171380046836</v>
      </c>
      <c r="BN16" s="238">
        <v>0.18245301099651789</v>
      </c>
      <c r="BO16" s="238">
        <v>0.23015181050526226</v>
      </c>
      <c r="BP16" s="862">
        <v>-0.26640000000000003</v>
      </c>
      <c r="BQ16" s="238">
        <v>-0.35286567164179106</v>
      </c>
      <c r="BR16" s="238">
        <v>0.24369472649852603</v>
      </c>
      <c r="BS16" s="238">
        <v>3.2119338356672016E-2</v>
      </c>
      <c r="BT16" s="238">
        <v>0.20749626027465454</v>
      </c>
    </row>
    <row r="17" spans="1:72" x14ac:dyDescent="0.25">
      <c r="A17" s="11" t="s">
        <v>75</v>
      </c>
      <c r="B17" s="238">
        <v>0.29759999999999998</v>
      </c>
      <c r="C17" s="586">
        <v>0.30259999999999998</v>
      </c>
      <c r="D17" s="586">
        <v>0.20150000000000001</v>
      </c>
      <c r="E17" s="562">
        <v>0.2455</v>
      </c>
      <c r="F17" s="238">
        <v>0.31950000000000001</v>
      </c>
      <c r="G17" s="586">
        <v>0.30790000000000001</v>
      </c>
      <c r="H17" s="586">
        <v>0.35039999999999999</v>
      </c>
      <c r="I17" s="562">
        <v>0.31769999999999998</v>
      </c>
      <c r="J17" s="564">
        <v>0.26225658989123479</v>
      </c>
      <c r="K17" s="238">
        <v>0</v>
      </c>
      <c r="L17" s="586">
        <v>0</v>
      </c>
      <c r="M17" s="586">
        <v>0.35699999999999998</v>
      </c>
      <c r="N17" s="562">
        <v>0.35699999999999998</v>
      </c>
      <c r="O17" s="578">
        <v>0.26694883231397126</v>
      </c>
      <c r="P17" s="238">
        <v>0.37059999999999998</v>
      </c>
      <c r="Q17" s="586">
        <v>0.33779999999999999</v>
      </c>
      <c r="R17" s="586">
        <v>0.28510000000000002</v>
      </c>
      <c r="S17" s="562">
        <v>0.32421795893658883</v>
      </c>
      <c r="T17" s="564">
        <v>0.28508998138338248</v>
      </c>
      <c r="U17" s="238">
        <v>0.32779999999999998</v>
      </c>
      <c r="V17" s="586">
        <v>0.31969999999999998</v>
      </c>
      <c r="W17" s="586">
        <v>0.311</v>
      </c>
      <c r="X17" s="562">
        <v>0.32</v>
      </c>
      <c r="Y17" s="238">
        <v>0.38129999999999997</v>
      </c>
      <c r="Z17" s="586">
        <v>0.23039999999999999</v>
      </c>
      <c r="AA17" s="586">
        <v>0.37030000000000002</v>
      </c>
      <c r="AB17" s="562">
        <v>0.32940000000000003</v>
      </c>
      <c r="AC17" s="564">
        <v>0.32267742409642491</v>
      </c>
      <c r="AD17" s="238">
        <v>0</v>
      </c>
      <c r="AE17" s="586">
        <v>0</v>
      </c>
      <c r="AF17" s="586">
        <v>0.301038753495805</v>
      </c>
      <c r="AG17" s="562">
        <v>0.301038753495805</v>
      </c>
      <c r="AH17" s="578">
        <v>0.32104198686495056</v>
      </c>
      <c r="AI17" s="238">
        <v>0.31869999999999998</v>
      </c>
      <c r="AJ17" s="586">
        <v>0.32450000000000001</v>
      </c>
      <c r="AK17" s="586">
        <v>0.30659999999999998</v>
      </c>
      <c r="AL17" s="562">
        <v>0.30521121420732311</v>
      </c>
      <c r="AM17" s="564">
        <v>0.31521886132713173</v>
      </c>
      <c r="AN17" s="238">
        <v>0.30930000000000002</v>
      </c>
      <c r="AO17" s="220">
        <v>0.3125</v>
      </c>
      <c r="AP17" s="586">
        <v>0.315</v>
      </c>
      <c r="AQ17" s="562">
        <v>0.312</v>
      </c>
      <c r="AR17" s="238">
        <v>0.32469999999999999</v>
      </c>
      <c r="AS17" s="586">
        <v>0.3483</v>
      </c>
      <c r="AT17" s="586">
        <v>0.19670000000000001</v>
      </c>
      <c r="AU17" s="562">
        <v>0.19889999999999999</v>
      </c>
      <c r="AV17" s="564">
        <v>0.28148481959007826</v>
      </c>
      <c r="AW17" s="238">
        <v>0</v>
      </c>
      <c r="AX17" s="586">
        <v>0</v>
      </c>
      <c r="AY17" s="586">
        <v>0.35930000000000001</v>
      </c>
      <c r="AZ17" s="562">
        <v>0.3538</v>
      </c>
      <c r="BA17" s="578">
        <v>0.28764608050540474</v>
      </c>
      <c r="BB17" s="238">
        <v>0.3417</v>
      </c>
      <c r="BC17" s="586">
        <v>0.3214801733825654</v>
      </c>
      <c r="BD17" s="586">
        <v>0.30099999999999999</v>
      </c>
      <c r="BE17" s="562">
        <v>0.31950000000000001</v>
      </c>
      <c r="BF17" s="564">
        <v>0.31869999999999998</v>
      </c>
      <c r="BG17" s="238">
        <v>0.38241046739057127</v>
      </c>
      <c r="BH17" s="238">
        <v>0.39421157600000001</v>
      </c>
      <c r="BI17" s="238">
        <v>0.34852047815010778</v>
      </c>
      <c r="BJ17" s="238">
        <v>0.3777937069744246</v>
      </c>
      <c r="BK17" s="238">
        <v>0.39071611849778404</v>
      </c>
      <c r="BL17" s="238">
        <v>0.40039201710620098</v>
      </c>
      <c r="BM17" s="238">
        <v>0.29527763362740006</v>
      </c>
      <c r="BN17" s="238">
        <v>0.38267237634208401</v>
      </c>
      <c r="BO17" s="238">
        <v>0.37921847225374267</v>
      </c>
      <c r="BP17" s="862">
        <v>-20.475999999999999</v>
      </c>
      <c r="BQ17" s="238">
        <v>-2.3312101910828025</v>
      </c>
      <c r="BR17" s="238">
        <v>0.38514902363823234</v>
      </c>
      <c r="BS17" s="238">
        <v>0.1727282555282556</v>
      </c>
      <c r="BT17" s="238">
        <v>0.36503281324907161</v>
      </c>
    </row>
    <row r="18" spans="1:72" x14ac:dyDescent="0.25">
      <c r="A18" s="58" t="s">
        <v>70</v>
      </c>
      <c r="B18" s="238">
        <v>0.27100000000000002</v>
      </c>
      <c r="C18" s="586">
        <v>0.28100000000000003</v>
      </c>
      <c r="D18" s="586">
        <v>0.23899999999999999</v>
      </c>
      <c r="E18" s="562">
        <v>0.26600000000000001</v>
      </c>
      <c r="F18" s="238">
        <v>0.23100000000000001</v>
      </c>
      <c r="G18" s="586">
        <v>0.219</v>
      </c>
      <c r="H18" s="586">
        <v>0.67100000000000004</v>
      </c>
      <c r="I18" s="562">
        <v>0.26100000000000001</v>
      </c>
      <c r="J18" s="564">
        <v>0.26487423753139577</v>
      </c>
      <c r="K18" s="238">
        <v>0.75700000000000001</v>
      </c>
      <c r="L18" s="586">
        <v>0.76800000000000002</v>
      </c>
      <c r="M18" s="586">
        <v>0.23400000000000001</v>
      </c>
      <c r="N18" s="562">
        <v>0.27100000000000002</v>
      </c>
      <c r="O18" s="578">
        <v>0.26582964869775894</v>
      </c>
      <c r="P18" s="238">
        <v>0.33300000000000002</v>
      </c>
      <c r="Q18" s="586">
        <v>0.36299999999999999</v>
      </c>
      <c r="R18" s="586">
        <v>0.45600000000000002</v>
      </c>
      <c r="S18" s="562">
        <v>0.39612236718715116</v>
      </c>
      <c r="T18" s="564">
        <v>0.33873826368980159</v>
      </c>
      <c r="U18" s="238">
        <v>0.4</v>
      </c>
      <c r="V18" s="586">
        <v>0.317</v>
      </c>
      <c r="W18" s="586">
        <v>0.42799999999999999</v>
      </c>
      <c r="X18" s="562">
        <v>0.38300000000000001</v>
      </c>
      <c r="Y18" s="238">
        <v>0.33800000000000002</v>
      </c>
      <c r="Z18" s="586">
        <v>0.374</v>
      </c>
      <c r="AA18" s="586">
        <v>0.55100000000000005</v>
      </c>
      <c r="AB18" s="562">
        <v>0.377</v>
      </c>
      <c r="AC18" s="562">
        <v>0.38151115564365606</v>
      </c>
      <c r="AD18" s="238">
        <v>0.70900000000000007</v>
      </c>
      <c r="AE18" s="586">
        <v>0.80599999999999994</v>
      </c>
      <c r="AF18" s="586">
        <v>0.26100000000000001</v>
      </c>
      <c r="AG18" s="562">
        <v>0.33600000000000002</v>
      </c>
      <c r="AH18" s="578">
        <v>0.37820481747188955</v>
      </c>
      <c r="AI18" s="238">
        <v>0.377</v>
      </c>
      <c r="AJ18" s="586">
        <v>0.311</v>
      </c>
      <c r="AK18" s="586">
        <v>0.34100000000000003</v>
      </c>
      <c r="AL18" s="562">
        <v>0.33990426206505753</v>
      </c>
      <c r="AM18" s="564">
        <v>0.363473104828619</v>
      </c>
      <c r="AN18" s="238">
        <v>0.41799999999999998</v>
      </c>
      <c r="AO18" s="586">
        <v>0.39500000000000002</v>
      </c>
      <c r="AP18" s="586">
        <v>0.45700000000000002</v>
      </c>
      <c r="AQ18" s="562">
        <v>0.42299999999999999</v>
      </c>
      <c r="AR18" s="238">
        <v>0.35630000000000001</v>
      </c>
      <c r="AS18" s="586">
        <v>0.4672</v>
      </c>
      <c r="AT18" s="586">
        <v>0.511822</v>
      </c>
      <c r="AU18" s="562">
        <v>0.38916674000000001</v>
      </c>
      <c r="AV18" s="562">
        <v>0.41459554791528042</v>
      </c>
      <c r="AW18" s="238">
        <v>0.69786648313833444</v>
      </c>
      <c r="AX18" s="586">
        <v>0.90765171503957787</v>
      </c>
      <c r="AY18" s="586">
        <v>0.28599999999999998</v>
      </c>
      <c r="AZ18" s="562">
        <v>0.32200000000000001</v>
      </c>
      <c r="BA18" s="578">
        <v>0.40860831210560578</v>
      </c>
      <c r="BB18" s="238">
        <v>0.49126354613160927</v>
      </c>
      <c r="BC18" s="586">
        <v>0.33729150166089389</v>
      </c>
      <c r="BD18" s="586">
        <v>0.25040918209757773</v>
      </c>
      <c r="BE18" s="562">
        <v>0.26761013335204392</v>
      </c>
      <c r="BF18" s="564">
        <v>0.36016516127432902</v>
      </c>
      <c r="BG18" s="238">
        <v>0.34455820633132356</v>
      </c>
      <c r="BH18" s="238">
        <v>0.34266797751082984</v>
      </c>
      <c r="BI18" s="238">
        <v>0.32328908286355096</v>
      </c>
      <c r="BJ18" s="238">
        <v>0.33812271504506425</v>
      </c>
      <c r="BK18" s="238">
        <v>0.46955389124063829</v>
      </c>
      <c r="BL18" s="238">
        <v>0.44517310098716217</v>
      </c>
      <c r="BM18" s="238">
        <v>0.82889158086008496</v>
      </c>
      <c r="BN18" s="238">
        <v>0.47560392598658913</v>
      </c>
      <c r="BO18" s="238">
        <v>0.37734689859500387</v>
      </c>
      <c r="BP18" s="862">
        <v>0.80830000000000002</v>
      </c>
      <c r="BQ18" s="238">
        <v>0.98098995695839297</v>
      </c>
      <c r="BR18" s="238">
        <v>0.35664433712416266</v>
      </c>
      <c r="BS18" s="238">
        <v>0.43031826199530709</v>
      </c>
      <c r="BT18" s="238">
        <v>0.38162912891044032</v>
      </c>
    </row>
    <row r="19" spans="1:72" x14ac:dyDescent="0.25"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Z19" s="1"/>
      <c r="AI19" s="48"/>
      <c r="AJ19" s="48"/>
      <c r="AK19" s="48"/>
      <c r="AL19" s="48"/>
    </row>
    <row r="20" spans="1:72" x14ac:dyDescent="0.25">
      <c r="A20" s="2"/>
      <c r="E20" s="1"/>
    </row>
    <row r="21" spans="1:72" x14ac:dyDescent="0.25">
      <c r="A21" s="2"/>
    </row>
  </sheetData>
  <pageMargins left="0.7" right="0.7" top="0.75" bottom="0.75" header="0.3" footer="0.3"/>
  <pageSetup paperSize="9" scale="45" orientation="portrait" r:id="rId1"/>
  <colBreaks count="2" manualBreakCount="2">
    <brk id="20" max="1048575" man="1"/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K94"/>
  <sheetViews>
    <sheetView showGridLines="0" view="pageBreakPreview" zoomScaleSheetLayoutView="100" workbookViewId="0">
      <pane xSplit="2" ySplit="3" topLeftCell="BY7" activePane="bottomRight" state="frozen"/>
      <selection activeCell="AQ8" sqref="AQ8"/>
      <selection pane="topRight" activeCell="AQ8" sqref="AQ8"/>
      <selection pane="bottomLeft" activeCell="AQ8" sqref="AQ8"/>
      <selection pane="bottomRight" activeCell="CI1" sqref="CI1:CI1048576"/>
    </sheetView>
  </sheetViews>
  <sheetFormatPr defaultRowHeight="15" outlineLevelCol="1" x14ac:dyDescent="0.25"/>
  <cols>
    <col min="1" max="1" width="38.85546875" style="550" customWidth="1"/>
    <col min="2" max="2" width="11.28515625" style="834" customWidth="1"/>
    <col min="3" max="5" width="7.42578125" style="834" customWidth="1" outlineLevel="1"/>
    <col min="6" max="6" width="8.28515625" style="834" customWidth="1" outlineLevel="1"/>
    <col min="7" max="9" width="7.42578125" style="834" customWidth="1" outlineLevel="1"/>
    <col min="10" max="11" width="9" style="834" customWidth="1" outlineLevel="1"/>
    <col min="12" max="14" width="7.28515625" style="834" customWidth="1" outlineLevel="1"/>
    <col min="15" max="16" width="9.140625" style="834" customWidth="1" outlineLevel="1"/>
    <col min="17" max="19" width="7.28515625" style="834" customWidth="1" outlineLevel="1"/>
    <col min="20" max="20" width="8" style="834" customWidth="1" outlineLevel="1"/>
    <col min="21" max="21" width="9.140625" style="834" customWidth="1"/>
    <col min="22" max="31" width="9.140625" style="834" customWidth="1" outlineLevel="1"/>
    <col min="32" max="32" width="12.7109375" style="834" customWidth="1" outlineLevel="1"/>
    <col min="33" max="35" width="9.140625" style="834" customWidth="1" outlineLevel="1"/>
    <col min="36" max="36" width="10.85546875" style="834" customWidth="1" outlineLevel="1"/>
    <col min="37" max="38" width="7.28515625" style="834" customWidth="1" outlineLevel="1"/>
    <col min="39" max="39" width="8.140625" style="834" customWidth="1" outlineLevel="1"/>
    <col min="40" max="40" width="9.140625" style="834" customWidth="1"/>
    <col min="41" max="44" width="9.140625" style="550"/>
    <col min="45" max="45" width="9" style="550" customWidth="1"/>
    <col min="46" max="48" width="8.85546875" style="550" customWidth="1"/>
    <col min="49" max="49" width="8.5703125" style="550" customWidth="1"/>
    <col min="50" max="50" width="8.85546875" style="550" customWidth="1"/>
    <col min="51" max="51" width="8.28515625" style="550" customWidth="1"/>
    <col min="52" max="53" width="8.85546875" style="550" customWidth="1"/>
    <col min="54" max="56" width="11.140625" style="550" customWidth="1"/>
    <col min="57" max="57" width="12.140625" style="550" customWidth="1"/>
    <col min="58" max="58" width="10.7109375" style="550" customWidth="1"/>
    <col min="59" max="59" width="11.140625" style="550" customWidth="1"/>
    <col min="60" max="60" width="8.42578125" style="550" customWidth="1"/>
    <col min="61" max="63" width="9.28515625" style="550" customWidth="1"/>
    <col min="64" max="64" width="12.85546875" style="550" customWidth="1"/>
    <col min="65" max="72" width="10.28515625" style="550" customWidth="1"/>
    <col min="73" max="73" width="10.28515625" style="207" customWidth="1"/>
    <col min="74" max="74" width="10.28515625" style="550" customWidth="1"/>
    <col min="75" max="76" width="9.28515625" style="550" customWidth="1"/>
    <col min="77" max="78" width="10.28515625" style="550" customWidth="1"/>
    <col min="79" max="80" width="9.28515625" style="550" customWidth="1"/>
    <col min="81" max="81" width="10.28515625" style="550" customWidth="1"/>
    <col min="82" max="83" width="9.28515625" style="550" customWidth="1"/>
    <col min="84" max="84" width="10.28515625" style="550" customWidth="1"/>
    <col min="85" max="86" width="9.28515625" style="550" customWidth="1"/>
    <col min="87" max="87" width="10.28515625" style="550" customWidth="1"/>
    <col min="88" max="89" width="9.28515625" style="550" customWidth="1"/>
    <col min="90" max="16384" width="9.140625" style="550"/>
  </cols>
  <sheetData>
    <row r="1" spans="1:89" ht="28.5" customHeight="1" x14ac:dyDescent="0.25">
      <c r="AO1" s="928" t="s">
        <v>252</v>
      </c>
      <c r="AP1" s="928"/>
      <c r="AQ1" s="928"/>
      <c r="AR1" s="928"/>
      <c r="AS1" s="928"/>
      <c r="AT1" s="928"/>
      <c r="AU1" s="928"/>
      <c r="AV1" s="928"/>
      <c r="AW1" s="928"/>
      <c r="AX1" s="928"/>
      <c r="AY1" s="928"/>
      <c r="AZ1" s="928"/>
      <c r="BA1" s="928"/>
      <c r="BB1" s="928"/>
      <c r="BC1" s="928"/>
      <c r="BD1" s="928"/>
      <c r="BE1" s="928"/>
      <c r="BF1" s="928"/>
      <c r="BG1" s="928"/>
      <c r="BH1" s="928"/>
      <c r="BI1" s="928"/>
      <c r="BJ1" s="928"/>
      <c r="BK1" s="928"/>
      <c r="BL1" s="928"/>
      <c r="BM1" s="928"/>
      <c r="BN1" s="928"/>
      <c r="BO1" s="928"/>
      <c r="BP1" s="928"/>
      <c r="BQ1" s="928"/>
      <c r="BR1" s="928"/>
      <c r="BS1" s="928"/>
      <c r="BT1" s="928"/>
      <c r="BU1" s="928"/>
      <c r="BV1" s="928"/>
      <c r="BW1" s="928"/>
      <c r="BX1" s="947"/>
      <c r="BY1" s="947"/>
      <c r="BZ1" s="947"/>
      <c r="CA1" s="947"/>
      <c r="CB1" s="947"/>
      <c r="CC1" s="947"/>
      <c r="CD1" s="947"/>
      <c r="CE1" s="947"/>
      <c r="CF1" s="947"/>
      <c r="CG1" s="947"/>
      <c r="CH1" s="947"/>
      <c r="CI1" s="947"/>
      <c r="CJ1" s="947"/>
      <c r="CK1" s="947"/>
    </row>
    <row r="2" spans="1:89" s="168" customFormat="1" ht="18.75" x14ac:dyDescent="0.25">
      <c r="A2" s="76"/>
      <c r="B2" s="927">
        <v>2010</v>
      </c>
      <c r="C2" s="926">
        <v>2011</v>
      </c>
      <c r="D2" s="929"/>
      <c r="E2" s="929"/>
      <c r="F2" s="929"/>
      <c r="G2" s="929"/>
      <c r="H2" s="929"/>
      <c r="I2" s="929"/>
      <c r="J2" s="927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7">
        <v>2011</v>
      </c>
      <c r="V2" s="926">
        <v>2012</v>
      </c>
      <c r="W2" s="929"/>
      <c r="X2" s="929"/>
      <c r="Y2" s="929"/>
      <c r="Z2" s="929"/>
      <c r="AA2" s="929"/>
      <c r="AB2" s="929"/>
      <c r="AC2" s="927"/>
      <c r="AD2" s="929"/>
      <c r="AE2" s="929"/>
      <c r="AF2" s="929"/>
      <c r="AG2" s="929"/>
      <c r="AH2" s="929"/>
      <c r="AI2" s="929"/>
      <c r="AJ2" s="929"/>
      <c r="AK2" s="929"/>
      <c r="AL2" s="929"/>
      <c r="AM2" s="929"/>
      <c r="AN2" s="927">
        <v>2012</v>
      </c>
      <c r="AO2" s="926">
        <v>2013</v>
      </c>
      <c r="AP2" s="929"/>
      <c r="AQ2" s="929"/>
      <c r="AR2" s="929"/>
      <c r="AS2" s="929"/>
      <c r="AT2" s="929"/>
      <c r="AU2" s="929"/>
      <c r="AV2" s="927"/>
      <c r="AW2" s="929"/>
      <c r="AX2" s="929"/>
      <c r="AY2" s="929"/>
      <c r="AZ2" s="929"/>
      <c r="BA2" s="929"/>
      <c r="BB2" s="929"/>
      <c r="BC2" s="929"/>
      <c r="BD2" s="929"/>
      <c r="BE2" s="929"/>
      <c r="BF2" s="929"/>
      <c r="BG2" s="696" t="s">
        <v>264</v>
      </c>
      <c r="BH2" s="694"/>
      <c r="BI2" s="929"/>
      <c r="BJ2" s="930" t="s">
        <v>266</v>
      </c>
      <c r="BK2" s="931"/>
      <c r="BL2" s="929">
        <v>2014</v>
      </c>
      <c r="BM2" s="929"/>
      <c r="BN2" s="929"/>
      <c r="BO2" s="929"/>
      <c r="BP2" s="929"/>
      <c r="BQ2" s="929"/>
      <c r="BR2" s="929"/>
      <c r="BS2" s="929"/>
      <c r="BT2" s="696" t="s">
        <v>276</v>
      </c>
      <c r="BU2" s="694"/>
      <c r="BV2" s="929"/>
      <c r="BW2" s="696" t="s">
        <v>276</v>
      </c>
      <c r="BX2" s="694"/>
      <c r="BY2" s="929"/>
      <c r="BZ2" s="929"/>
      <c r="CA2" s="696" t="s">
        <v>276</v>
      </c>
      <c r="CB2" s="694"/>
      <c r="CC2" s="929"/>
      <c r="CD2" s="696" t="s">
        <v>276</v>
      </c>
      <c r="CE2" s="694"/>
      <c r="CF2" s="929"/>
      <c r="CG2" s="696" t="s">
        <v>276</v>
      </c>
      <c r="CH2" s="694"/>
      <c r="CI2" s="929"/>
      <c r="CJ2" s="696" t="s">
        <v>276</v>
      </c>
      <c r="CK2" s="694"/>
    </row>
    <row r="3" spans="1:89" s="142" customFormat="1" x14ac:dyDescent="0.25">
      <c r="A3" s="215"/>
      <c r="B3" s="54"/>
      <c r="C3" s="968" t="s">
        <v>293</v>
      </c>
      <c r="D3" s="968" t="s">
        <v>294</v>
      </c>
      <c r="E3" s="968" t="s">
        <v>295</v>
      </c>
      <c r="F3" s="64" t="s">
        <v>3</v>
      </c>
      <c r="G3" s="968" t="s">
        <v>296</v>
      </c>
      <c r="H3" s="968" t="s">
        <v>297</v>
      </c>
      <c r="I3" s="968" t="s">
        <v>298</v>
      </c>
      <c r="J3" s="64" t="s">
        <v>6</v>
      </c>
      <c r="K3" s="942" t="s">
        <v>108</v>
      </c>
      <c r="L3" s="968" t="s">
        <v>299</v>
      </c>
      <c r="M3" s="968" t="s">
        <v>300</v>
      </c>
      <c r="N3" s="968" t="s">
        <v>301</v>
      </c>
      <c r="O3" s="942" t="s">
        <v>103</v>
      </c>
      <c r="P3" s="942" t="s">
        <v>109</v>
      </c>
      <c r="Q3" s="968" t="s">
        <v>302</v>
      </c>
      <c r="R3" s="968" t="s">
        <v>303</v>
      </c>
      <c r="S3" s="968" t="s">
        <v>304</v>
      </c>
      <c r="T3" s="942" t="s">
        <v>107</v>
      </c>
      <c r="U3" s="942" t="s">
        <v>110</v>
      </c>
      <c r="V3" s="968" t="s">
        <v>305</v>
      </c>
      <c r="W3" s="968" t="s">
        <v>306</v>
      </c>
      <c r="X3" s="968" t="s">
        <v>307</v>
      </c>
      <c r="Y3" s="64" t="s">
        <v>3</v>
      </c>
      <c r="Z3" s="968" t="s">
        <v>308</v>
      </c>
      <c r="AA3" s="968" t="s">
        <v>309</v>
      </c>
      <c r="AB3" s="968" t="s">
        <v>310</v>
      </c>
      <c r="AC3" s="64" t="s">
        <v>6</v>
      </c>
      <c r="AD3" s="942" t="s">
        <v>108</v>
      </c>
      <c r="AE3" s="968" t="s">
        <v>311</v>
      </c>
      <c r="AF3" s="968" t="s">
        <v>312</v>
      </c>
      <c r="AG3" s="968" t="s">
        <v>313</v>
      </c>
      <c r="AH3" s="942" t="s">
        <v>103</v>
      </c>
      <c r="AI3" s="942" t="s">
        <v>109</v>
      </c>
      <c r="AJ3" s="968" t="s">
        <v>314</v>
      </c>
      <c r="AK3" s="968" t="s">
        <v>315</v>
      </c>
      <c r="AL3" s="968" t="s">
        <v>316</v>
      </c>
      <c r="AM3" s="942" t="s">
        <v>107</v>
      </c>
      <c r="AN3" s="942" t="s">
        <v>110</v>
      </c>
      <c r="AO3" s="968" t="s">
        <v>317</v>
      </c>
      <c r="AP3" s="968" t="s">
        <v>318</v>
      </c>
      <c r="AQ3" s="968" t="s">
        <v>319</v>
      </c>
      <c r="AR3" s="64" t="s">
        <v>3</v>
      </c>
      <c r="AS3" s="968" t="s">
        <v>320</v>
      </c>
      <c r="AT3" s="968" t="s">
        <v>321</v>
      </c>
      <c r="AU3" s="968" t="s">
        <v>322</v>
      </c>
      <c r="AV3" s="64" t="s">
        <v>6</v>
      </c>
      <c r="AW3" s="942" t="s">
        <v>108</v>
      </c>
      <c r="AX3" s="968" t="s">
        <v>323</v>
      </c>
      <c r="AY3" s="968" t="s">
        <v>324</v>
      </c>
      <c r="AZ3" s="968" t="s">
        <v>325</v>
      </c>
      <c r="BA3" s="942" t="s">
        <v>103</v>
      </c>
      <c r="BB3" s="64" t="s">
        <v>109</v>
      </c>
      <c r="BC3" s="968" t="s">
        <v>326</v>
      </c>
      <c r="BD3" s="968" t="s">
        <v>327</v>
      </c>
      <c r="BE3" s="968" t="s">
        <v>328</v>
      </c>
      <c r="BF3" s="942" t="s">
        <v>107</v>
      </c>
      <c r="BG3" s="693" t="s">
        <v>124</v>
      </c>
      <c r="BH3" s="694" t="s">
        <v>121</v>
      </c>
      <c r="BI3" s="942" t="s">
        <v>110</v>
      </c>
      <c r="BJ3" s="685" t="s">
        <v>124</v>
      </c>
      <c r="BK3" s="686" t="s">
        <v>121</v>
      </c>
      <c r="BL3" s="968" t="s">
        <v>329</v>
      </c>
      <c r="BM3" s="968" t="s">
        <v>330</v>
      </c>
      <c r="BN3" s="968" t="s">
        <v>331</v>
      </c>
      <c r="BO3" s="64" t="s">
        <v>3</v>
      </c>
      <c r="BP3" s="969" t="s">
        <v>332</v>
      </c>
      <c r="BQ3" s="969" t="s">
        <v>333</v>
      </c>
      <c r="BR3" s="969" t="s">
        <v>334</v>
      </c>
      <c r="BS3" s="64" t="s">
        <v>6</v>
      </c>
      <c r="BT3" s="815" t="s">
        <v>124</v>
      </c>
      <c r="BU3" s="694" t="s">
        <v>121</v>
      </c>
      <c r="BV3" s="128" t="s">
        <v>108</v>
      </c>
      <c r="BW3" s="815" t="s">
        <v>124</v>
      </c>
      <c r="BX3" s="694" t="s">
        <v>121</v>
      </c>
      <c r="BY3" s="970" t="s">
        <v>335</v>
      </c>
      <c r="BZ3" s="970" t="s">
        <v>336</v>
      </c>
      <c r="CA3" s="815" t="s">
        <v>141</v>
      </c>
      <c r="CB3" s="694" t="s">
        <v>121</v>
      </c>
      <c r="CC3" s="970" t="s">
        <v>337</v>
      </c>
      <c r="CD3" s="815" t="s">
        <v>141</v>
      </c>
      <c r="CE3" s="694" t="s">
        <v>121</v>
      </c>
      <c r="CF3" s="970" t="s">
        <v>103</v>
      </c>
      <c r="CG3" s="815" t="s">
        <v>141</v>
      </c>
      <c r="CH3" s="694" t="s">
        <v>121</v>
      </c>
      <c r="CI3" s="970" t="s">
        <v>109</v>
      </c>
      <c r="CJ3" s="815" t="s">
        <v>141</v>
      </c>
      <c r="CK3" s="694" t="s">
        <v>121</v>
      </c>
    </row>
    <row r="4" spans="1:89" x14ac:dyDescent="0.25">
      <c r="A4" s="4" t="s">
        <v>7</v>
      </c>
      <c r="B4" s="91">
        <v>30414.940999999999</v>
      </c>
      <c r="C4" s="169">
        <v>5019.0132999999996</v>
      </c>
      <c r="D4" s="170">
        <v>4209.6502999999993</v>
      </c>
      <c r="E4" s="171">
        <v>3786.5641329999999</v>
      </c>
      <c r="F4" s="171">
        <v>13015.227733</v>
      </c>
      <c r="G4" s="169">
        <v>2830.1214</v>
      </c>
      <c r="H4" s="170">
        <v>1585.7080000000001</v>
      </c>
      <c r="I4" s="171">
        <v>768.89</v>
      </c>
      <c r="J4" s="171">
        <v>5184.7194</v>
      </c>
      <c r="K4" s="172">
        <v>18199.947133000001</v>
      </c>
      <c r="L4" s="169">
        <v>566.95819999999992</v>
      </c>
      <c r="M4" s="170">
        <v>489.08799999999997</v>
      </c>
      <c r="N4" s="171">
        <v>859.06489999999997</v>
      </c>
      <c r="O4" s="170">
        <v>1915.1111000000001</v>
      </c>
      <c r="P4" s="172">
        <v>20115.058233000003</v>
      </c>
      <c r="Q4" s="169">
        <v>2314.9883290000002</v>
      </c>
      <c r="R4" s="170">
        <v>3729.6026999999995</v>
      </c>
      <c r="S4" s="171">
        <v>5157.5239999999994</v>
      </c>
      <c r="T4" s="170">
        <v>11202.115028999999</v>
      </c>
      <c r="U4" s="172">
        <v>31318.180999999997</v>
      </c>
      <c r="V4" s="169">
        <v>5475.8927999999996</v>
      </c>
      <c r="W4" s="170">
        <v>4690.2057000000004</v>
      </c>
      <c r="X4" s="171">
        <v>4007.535907</v>
      </c>
      <c r="Y4" s="171">
        <v>14168.293407000001</v>
      </c>
      <c r="Z4" s="169">
        <v>2879.4552000000003</v>
      </c>
      <c r="AA4" s="170">
        <v>1323.8489999999999</v>
      </c>
      <c r="AB4" s="171">
        <v>685.64100000000008</v>
      </c>
      <c r="AC4" s="171">
        <v>4885.570200000001</v>
      </c>
      <c r="AD4" s="172">
        <v>19053.863607000003</v>
      </c>
      <c r="AE4" s="169">
        <v>564.61410000000001</v>
      </c>
      <c r="AF4" s="170">
        <v>551.43900000000008</v>
      </c>
      <c r="AG4" s="171">
        <v>838.4461</v>
      </c>
      <c r="AH4" s="170">
        <v>1954.4992</v>
      </c>
      <c r="AI4" s="172">
        <v>21008.362807000001</v>
      </c>
      <c r="AJ4" s="169">
        <v>2381.4868459999998</v>
      </c>
      <c r="AK4" s="170">
        <v>3739.6426000000001</v>
      </c>
      <c r="AL4" s="171">
        <v>5197.1310000000003</v>
      </c>
      <c r="AM4" s="170">
        <v>11318.260446</v>
      </c>
      <c r="AN4" s="172">
        <v>32326.626252999999</v>
      </c>
      <c r="AO4" s="169">
        <v>5522.8799423264318</v>
      </c>
      <c r="AP4" s="170">
        <v>4509.1699000000008</v>
      </c>
      <c r="AQ4" s="171">
        <v>4028.6053000000002</v>
      </c>
      <c r="AR4" s="171">
        <v>14059.935142326432</v>
      </c>
      <c r="AS4" s="169">
        <v>2931.4911000000002</v>
      </c>
      <c r="AT4" s="170">
        <v>1527.3105</v>
      </c>
      <c r="AU4" s="171">
        <v>736.8999</v>
      </c>
      <c r="AV4" s="171">
        <v>5195.7725</v>
      </c>
      <c r="AW4" s="172">
        <v>19255.707642326433</v>
      </c>
      <c r="AX4" s="169">
        <v>564.70249999999987</v>
      </c>
      <c r="AY4" s="170">
        <v>528.96220000000005</v>
      </c>
      <c r="AZ4" s="171">
        <v>849.67099999999994</v>
      </c>
      <c r="BA4" s="170">
        <v>1943.2277000000004</v>
      </c>
      <c r="BB4" s="172">
        <v>21198.935342326433</v>
      </c>
      <c r="BC4" s="169">
        <v>2360.8413999999998</v>
      </c>
      <c r="BD4" s="170">
        <v>3502.6922</v>
      </c>
      <c r="BE4" s="171">
        <v>4689.9399999999996</v>
      </c>
      <c r="BF4" s="171">
        <v>10553.473599999999</v>
      </c>
      <c r="BG4" s="171">
        <v>-764.78684600000088</v>
      </c>
      <c r="BH4" s="738">
        <v>-6.7571059143658907E-2</v>
      </c>
      <c r="BI4" s="170">
        <v>31752.40894232643</v>
      </c>
      <c r="BJ4" s="170">
        <v>-574.21731067356814</v>
      </c>
      <c r="BK4" s="698">
        <v>-1.7762982941044725E-2</v>
      </c>
      <c r="BL4" s="169">
        <v>5341.7240000000002</v>
      </c>
      <c r="BM4" s="170">
        <v>4407.2309999999998</v>
      </c>
      <c r="BN4" s="171">
        <v>3735.7809999999995</v>
      </c>
      <c r="BO4" s="171">
        <v>13484.736000000001</v>
      </c>
      <c r="BP4" s="169">
        <v>2599.8631514156687</v>
      </c>
      <c r="BQ4" s="170">
        <v>1292.701</v>
      </c>
      <c r="BR4" s="171">
        <v>750.81399999999996</v>
      </c>
      <c r="BS4" s="171">
        <v>4643.378151415669</v>
      </c>
      <c r="BT4" s="695">
        <v>-552.39434858433106</v>
      </c>
      <c r="BU4" s="714">
        <v>-0.10631611537732474</v>
      </c>
      <c r="BV4" s="172">
        <v>18128.11415141567</v>
      </c>
      <c r="BW4" s="170">
        <v>-1127.5934909107636</v>
      </c>
      <c r="BX4" s="698">
        <v>-5.855892246889817E-2</v>
      </c>
      <c r="BY4" s="172">
        <v>600.29999999999995</v>
      </c>
      <c r="BZ4" s="172">
        <v>512.32399999999996</v>
      </c>
      <c r="CA4" s="170">
        <v>-16.638200000000097</v>
      </c>
      <c r="CB4" s="698">
        <v>-3.145442150686778E-2</v>
      </c>
      <c r="CC4" s="172">
        <v>845.23300000000006</v>
      </c>
      <c r="CD4" s="170">
        <f>CC4-AZ4</f>
        <v>-4.4379999999998745</v>
      </c>
      <c r="CE4" s="698">
        <f>CD4/AZ4</f>
        <v>-5.2231981555212253E-3</v>
      </c>
      <c r="CF4" s="172">
        <v>1957.8269999999998</v>
      </c>
      <c r="CG4" s="170">
        <f>CF4-BA4</f>
        <v>14.599299999999403</v>
      </c>
      <c r="CH4" s="698">
        <f>CG4/BA4</f>
        <v>7.5129126658699851E-3</v>
      </c>
      <c r="CI4" s="172">
        <v>20085.941151415671</v>
      </c>
      <c r="CJ4" s="170">
        <f>CI4-BB4</f>
        <v>-1112.994190910762</v>
      </c>
      <c r="CK4" s="698">
        <f>CJ4/BB4</f>
        <v>-5.2502362639340869E-2</v>
      </c>
    </row>
    <row r="5" spans="1:89" x14ac:dyDescent="0.25">
      <c r="A5" s="30" t="s">
        <v>25</v>
      </c>
      <c r="B5" s="268">
        <v>22449.11</v>
      </c>
      <c r="C5" s="143">
        <v>3842.7280000000001</v>
      </c>
      <c r="D5" s="37">
        <v>3021.54</v>
      </c>
      <c r="E5" s="18">
        <v>2724.5</v>
      </c>
      <c r="F5" s="18">
        <v>9588.768</v>
      </c>
      <c r="G5" s="143">
        <v>1987.748</v>
      </c>
      <c r="H5" s="37">
        <v>946.87300000000005</v>
      </c>
      <c r="I5" s="18">
        <v>493.49599999999998</v>
      </c>
      <c r="J5" s="18">
        <v>3428.1170000000002</v>
      </c>
      <c r="K5" s="144">
        <v>13016.885</v>
      </c>
      <c r="L5" s="143">
        <v>438.55199999999991</v>
      </c>
      <c r="M5" s="37">
        <v>377.84399999999994</v>
      </c>
      <c r="N5" s="18">
        <v>534.20600000000002</v>
      </c>
      <c r="O5" s="37">
        <v>1350.6020000000001</v>
      </c>
      <c r="P5" s="144">
        <v>14367.487000000001</v>
      </c>
      <c r="Q5" s="143">
        <v>1487.9120000000003</v>
      </c>
      <c r="R5" s="37">
        <v>2563.0719999999997</v>
      </c>
      <c r="S5" s="18">
        <v>3677.9759999999997</v>
      </c>
      <c r="T5" s="37">
        <v>7728.9599999999991</v>
      </c>
      <c r="U5" s="144">
        <v>22096.447</v>
      </c>
      <c r="V5" s="143">
        <v>3966.6260000000002</v>
      </c>
      <c r="W5" s="37">
        <v>3306.4030000000002</v>
      </c>
      <c r="X5" s="18">
        <v>2728.7799999999997</v>
      </c>
      <c r="Y5" s="18">
        <v>10001.809000000001</v>
      </c>
      <c r="Z5" s="143">
        <v>1952.6170000000002</v>
      </c>
      <c r="AA5" s="37">
        <v>666.53499999999997</v>
      </c>
      <c r="AB5" s="18">
        <v>458.62900000000002</v>
      </c>
      <c r="AC5" s="18">
        <v>3077.7810000000009</v>
      </c>
      <c r="AD5" s="144">
        <v>13079.590000000002</v>
      </c>
      <c r="AE5" s="143">
        <v>436.81600000000003</v>
      </c>
      <c r="AF5" s="37">
        <v>422.42500000000007</v>
      </c>
      <c r="AG5" s="18">
        <v>516.45399999999995</v>
      </c>
      <c r="AH5" s="37">
        <v>1375.6949999999999</v>
      </c>
      <c r="AI5" s="144">
        <v>14455.285000000002</v>
      </c>
      <c r="AJ5" s="143">
        <v>1560.3509999999999</v>
      </c>
      <c r="AK5" s="37">
        <v>2585.8319999999999</v>
      </c>
      <c r="AL5" s="18">
        <v>3756.1780000000003</v>
      </c>
      <c r="AM5" s="37">
        <v>7902.3610000000008</v>
      </c>
      <c r="AN5" s="144">
        <v>22357.646000000001</v>
      </c>
      <c r="AO5" s="143">
        <v>3974.3050000000003</v>
      </c>
      <c r="AP5" s="37">
        <v>3161.7970000000005</v>
      </c>
      <c r="AQ5" s="18">
        <v>2768.837</v>
      </c>
      <c r="AR5" s="18">
        <v>9904.9390000000003</v>
      </c>
      <c r="AS5" s="143">
        <v>2001.9730000000002</v>
      </c>
      <c r="AT5" s="37">
        <v>858.95999999999992</v>
      </c>
      <c r="AU5" s="18">
        <v>490.87</v>
      </c>
      <c r="AV5" s="18">
        <v>3351.8029999999999</v>
      </c>
      <c r="AW5" s="144">
        <v>13256.742</v>
      </c>
      <c r="AX5" s="143">
        <v>444.05599999999993</v>
      </c>
      <c r="AY5" s="37">
        <v>402.09000000000003</v>
      </c>
      <c r="AZ5" s="18">
        <v>522.31499999999994</v>
      </c>
      <c r="BA5" s="37">
        <v>1368.4610000000002</v>
      </c>
      <c r="BB5" s="144">
        <v>14625.203000000001</v>
      </c>
      <c r="BC5" s="143">
        <v>1577.8240000000001</v>
      </c>
      <c r="BD5" s="37">
        <v>2407.681</v>
      </c>
      <c r="BE5" s="18">
        <v>3401.0589999999993</v>
      </c>
      <c r="BF5" s="18">
        <v>7386.5639999999994</v>
      </c>
      <c r="BG5" s="18">
        <v>-515.79700000000139</v>
      </c>
      <c r="BH5" s="739">
        <v>-6.5271252477582475E-2</v>
      </c>
      <c r="BI5" s="170">
        <v>22011.767</v>
      </c>
      <c r="BJ5" s="170">
        <v>-345.87900000000081</v>
      </c>
      <c r="BK5" s="698">
        <v>-1.5470278042688412E-2</v>
      </c>
      <c r="BL5" s="37">
        <v>3834.2510000000002</v>
      </c>
      <c r="BM5" s="37">
        <v>3194.7820000000002</v>
      </c>
      <c r="BN5" s="18">
        <v>2607.5389999999998</v>
      </c>
      <c r="BO5" s="18">
        <v>9636.5720000000001</v>
      </c>
      <c r="BP5" s="37">
        <v>1731.9770000000003</v>
      </c>
      <c r="BQ5" s="37">
        <v>657.24799999999993</v>
      </c>
      <c r="BR5" s="18">
        <v>508.46799999999996</v>
      </c>
      <c r="BS5" s="18">
        <v>2897.6930000000002</v>
      </c>
      <c r="BT5" s="18">
        <v>-454.10999999999967</v>
      </c>
      <c r="BU5" s="851">
        <v>-0.1354823060901848</v>
      </c>
      <c r="BV5" s="144">
        <v>12534.264999999999</v>
      </c>
      <c r="BW5" s="170">
        <v>-722.47700000000077</v>
      </c>
      <c r="BX5" s="698">
        <v>-5.4498835385044138E-2</v>
      </c>
      <c r="BY5" s="144">
        <v>463.97800000000001</v>
      </c>
      <c r="BZ5" s="144">
        <v>391.50799999999998</v>
      </c>
      <c r="CA5" s="170">
        <v>-10.58200000000005</v>
      </c>
      <c r="CB5" s="698">
        <v>-2.6317491108955829E-2</v>
      </c>
      <c r="CC5" s="144">
        <v>528.37200000000007</v>
      </c>
      <c r="CD5" s="170">
        <f t="shared" ref="CD5:CD68" si="0">CC5-AZ5</f>
        <v>6.0570000000001301</v>
      </c>
      <c r="CE5" s="698">
        <f t="shared" ref="CE5:CE68" si="1">CD5/AZ5</f>
        <v>1.1596450417851546E-2</v>
      </c>
      <c r="CF5" s="144">
        <v>1383.8579999999997</v>
      </c>
      <c r="CG5" s="170">
        <f t="shared" ref="CG5:CG68" si="2">CF5-BA5</f>
        <v>15.39699999999948</v>
      </c>
      <c r="CH5" s="698">
        <f t="shared" ref="CH5:CH68" si="3">CG5/BA5</f>
        <v>1.1251325394000616E-2</v>
      </c>
      <c r="CI5" s="144">
        <v>13918.123</v>
      </c>
      <c r="CJ5" s="170">
        <f t="shared" ref="CJ5:CJ68" si="4">CI5-BB5</f>
        <v>-707.08000000000175</v>
      </c>
      <c r="CK5" s="698">
        <f t="shared" ref="CK5:CK68" si="5">CJ5/BB5</f>
        <v>-4.8346679358912265E-2</v>
      </c>
    </row>
    <row r="6" spans="1:89" x14ac:dyDescent="0.25">
      <c r="A6" s="8" t="s">
        <v>26</v>
      </c>
      <c r="B6" s="269">
        <v>2356.5750000000003</v>
      </c>
      <c r="C6" s="827">
        <v>350.78199999999998</v>
      </c>
      <c r="D6" s="828">
        <v>284.423</v>
      </c>
      <c r="E6" s="829">
        <v>247.21200000000002</v>
      </c>
      <c r="F6" s="829">
        <v>882.41700000000014</v>
      </c>
      <c r="G6" s="827">
        <v>170.26299999999998</v>
      </c>
      <c r="H6" s="828">
        <v>107.375</v>
      </c>
      <c r="I6" s="829">
        <v>36.326999999999998</v>
      </c>
      <c r="J6" s="829">
        <v>313.96499999999997</v>
      </c>
      <c r="K6" s="145">
        <v>1196.3820000000001</v>
      </c>
      <c r="L6" s="827">
        <v>26.916999999999998</v>
      </c>
      <c r="M6" s="828">
        <v>27.852999999999998</v>
      </c>
      <c r="N6" s="829">
        <v>104.95400000000001</v>
      </c>
      <c r="O6" s="828">
        <v>159.72400000000002</v>
      </c>
      <c r="P6" s="145">
        <v>1356.106</v>
      </c>
      <c r="Q6" s="827">
        <v>167.62099999999998</v>
      </c>
      <c r="R6" s="828">
        <v>267.64699999999999</v>
      </c>
      <c r="S6" s="829">
        <v>385.64599999999996</v>
      </c>
      <c r="T6" s="828">
        <v>820.91399999999987</v>
      </c>
      <c r="U6" s="145">
        <v>2177.02</v>
      </c>
      <c r="V6" s="827">
        <v>397.84</v>
      </c>
      <c r="W6" s="828">
        <v>309.66900000000004</v>
      </c>
      <c r="X6" s="829">
        <v>277.47699999999998</v>
      </c>
      <c r="Y6" s="829">
        <v>984.98599999999999</v>
      </c>
      <c r="Z6" s="827">
        <v>176.73400000000001</v>
      </c>
      <c r="AA6" s="828">
        <v>99.756</v>
      </c>
      <c r="AB6" s="829">
        <v>38.137</v>
      </c>
      <c r="AC6" s="829">
        <v>314.62700000000001</v>
      </c>
      <c r="AD6" s="145">
        <v>1299.6130000000001</v>
      </c>
      <c r="AE6" s="827">
        <v>35.992000000000004</v>
      </c>
      <c r="AF6" s="828">
        <v>36.389000000000003</v>
      </c>
      <c r="AG6" s="829">
        <v>101.636</v>
      </c>
      <c r="AH6" s="828">
        <v>174.017</v>
      </c>
      <c r="AI6" s="145">
        <v>1473.63</v>
      </c>
      <c r="AJ6" s="827">
        <v>195.197</v>
      </c>
      <c r="AK6" s="828">
        <v>276.07499999999999</v>
      </c>
      <c r="AL6" s="829">
        <v>361.839</v>
      </c>
      <c r="AM6" s="828">
        <v>833.11099999999999</v>
      </c>
      <c r="AN6" s="145">
        <v>2306.741</v>
      </c>
      <c r="AO6" s="827">
        <v>396.88200000000001</v>
      </c>
      <c r="AP6" s="828">
        <v>296.61799999999999</v>
      </c>
      <c r="AQ6" s="829">
        <v>271.02800000000002</v>
      </c>
      <c r="AR6" s="829">
        <v>964.52799999999991</v>
      </c>
      <c r="AS6" s="827">
        <v>175.29300000000001</v>
      </c>
      <c r="AT6" s="828">
        <v>105.92699999999999</v>
      </c>
      <c r="AU6" s="829">
        <v>48.478999999999999</v>
      </c>
      <c r="AV6" s="829">
        <v>329.69900000000001</v>
      </c>
      <c r="AW6" s="145">
        <v>1294.2269999999999</v>
      </c>
      <c r="AX6" s="827">
        <v>26.780999999999999</v>
      </c>
      <c r="AY6" s="828">
        <v>24.610999999999997</v>
      </c>
      <c r="AZ6" s="829">
        <v>97.831000000000003</v>
      </c>
      <c r="BA6" s="828">
        <v>149.22300000000001</v>
      </c>
      <c r="BB6" s="145">
        <v>1443.4499999999998</v>
      </c>
      <c r="BC6" s="827">
        <v>189.64000000000001</v>
      </c>
      <c r="BD6" s="828">
        <v>255.32400000000001</v>
      </c>
      <c r="BE6" s="829">
        <v>320.149</v>
      </c>
      <c r="BF6" s="829">
        <v>765.11300000000006</v>
      </c>
      <c r="BG6" s="829">
        <v>-67.997999999999934</v>
      </c>
      <c r="BH6" s="722">
        <v>-8.1619376049529957E-2</v>
      </c>
      <c r="BI6" s="829">
        <v>2208.5630000000001</v>
      </c>
      <c r="BJ6" s="763">
        <v>-98.177999999999884</v>
      </c>
      <c r="BK6" s="722">
        <v>-4.2561345205205048E-2</v>
      </c>
      <c r="BL6" s="828">
        <v>367.61699999999996</v>
      </c>
      <c r="BM6" s="828">
        <v>310.58299999999997</v>
      </c>
      <c r="BN6" s="829">
        <v>249.33699999999999</v>
      </c>
      <c r="BO6" s="829">
        <v>927.53700000000003</v>
      </c>
      <c r="BP6" s="828">
        <v>163.88</v>
      </c>
      <c r="BQ6" s="828">
        <v>106.39099999999999</v>
      </c>
      <c r="BR6" s="829">
        <v>38.012</v>
      </c>
      <c r="BS6" s="829">
        <v>308.28299999999996</v>
      </c>
      <c r="BT6" s="829">
        <v>-21.416000000000054</v>
      </c>
      <c r="BU6" s="852">
        <v>-6.4956217640939326E-2</v>
      </c>
      <c r="BV6" s="145">
        <v>1235.82</v>
      </c>
      <c r="BW6" s="816">
        <v>-58.406999999999925</v>
      </c>
      <c r="BX6" s="722">
        <v>-4.5128868428799533E-2</v>
      </c>
      <c r="BY6" s="145">
        <v>36.105000000000004</v>
      </c>
      <c r="BZ6" s="145">
        <v>35.359000000000002</v>
      </c>
      <c r="CA6" s="816">
        <v>10.748000000000005</v>
      </c>
      <c r="CB6" s="722">
        <v>0.43671528991101566</v>
      </c>
      <c r="CC6" s="145">
        <v>97.484999999999999</v>
      </c>
      <c r="CD6" s="816">
        <f t="shared" si="0"/>
        <v>-0.34600000000000364</v>
      </c>
      <c r="CE6" s="722">
        <f t="shared" si="1"/>
        <v>-3.5367112673897194E-3</v>
      </c>
      <c r="CF6" s="145">
        <v>168.94900000000001</v>
      </c>
      <c r="CG6" s="816">
        <f t="shared" si="2"/>
        <v>19.725999999999999</v>
      </c>
      <c r="CH6" s="722">
        <f t="shared" si="3"/>
        <v>0.13219141821301003</v>
      </c>
      <c r="CI6" s="145">
        <v>1404.769</v>
      </c>
      <c r="CJ6" s="816">
        <f t="shared" si="4"/>
        <v>-38.680999999999813</v>
      </c>
      <c r="CK6" s="722">
        <f t="shared" si="5"/>
        <v>-2.6797602965118166E-2</v>
      </c>
    </row>
    <row r="7" spans="1:89" x14ac:dyDescent="0.25">
      <c r="A7" s="9" t="s">
        <v>9</v>
      </c>
      <c r="B7" s="270">
        <v>2018.027</v>
      </c>
      <c r="C7" s="830">
        <v>304.13200000000001</v>
      </c>
      <c r="D7" s="831">
        <v>244.01</v>
      </c>
      <c r="E7" s="832">
        <v>211.49700000000001</v>
      </c>
      <c r="F7" s="832">
        <v>759.63900000000012</v>
      </c>
      <c r="G7" s="830">
        <v>141.59299999999999</v>
      </c>
      <c r="H7" s="831">
        <v>91.602999999999994</v>
      </c>
      <c r="I7" s="832">
        <v>30.375</v>
      </c>
      <c r="J7" s="832">
        <v>263.57099999999997</v>
      </c>
      <c r="K7" s="223">
        <v>1023.21</v>
      </c>
      <c r="L7" s="830">
        <v>18.963999999999999</v>
      </c>
      <c r="M7" s="831">
        <v>21.704999999999998</v>
      </c>
      <c r="N7" s="832">
        <v>87.763000000000005</v>
      </c>
      <c r="O7" s="831">
        <v>128.43200000000002</v>
      </c>
      <c r="P7" s="223">
        <v>1151.6420000000001</v>
      </c>
      <c r="Q7" s="830">
        <v>144.22499999999999</v>
      </c>
      <c r="R7" s="831">
        <v>231.12700000000001</v>
      </c>
      <c r="S7" s="832">
        <v>334.7</v>
      </c>
      <c r="T7" s="831">
        <v>710.05200000000002</v>
      </c>
      <c r="U7" s="223">
        <v>1861.694</v>
      </c>
      <c r="V7" s="830">
        <v>341.28</v>
      </c>
      <c r="W7" s="831">
        <v>257.80900000000003</v>
      </c>
      <c r="X7" s="832">
        <v>234.80699999999999</v>
      </c>
      <c r="Y7" s="832">
        <v>833.89599999999996</v>
      </c>
      <c r="Z7" s="830">
        <v>149.59800000000001</v>
      </c>
      <c r="AA7" s="831">
        <v>83.754999999999995</v>
      </c>
      <c r="AB7" s="832">
        <v>32.277999999999999</v>
      </c>
      <c r="AC7" s="832">
        <v>265.63100000000003</v>
      </c>
      <c r="AD7" s="223">
        <v>1099.527</v>
      </c>
      <c r="AE7" s="830">
        <v>25.591000000000001</v>
      </c>
      <c r="AF7" s="831">
        <v>28.98</v>
      </c>
      <c r="AG7" s="832">
        <v>85.075000000000003</v>
      </c>
      <c r="AH7" s="831">
        <v>139.64600000000002</v>
      </c>
      <c r="AI7" s="223">
        <v>1239.173</v>
      </c>
      <c r="AJ7" s="830">
        <v>167.24799999999999</v>
      </c>
      <c r="AK7" s="831">
        <v>238.51</v>
      </c>
      <c r="AL7" s="832">
        <v>305.56900000000002</v>
      </c>
      <c r="AM7" s="831">
        <v>711.327</v>
      </c>
      <c r="AN7" s="223">
        <v>1950.5</v>
      </c>
      <c r="AO7" s="830">
        <v>338.41199999999998</v>
      </c>
      <c r="AP7" s="831">
        <v>253.285</v>
      </c>
      <c r="AQ7" s="832">
        <v>232.24199999999999</v>
      </c>
      <c r="AR7" s="832">
        <v>823.93899999999996</v>
      </c>
      <c r="AS7" s="830">
        <v>149.51300000000001</v>
      </c>
      <c r="AT7" s="831">
        <v>84.284999999999997</v>
      </c>
      <c r="AU7" s="832">
        <v>39.154000000000003</v>
      </c>
      <c r="AV7" s="832">
        <v>272.952</v>
      </c>
      <c r="AW7" s="223">
        <v>1096.8910000000001</v>
      </c>
      <c r="AX7" s="830">
        <v>22.356999999999999</v>
      </c>
      <c r="AY7" s="831">
        <v>16.472999999999999</v>
      </c>
      <c r="AZ7" s="832">
        <v>80.554000000000002</v>
      </c>
      <c r="BA7" s="831">
        <v>119.384</v>
      </c>
      <c r="BB7" s="223">
        <v>1216.2750000000001</v>
      </c>
      <c r="BC7" s="830">
        <v>162.15700000000001</v>
      </c>
      <c r="BD7" s="831">
        <v>214.99600000000001</v>
      </c>
      <c r="BE7" s="832">
        <v>264.90800000000002</v>
      </c>
      <c r="BF7" s="832">
        <v>642.06100000000004</v>
      </c>
      <c r="BG7" s="832">
        <v>-69.265999999999963</v>
      </c>
      <c r="BH7" s="724">
        <v>-9.7375749830949654E-2</v>
      </c>
      <c r="BI7" s="832">
        <v>1858.3360000000002</v>
      </c>
      <c r="BJ7" s="764">
        <v>-92.16399999999976</v>
      </c>
      <c r="BK7" s="724">
        <v>-4.7251473981030356E-2</v>
      </c>
      <c r="BL7" s="830">
        <v>310.71699999999998</v>
      </c>
      <c r="BM7" s="831">
        <v>264.40699999999998</v>
      </c>
      <c r="BN7" s="833">
        <v>214.53399999999999</v>
      </c>
      <c r="BO7" s="832">
        <v>789.65800000000002</v>
      </c>
      <c r="BP7" s="830">
        <v>138</v>
      </c>
      <c r="BQ7" s="831">
        <v>88.826999999999998</v>
      </c>
      <c r="BR7" s="832">
        <v>29.452000000000002</v>
      </c>
      <c r="BS7" s="832">
        <v>256.279</v>
      </c>
      <c r="BT7" s="832">
        <v>-16.673000000000002</v>
      </c>
      <c r="BU7" s="853">
        <v>-6.1084000117236741E-2</v>
      </c>
      <c r="BV7" s="223">
        <v>1045.9369999999999</v>
      </c>
      <c r="BW7" s="817">
        <v>-50.954000000000178</v>
      </c>
      <c r="BX7" s="724">
        <v>-4.6453111567147667E-2</v>
      </c>
      <c r="BY7" s="223">
        <v>29.853000000000002</v>
      </c>
      <c r="BZ7" s="223">
        <v>26.283000000000001</v>
      </c>
      <c r="CA7" s="817">
        <v>9.8100000000000023</v>
      </c>
      <c r="CB7" s="724">
        <v>0.5955199417228193</v>
      </c>
      <c r="CC7" s="223">
        <v>80.156999999999996</v>
      </c>
      <c r="CD7" s="817">
        <f t="shared" si="0"/>
        <v>-0.39700000000000557</v>
      </c>
      <c r="CE7" s="724">
        <f t="shared" si="1"/>
        <v>-4.9283710306130737E-3</v>
      </c>
      <c r="CF7" s="223">
        <v>136.29300000000001</v>
      </c>
      <c r="CG7" s="817">
        <f t="shared" si="2"/>
        <v>16.909000000000006</v>
      </c>
      <c r="CH7" s="724">
        <f t="shared" si="3"/>
        <v>0.14163539502780947</v>
      </c>
      <c r="CI7" s="223">
        <v>1182.23</v>
      </c>
      <c r="CJ7" s="817">
        <f t="shared" si="4"/>
        <v>-34.045000000000073</v>
      </c>
      <c r="CK7" s="724">
        <f t="shared" si="5"/>
        <v>-2.7991202647427653E-2</v>
      </c>
    </row>
    <row r="8" spans="1:89" x14ac:dyDescent="0.25">
      <c r="A8" s="9" t="s">
        <v>10</v>
      </c>
      <c r="B8" s="270">
        <v>332.49599999999998</v>
      </c>
      <c r="C8" s="830">
        <v>46.052999999999997</v>
      </c>
      <c r="D8" s="831">
        <v>40.412999999999997</v>
      </c>
      <c r="E8" s="832">
        <v>35.715000000000003</v>
      </c>
      <c r="F8" s="832">
        <v>122.181</v>
      </c>
      <c r="G8" s="830">
        <v>28.67</v>
      </c>
      <c r="H8" s="831">
        <v>15.772</v>
      </c>
      <c r="I8" s="832">
        <v>5.952</v>
      </c>
      <c r="J8" s="832">
        <v>50.393999999999998</v>
      </c>
      <c r="K8" s="223">
        <v>172.57499999999999</v>
      </c>
      <c r="L8" s="830">
        <v>7.9530000000000003</v>
      </c>
      <c r="M8" s="831">
        <v>6.1479999999999997</v>
      </c>
      <c r="N8" s="832">
        <v>17.190999999999999</v>
      </c>
      <c r="O8" s="831">
        <v>31.291999999999998</v>
      </c>
      <c r="P8" s="223">
        <v>203.86699999999999</v>
      </c>
      <c r="Q8" s="830">
        <v>23.396000000000001</v>
      </c>
      <c r="R8" s="831">
        <v>36.520000000000003</v>
      </c>
      <c r="S8" s="832">
        <v>49.722000000000001</v>
      </c>
      <c r="T8" s="831">
        <v>109.63800000000001</v>
      </c>
      <c r="U8" s="223">
        <v>313.505</v>
      </c>
      <c r="V8" s="830">
        <v>53.948</v>
      </c>
      <c r="W8" s="831">
        <v>47.54</v>
      </c>
      <c r="X8" s="832">
        <v>42.67</v>
      </c>
      <c r="Y8" s="832">
        <v>144.15800000000002</v>
      </c>
      <c r="Z8" s="830">
        <v>27.135999999999999</v>
      </c>
      <c r="AA8" s="831">
        <v>16.001000000000001</v>
      </c>
      <c r="AB8" s="832">
        <v>5.859</v>
      </c>
      <c r="AC8" s="832">
        <v>48.996000000000002</v>
      </c>
      <c r="AD8" s="223">
        <v>193.15400000000002</v>
      </c>
      <c r="AE8" s="830">
        <v>10.401</v>
      </c>
      <c r="AF8" s="831">
        <v>7.4089999999999998</v>
      </c>
      <c r="AG8" s="832">
        <v>16.561</v>
      </c>
      <c r="AH8" s="831">
        <v>34.370999999999995</v>
      </c>
      <c r="AI8" s="223">
        <v>227.52500000000003</v>
      </c>
      <c r="AJ8" s="830">
        <v>27.949000000000002</v>
      </c>
      <c r="AK8" s="831">
        <v>37.564999999999998</v>
      </c>
      <c r="AL8" s="832">
        <v>50.744999999999997</v>
      </c>
      <c r="AM8" s="831">
        <v>116.259</v>
      </c>
      <c r="AN8" s="223">
        <v>343.78400000000005</v>
      </c>
      <c r="AO8" s="830">
        <v>53.780999999999999</v>
      </c>
      <c r="AP8" s="831">
        <v>43.332999999999998</v>
      </c>
      <c r="AQ8" s="832">
        <v>38.786000000000001</v>
      </c>
      <c r="AR8" s="832">
        <v>135.9</v>
      </c>
      <c r="AS8" s="830">
        <v>25.78</v>
      </c>
      <c r="AT8" s="831">
        <v>21.641999999999999</v>
      </c>
      <c r="AU8" s="832">
        <v>9.3249999999999993</v>
      </c>
      <c r="AV8" s="832">
        <v>56.747</v>
      </c>
      <c r="AW8" s="223">
        <v>192.64699999999999</v>
      </c>
      <c r="AX8" s="830">
        <v>4.4240000000000004</v>
      </c>
      <c r="AY8" s="831">
        <v>8.1379999999999999</v>
      </c>
      <c r="AZ8" s="832">
        <v>17.277000000000001</v>
      </c>
      <c r="BA8" s="831">
        <v>29.839000000000002</v>
      </c>
      <c r="BB8" s="223">
        <v>222.48599999999999</v>
      </c>
      <c r="BC8" s="830">
        <v>27.483000000000001</v>
      </c>
      <c r="BD8" s="831">
        <v>39.026000000000003</v>
      </c>
      <c r="BE8" s="832">
        <v>55.241</v>
      </c>
      <c r="BF8" s="832">
        <v>121.75</v>
      </c>
      <c r="BG8" s="832">
        <v>5.4909999999999997</v>
      </c>
      <c r="BH8" s="724">
        <v>4.7230752027799916E-2</v>
      </c>
      <c r="BI8" s="832">
        <v>344.23599999999999</v>
      </c>
      <c r="BJ8" s="764">
        <v>0.45199999999994134</v>
      </c>
      <c r="BK8" s="724">
        <v>1.3147790473087007E-3</v>
      </c>
      <c r="BL8" s="830">
        <v>53.798000000000002</v>
      </c>
      <c r="BM8" s="831">
        <v>45.115000000000002</v>
      </c>
      <c r="BN8" s="832">
        <v>34.802999999999997</v>
      </c>
      <c r="BO8" s="832">
        <v>133.71600000000001</v>
      </c>
      <c r="BP8" s="830">
        <v>25.579000000000001</v>
      </c>
      <c r="BQ8" s="831">
        <v>17.564</v>
      </c>
      <c r="BR8" s="832">
        <v>8.56</v>
      </c>
      <c r="BS8" s="832">
        <v>51.703000000000003</v>
      </c>
      <c r="BT8" s="832">
        <v>-5.0439999999999969</v>
      </c>
      <c r="BU8" s="853">
        <v>-8.8885756075210973E-2</v>
      </c>
      <c r="BV8" s="223">
        <v>185.41900000000001</v>
      </c>
      <c r="BW8" s="817">
        <v>-7.2279999999999802</v>
      </c>
      <c r="BX8" s="724">
        <v>-3.7519400769282577E-2</v>
      </c>
      <c r="BY8" s="223">
        <v>6.2519999999999998</v>
      </c>
      <c r="BZ8" s="223">
        <v>9.0760000000000005</v>
      </c>
      <c r="CA8" s="817">
        <v>0.93800000000000061</v>
      </c>
      <c r="CB8" s="724">
        <v>0.11526173507004185</v>
      </c>
      <c r="CC8" s="223">
        <v>17.327999999999999</v>
      </c>
      <c r="CD8" s="817">
        <f t="shared" si="0"/>
        <v>5.099999999999838E-2</v>
      </c>
      <c r="CE8" s="724">
        <f t="shared" si="1"/>
        <v>2.9519013717658376E-3</v>
      </c>
      <c r="CF8" s="223">
        <v>32.655999999999999</v>
      </c>
      <c r="CG8" s="817">
        <f t="shared" si="2"/>
        <v>2.8169999999999966</v>
      </c>
      <c r="CH8" s="724">
        <f t="shared" si="3"/>
        <v>9.4406649016387831E-2</v>
      </c>
      <c r="CI8" s="223">
        <v>218.07500000000002</v>
      </c>
      <c r="CJ8" s="817">
        <f t="shared" si="4"/>
        <v>-4.4109999999999729</v>
      </c>
      <c r="CK8" s="724">
        <f t="shared" si="5"/>
        <v>-1.9825966577672181E-2</v>
      </c>
    </row>
    <row r="9" spans="1:89" x14ac:dyDescent="0.25">
      <c r="A9" s="9" t="s">
        <v>55</v>
      </c>
      <c r="B9" s="270">
        <v>6.0519999999999996</v>
      </c>
      <c r="C9" s="830">
        <v>0.59699999999999998</v>
      </c>
      <c r="D9" s="831">
        <v>0</v>
      </c>
      <c r="E9" s="832"/>
      <c r="F9" s="832">
        <v>0.59699999999999998</v>
      </c>
      <c r="G9" s="830"/>
      <c r="H9" s="831"/>
      <c r="I9" s="832">
        <v>0</v>
      </c>
      <c r="J9" s="832">
        <v>0</v>
      </c>
      <c r="K9" s="223">
        <v>0.59699999999999998</v>
      </c>
      <c r="L9" s="830">
        <v>0</v>
      </c>
      <c r="M9" s="831">
        <v>0</v>
      </c>
      <c r="N9" s="832">
        <v>0</v>
      </c>
      <c r="O9" s="831">
        <v>0</v>
      </c>
      <c r="P9" s="223">
        <v>0.59699999999999998</v>
      </c>
      <c r="Q9" s="830"/>
      <c r="R9" s="831"/>
      <c r="S9" s="832">
        <v>1.224</v>
      </c>
      <c r="T9" s="831">
        <v>1.224</v>
      </c>
      <c r="U9" s="223">
        <v>1.821</v>
      </c>
      <c r="V9" s="830">
        <v>2.6120000000000001</v>
      </c>
      <c r="W9" s="831">
        <v>4.32</v>
      </c>
      <c r="X9" s="832">
        <v>0</v>
      </c>
      <c r="Y9" s="832">
        <v>6.9320000000000004</v>
      </c>
      <c r="Z9" s="830"/>
      <c r="AA9" s="831"/>
      <c r="AB9" s="832">
        <v>0</v>
      </c>
      <c r="AC9" s="832">
        <v>0</v>
      </c>
      <c r="AD9" s="223">
        <v>6.9320000000000004</v>
      </c>
      <c r="AE9" s="830">
        <v>0</v>
      </c>
      <c r="AF9" s="831">
        <v>0</v>
      </c>
      <c r="AG9" s="832">
        <v>0</v>
      </c>
      <c r="AH9" s="831">
        <v>0</v>
      </c>
      <c r="AI9" s="223">
        <v>6.9320000000000004</v>
      </c>
      <c r="AJ9" s="830"/>
      <c r="AK9" s="831"/>
      <c r="AL9" s="832">
        <v>5.5250000000000004</v>
      </c>
      <c r="AM9" s="831">
        <v>5.5250000000000004</v>
      </c>
      <c r="AN9" s="223">
        <v>12.457000000000001</v>
      </c>
      <c r="AO9" s="830">
        <v>4.6890000000000001</v>
      </c>
      <c r="AP9" s="831">
        <v>0</v>
      </c>
      <c r="AQ9" s="832">
        <v>0</v>
      </c>
      <c r="AR9" s="832">
        <v>4.6890000000000001</v>
      </c>
      <c r="AS9" s="830">
        <v>0</v>
      </c>
      <c r="AT9" s="831">
        <v>0</v>
      </c>
      <c r="AU9" s="832">
        <v>0</v>
      </c>
      <c r="AV9" s="832">
        <v>0</v>
      </c>
      <c r="AW9" s="223">
        <v>4.6890000000000001</v>
      </c>
      <c r="AX9" s="830">
        <v>0</v>
      </c>
      <c r="AY9" s="831">
        <v>0</v>
      </c>
      <c r="AZ9" s="832">
        <v>0</v>
      </c>
      <c r="BA9" s="831">
        <v>0</v>
      </c>
      <c r="BB9" s="223">
        <v>4.6890000000000001</v>
      </c>
      <c r="BC9" s="830">
        <v>0</v>
      </c>
      <c r="BD9" s="831">
        <v>1.302</v>
      </c>
      <c r="BE9" s="832">
        <v>0</v>
      </c>
      <c r="BF9" s="832">
        <v>1.302</v>
      </c>
      <c r="BG9" s="832">
        <v>-4.2230000000000008</v>
      </c>
      <c r="BH9" s="724">
        <v>-0.76434389140271497</v>
      </c>
      <c r="BI9" s="832">
        <v>5.9909999999999997</v>
      </c>
      <c r="BJ9" s="764">
        <v>-6.4660000000000011</v>
      </c>
      <c r="BK9" s="724">
        <v>-0.51906558561451399</v>
      </c>
      <c r="BL9" s="830">
        <v>3.1019999999999999</v>
      </c>
      <c r="BM9" s="831">
        <v>1.0609999999999999</v>
      </c>
      <c r="BN9" s="833">
        <v>0</v>
      </c>
      <c r="BO9" s="832">
        <v>4.1630000000000003</v>
      </c>
      <c r="BP9" s="830">
        <v>0.30099999999999999</v>
      </c>
      <c r="BQ9" s="831">
        <v>0</v>
      </c>
      <c r="BR9" s="832">
        <v>0</v>
      </c>
      <c r="BS9" s="832">
        <v>0.30099999999999999</v>
      </c>
      <c r="BT9" s="832">
        <v>0.30099999999999999</v>
      </c>
      <c r="BU9" s="853" t="e">
        <v>#DIV/0!</v>
      </c>
      <c r="BV9" s="223">
        <v>4.4640000000000004</v>
      </c>
      <c r="BW9" s="817">
        <v>-0.22499999999999964</v>
      </c>
      <c r="BX9" s="724">
        <v>-4.7984644913627562E-2</v>
      </c>
      <c r="BY9" s="223">
        <v>0</v>
      </c>
      <c r="BZ9" s="223">
        <v>0</v>
      </c>
      <c r="CA9" s="817">
        <v>0</v>
      </c>
      <c r="CB9" s="724" t="e">
        <v>#DIV/0!</v>
      </c>
      <c r="CC9" s="223">
        <v>0</v>
      </c>
      <c r="CD9" s="817">
        <f t="shared" si="0"/>
        <v>0</v>
      </c>
      <c r="CE9" s="724" t="e">
        <f t="shared" si="1"/>
        <v>#DIV/0!</v>
      </c>
      <c r="CF9" s="223">
        <v>0</v>
      </c>
      <c r="CG9" s="817">
        <f t="shared" si="2"/>
        <v>0</v>
      </c>
      <c r="CH9" s="724" t="e">
        <f t="shared" si="3"/>
        <v>#DIV/0!</v>
      </c>
      <c r="CI9" s="223">
        <v>4.4640000000000004</v>
      </c>
      <c r="CJ9" s="817">
        <f t="shared" si="4"/>
        <v>-0.22499999999999964</v>
      </c>
      <c r="CK9" s="724">
        <f t="shared" si="5"/>
        <v>-4.7984644913627562E-2</v>
      </c>
    </row>
    <row r="10" spans="1:89" x14ac:dyDescent="0.25">
      <c r="A10" s="8" t="s">
        <v>27</v>
      </c>
      <c r="B10" s="269">
        <v>2274.9780000000001</v>
      </c>
      <c r="C10" s="827">
        <v>369.875</v>
      </c>
      <c r="D10" s="828">
        <v>304.06200000000001</v>
      </c>
      <c r="E10" s="829">
        <v>264.63600000000002</v>
      </c>
      <c r="F10" s="829">
        <v>938.57300000000009</v>
      </c>
      <c r="G10" s="827">
        <v>197.28</v>
      </c>
      <c r="H10" s="828">
        <v>72.850999999999999</v>
      </c>
      <c r="I10" s="829">
        <v>53.421999999999997</v>
      </c>
      <c r="J10" s="829">
        <v>323.55299999999994</v>
      </c>
      <c r="K10" s="145">
        <v>1262.126</v>
      </c>
      <c r="L10" s="827">
        <v>51.945</v>
      </c>
      <c r="M10" s="828">
        <v>51.018000000000001</v>
      </c>
      <c r="N10" s="829">
        <v>49.573</v>
      </c>
      <c r="O10" s="828">
        <v>152.536</v>
      </c>
      <c r="P10" s="145">
        <v>1414.662</v>
      </c>
      <c r="Q10" s="827">
        <v>180.76900000000001</v>
      </c>
      <c r="R10" s="828">
        <v>263.88100000000003</v>
      </c>
      <c r="S10" s="829">
        <v>359.71500000000003</v>
      </c>
      <c r="T10" s="828">
        <v>804.36500000000001</v>
      </c>
      <c r="U10" s="145">
        <v>2219.027</v>
      </c>
      <c r="V10" s="827">
        <v>404.36599999999999</v>
      </c>
      <c r="W10" s="828">
        <v>333.25599999999997</v>
      </c>
      <c r="X10" s="829">
        <v>277.95100000000002</v>
      </c>
      <c r="Y10" s="829">
        <v>1015.573</v>
      </c>
      <c r="Z10" s="827">
        <v>191.84100000000001</v>
      </c>
      <c r="AA10" s="828">
        <v>61.829000000000001</v>
      </c>
      <c r="AB10" s="829">
        <v>47.09</v>
      </c>
      <c r="AC10" s="829">
        <v>300.76000000000005</v>
      </c>
      <c r="AD10" s="145">
        <v>1316.3330000000001</v>
      </c>
      <c r="AE10" s="827">
        <v>44.293999999999997</v>
      </c>
      <c r="AF10" s="828">
        <v>46.494</v>
      </c>
      <c r="AG10" s="829">
        <v>40.081000000000003</v>
      </c>
      <c r="AH10" s="828">
        <v>130.869</v>
      </c>
      <c r="AI10" s="145">
        <v>1447.202</v>
      </c>
      <c r="AJ10" s="827">
        <v>168.761</v>
      </c>
      <c r="AK10" s="828">
        <v>265.81200000000001</v>
      </c>
      <c r="AL10" s="829">
        <v>376.38499999999999</v>
      </c>
      <c r="AM10" s="828">
        <v>810.95799999999997</v>
      </c>
      <c r="AN10" s="145">
        <v>2258.16</v>
      </c>
      <c r="AO10" s="827">
        <v>397.61099999999999</v>
      </c>
      <c r="AP10" s="828">
        <v>323.214</v>
      </c>
      <c r="AQ10" s="829">
        <v>279.077</v>
      </c>
      <c r="AR10" s="829">
        <v>999.90200000000004</v>
      </c>
      <c r="AS10" s="827">
        <v>208.34399999999999</v>
      </c>
      <c r="AT10" s="828">
        <v>76.08</v>
      </c>
      <c r="AU10" s="829">
        <v>59.642000000000003</v>
      </c>
      <c r="AV10" s="829">
        <v>344.06599999999997</v>
      </c>
      <c r="AW10" s="145">
        <v>1343.9680000000001</v>
      </c>
      <c r="AX10" s="827">
        <v>50.993000000000002</v>
      </c>
      <c r="AY10" s="828">
        <v>53.353000000000002</v>
      </c>
      <c r="AZ10" s="829">
        <v>58.671999999999997</v>
      </c>
      <c r="BA10" s="828">
        <v>163.018</v>
      </c>
      <c r="BB10" s="145">
        <v>1506.9860000000001</v>
      </c>
      <c r="BC10" s="827">
        <v>200.00400000000002</v>
      </c>
      <c r="BD10" s="828">
        <v>250.267</v>
      </c>
      <c r="BE10" s="829">
        <v>338.38599999999997</v>
      </c>
      <c r="BF10" s="829">
        <v>788.65699999999993</v>
      </c>
      <c r="BG10" s="829">
        <v>-22.301000000000045</v>
      </c>
      <c r="BH10" s="722">
        <v>-2.7499574577228514E-2</v>
      </c>
      <c r="BI10" s="829">
        <v>2295.643</v>
      </c>
      <c r="BJ10" s="763">
        <v>37.483000000000175</v>
      </c>
      <c r="BK10" s="768">
        <v>1.6598912388847697E-2</v>
      </c>
      <c r="BL10" s="828">
        <v>401.185</v>
      </c>
      <c r="BM10" s="828">
        <v>334.09800000000001</v>
      </c>
      <c r="BN10" s="829">
        <v>270.64100000000002</v>
      </c>
      <c r="BO10" s="829">
        <v>1005.924</v>
      </c>
      <c r="BP10" s="828">
        <v>175.91800000000001</v>
      </c>
      <c r="BQ10" s="828">
        <v>61.307000000000002</v>
      </c>
      <c r="BR10" s="829">
        <v>51.095999999999997</v>
      </c>
      <c r="BS10" s="829">
        <v>288.32100000000003</v>
      </c>
      <c r="BT10" s="829">
        <v>-55.744999999999948</v>
      </c>
      <c r="BU10" s="852">
        <v>-0.16201833369179156</v>
      </c>
      <c r="BV10" s="145">
        <v>1294.2449999999999</v>
      </c>
      <c r="BW10" s="816">
        <v>-49.723000000000184</v>
      </c>
      <c r="BX10" s="768">
        <v>-3.6997160646682195E-2</v>
      </c>
      <c r="BY10" s="145">
        <v>46.302</v>
      </c>
      <c r="BZ10" s="145">
        <v>44.786000000000001</v>
      </c>
      <c r="CA10" s="816">
        <v>-8.5670000000000002</v>
      </c>
      <c r="CB10" s="768">
        <v>-0.16057203906059642</v>
      </c>
      <c r="CC10" s="145">
        <v>47.381</v>
      </c>
      <c r="CD10" s="816">
        <f t="shared" si="0"/>
        <v>-11.290999999999997</v>
      </c>
      <c r="CE10" s="768">
        <f t="shared" si="1"/>
        <v>-0.19244273247886551</v>
      </c>
      <c r="CF10" s="145">
        <v>138.46899999999999</v>
      </c>
      <c r="CG10" s="816">
        <f t="shared" si="2"/>
        <v>-24.549000000000007</v>
      </c>
      <c r="CH10" s="768">
        <f t="shared" si="3"/>
        <v>-0.15059073231176928</v>
      </c>
      <c r="CI10" s="145">
        <v>1432.7139999999999</v>
      </c>
      <c r="CJ10" s="816">
        <f t="shared" si="4"/>
        <v>-74.272000000000162</v>
      </c>
      <c r="CK10" s="768">
        <f t="shared" si="5"/>
        <v>-4.9285129390717733E-2</v>
      </c>
    </row>
    <row r="11" spans="1:89" x14ac:dyDescent="0.25">
      <c r="A11" s="9" t="s">
        <v>12</v>
      </c>
      <c r="B11" s="270">
        <v>150.98500000000001</v>
      </c>
      <c r="C11" s="830">
        <v>29.379000000000001</v>
      </c>
      <c r="D11" s="831">
        <v>22.251999999999999</v>
      </c>
      <c r="E11" s="832">
        <v>20.562000000000001</v>
      </c>
      <c r="F11" s="832">
        <v>72.192999999999998</v>
      </c>
      <c r="G11" s="830">
        <v>12.323</v>
      </c>
      <c r="H11" s="831">
        <v>1.0309999999999999</v>
      </c>
      <c r="I11" s="832">
        <v>0</v>
      </c>
      <c r="J11" s="832">
        <v>13.354000000000001</v>
      </c>
      <c r="K11" s="223">
        <v>85.546999999999997</v>
      </c>
      <c r="L11" s="830">
        <v>0</v>
      </c>
      <c r="M11" s="831">
        <v>0</v>
      </c>
      <c r="N11" s="832">
        <v>0.19900000000000001</v>
      </c>
      <c r="O11" s="831">
        <v>0.19900000000000001</v>
      </c>
      <c r="P11" s="223">
        <v>85.745999999999995</v>
      </c>
      <c r="Q11" s="830">
        <v>11.757999999999999</v>
      </c>
      <c r="R11" s="831">
        <v>19.867000000000001</v>
      </c>
      <c r="S11" s="832">
        <v>28.651</v>
      </c>
      <c r="T11" s="831">
        <v>60.275999999999996</v>
      </c>
      <c r="U11" s="223">
        <v>146.02199999999999</v>
      </c>
      <c r="V11" s="830">
        <v>32.389000000000003</v>
      </c>
      <c r="W11" s="831">
        <v>25.904</v>
      </c>
      <c r="X11" s="832">
        <v>20.783000000000001</v>
      </c>
      <c r="Y11" s="832">
        <v>79.076000000000008</v>
      </c>
      <c r="Z11" s="830">
        <v>14.071999999999999</v>
      </c>
      <c r="AA11" s="831">
        <v>0.78100000000000003</v>
      </c>
      <c r="AB11" s="832">
        <v>0</v>
      </c>
      <c r="AC11" s="832">
        <v>14.853</v>
      </c>
      <c r="AD11" s="223">
        <v>93.929000000000002</v>
      </c>
      <c r="AE11" s="830">
        <v>0</v>
      </c>
      <c r="AF11" s="831">
        <v>0</v>
      </c>
      <c r="AG11" s="832">
        <v>0</v>
      </c>
      <c r="AH11" s="831">
        <v>0</v>
      </c>
      <c r="AI11" s="223">
        <v>93.929000000000002</v>
      </c>
      <c r="AJ11" s="830">
        <v>11.959</v>
      </c>
      <c r="AK11" s="831">
        <v>20.463999999999999</v>
      </c>
      <c r="AL11" s="832">
        <v>29.175000000000001</v>
      </c>
      <c r="AM11" s="831">
        <v>61.597999999999999</v>
      </c>
      <c r="AN11" s="223">
        <v>155.52699999999999</v>
      </c>
      <c r="AO11" s="830">
        <v>31.207000000000001</v>
      </c>
      <c r="AP11" s="831">
        <v>25.175999999999998</v>
      </c>
      <c r="AQ11" s="832">
        <v>22.292999999999999</v>
      </c>
      <c r="AR11" s="832">
        <v>78.675999999999988</v>
      </c>
      <c r="AS11" s="830">
        <v>17.474</v>
      </c>
      <c r="AT11" s="831">
        <v>1.704</v>
      </c>
      <c r="AU11" s="832">
        <v>0</v>
      </c>
      <c r="AV11" s="832">
        <v>19.178000000000001</v>
      </c>
      <c r="AW11" s="223">
        <v>97.853999999999985</v>
      </c>
      <c r="AX11" s="830">
        <v>0</v>
      </c>
      <c r="AY11" s="831">
        <v>0</v>
      </c>
      <c r="AZ11" s="832">
        <v>0</v>
      </c>
      <c r="BA11" s="831">
        <v>0</v>
      </c>
      <c r="BB11" s="223">
        <v>97.853999999999985</v>
      </c>
      <c r="BC11" s="830">
        <v>16.663</v>
      </c>
      <c r="BD11" s="831">
        <v>21.459</v>
      </c>
      <c r="BE11" s="832">
        <v>29.082999999999998</v>
      </c>
      <c r="BF11" s="832">
        <v>67.204999999999998</v>
      </c>
      <c r="BG11" s="832">
        <v>5.6069999999999993</v>
      </c>
      <c r="BH11" s="724">
        <v>9.1025682652034146E-2</v>
      </c>
      <c r="BI11" s="832">
        <v>165.05899999999997</v>
      </c>
      <c r="BJ11" s="764">
        <v>9.5319999999999823</v>
      </c>
      <c r="BK11" s="692">
        <v>6.1288393655120954E-2</v>
      </c>
      <c r="BL11" s="830">
        <v>32.619999999999997</v>
      </c>
      <c r="BM11" s="831">
        <v>26.177</v>
      </c>
      <c r="BN11" s="832">
        <v>22.015999999999998</v>
      </c>
      <c r="BO11" s="832">
        <v>80.812999999999988</v>
      </c>
      <c r="BP11" s="830">
        <v>12.618</v>
      </c>
      <c r="BQ11" s="831">
        <v>0</v>
      </c>
      <c r="BR11" s="832">
        <v>0</v>
      </c>
      <c r="BS11" s="832">
        <v>12.618</v>
      </c>
      <c r="BT11" s="832">
        <v>-6.5600000000000005</v>
      </c>
      <c r="BU11" s="853">
        <v>-0.34205860882260924</v>
      </c>
      <c r="BV11" s="223">
        <v>93.430999999999983</v>
      </c>
      <c r="BW11" s="817">
        <v>-4.4230000000000018</v>
      </c>
      <c r="BX11" s="692">
        <v>-4.5199991824554975E-2</v>
      </c>
      <c r="BY11" s="223">
        <v>0</v>
      </c>
      <c r="BZ11" s="223">
        <v>0</v>
      </c>
      <c r="CA11" s="817">
        <v>0</v>
      </c>
      <c r="CB11" s="692" t="e">
        <v>#DIV/0!</v>
      </c>
      <c r="CC11" s="223">
        <v>0</v>
      </c>
      <c r="CD11" s="817">
        <f t="shared" si="0"/>
        <v>0</v>
      </c>
      <c r="CE11" s="692" t="e">
        <f t="shared" si="1"/>
        <v>#DIV/0!</v>
      </c>
      <c r="CF11" s="223">
        <v>0</v>
      </c>
      <c r="CG11" s="817">
        <f t="shared" si="2"/>
        <v>0</v>
      </c>
      <c r="CH11" s="692" t="e">
        <f t="shared" si="3"/>
        <v>#DIV/0!</v>
      </c>
      <c r="CI11" s="223">
        <v>93.430999999999983</v>
      </c>
      <c r="CJ11" s="817">
        <f t="shared" si="4"/>
        <v>-4.4230000000000018</v>
      </c>
      <c r="CK11" s="692">
        <f t="shared" si="5"/>
        <v>-4.5199991824554975E-2</v>
      </c>
    </row>
    <row r="12" spans="1:89" x14ac:dyDescent="0.25">
      <c r="A12" s="9" t="s">
        <v>11</v>
      </c>
      <c r="B12" s="270">
        <v>2123.9929999999999</v>
      </c>
      <c r="C12" s="830">
        <v>340.49599999999998</v>
      </c>
      <c r="D12" s="831">
        <v>281.81</v>
      </c>
      <c r="E12" s="832">
        <v>244.07400000000001</v>
      </c>
      <c r="F12" s="832">
        <v>866.38000000000011</v>
      </c>
      <c r="G12" s="830">
        <v>184.95699999999999</v>
      </c>
      <c r="H12" s="831">
        <v>71.819999999999993</v>
      </c>
      <c r="I12" s="832">
        <v>53.421999999999997</v>
      </c>
      <c r="J12" s="832">
        <v>310.19899999999996</v>
      </c>
      <c r="K12" s="223">
        <v>1176.5790000000002</v>
      </c>
      <c r="L12" s="830">
        <v>51.945</v>
      </c>
      <c r="M12" s="831">
        <v>51.018000000000001</v>
      </c>
      <c r="N12" s="832">
        <v>49.374000000000002</v>
      </c>
      <c r="O12" s="831">
        <v>152.33699999999999</v>
      </c>
      <c r="P12" s="223">
        <v>1328.9160000000002</v>
      </c>
      <c r="Q12" s="830">
        <v>169.011</v>
      </c>
      <c r="R12" s="831">
        <v>244.01400000000001</v>
      </c>
      <c r="S12" s="832">
        <v>331.06400000000002</v>
      </c>
      <c r="T12" s="831">
        <v>744.08899999999994</v>
      </c>
      <c r="U12" s="223">
        <v>2073.0050000000001</v>
      </c>
      <c r="V12" s="830">
        <v>371.97699999999998</v>
      </c>
      <c r="W12" s="831">
        <v>307.35199999999998</v>
      </c>
      <c r="X12" s="832">
        <v>257.16800000000001</v>
      </c>
      <c r="Y12" s="832">
        <v>936.49699999999996</v>
      </c>
      <c r="Z12" s="830">
        <v>177.76900000000001</v>
      </c>
      <c r="AA12" s="831">
        <v>61.048000000000002</v>
      </c>
      <c r="AB12" s="832">
        <v>47.09</v>
      </c>
      <c r="AC12" s="832">
        <v>285.90700000000004</v>
      </c>
      <c r="AD12" s="223">
        <v>1222.404</v>
      </c>
      <c r="AE12" s="830">
        <v>44.293999999999997</v>
      </c>
      <c r="AF12" s="831">
        <v>46.494</v>
      </c>
      <c r="AG12" s="832">
        <v>40.081000000000003</v>
      </c>
      <c r="AH12" s="831">
        <v>130.869</v>
      </c>
      <c r="AI12" s="223">
        <v>1353.2729999999999</v>
      </c>
      <c r="AJ12" s="830">
        <v>156.80199999999999</v>
      </c>
      <c r="AK12" s="831">
        <v>245.34800000000001</v>
      </c>
      <c r="AL12" s="832">
        <v>347.21</v>
      </c>
      <c r="AM12" s="831">
        <v>749.36</v>
      </c>
      <c r="AN12" s="223">
        <v>2102.6329999999998</v>
      </c>
      <c r="AO12" s="830">
        <v>366.404</v>
      </c>
      <c r="AP12" s="831">
        <v>298.03800000000001</v>
      </c>
      <c r="AQ12" s="832">
        <v>256.78399999999999</v>
      </c>
      <c r="AR12" s="832">
        <v>921.226</v>
      </c>
      <c r="AS12" s="830">
        <v>190.87</v>
      </c>
      <c r="AT12" s="831">
        <v>74.376000000000005</v>
      </c>
      <c r="AU12" s="832">
        <v>59.642000000000003</v>
      </c>
      <c r="AV12" s="832">
        <v>324.88799999999998</v>
      </c>
      <c r="AW12" s="223">
        <v>1246.114</v>
      </c>
      <c r="AX12" s="830">
        <v>50.993000000000002</v>
      </c>
      <c r="AY12" s="831">
        <v>53.353000000000002</v>
      </c>
      <c r="AZ12" s="832">
        <v>58.671999999999997</v>
      </c>
      <c r="BA12" s="831">
        <v>163.018</v>
      </c>
      <c r="BB12" s="223">
        <v>1409.1320000000001</v>
      </c>
      <c r="BC12" s="830">
        <v>183.34100000000001</v>
      </c>
      <c r="BD12" s="831">
        <v>228.80799999999999</v>
      </c>
      <c r="BE12" s="832">
        <v>309.303</v>
      </c>
      <c r="BF12" s="832">
        <v>721.452</v>
      </c>
      <c r="BG12" s="832">
        <v>-27.908000000000015</v>
      </c>
      <c r="BH12" s="724">
        <v>-3.7242446888011149E-2</v>
      </c>
      <c r="BI12" s="832">
        <v>2130.5839999999998</v>
      </c>
      <c r="BJ12" s="764">
        <v>27.951000000000022</v>
      </c>
      <c r="BK12" s="692">
        <v>1.3293332692866588E-2</v>
      </c>
      <c r="BL12" s="830">
        <v>368.565</v>
      </c>
      <c r="BM12" s="831">
        <v>307.92099999999999</v>
      </c>
      <c r="BN12" s="832">
        <v>248.625</v>
      </c>
      <c r="BO12" s="832">
        <v>925.11099999999999</v>
      </c>
      <c r="BP12" s="830">
        <v>163.30000000000001</v>
      </c>
      <c r="BQ12" s="831">
        <v>61.307000000000002</v>
      </c>
      <c r="BR12" s="832">
        <v>51.095999999999997</v>
      </c>
      <c r="BS12" s="832">
        <v>275.70300000000003</v>
      </c>
      <c r="BT12" s="832">
        <v>-49.184999999999945</v>
      </c>
      <c r="BU12" s="853">
        <v>-0.15139063307970732</v>
      </c>
      <c r="BV12" s="223">
        <v>1200.8140000000001</v>
      </c>
      <c r="BW12" s="817">
        <v>-45.299999999999955</v>
      </c>
      <c r="BX12" s="692">
        <v>-3.6353014250702545E-2</v>
      </c>
      <c r="BY12" s="223">
        <v>46.302</v>
      </c>
      <c r="BZ12" s="223">
        <v>44.786000000000001</v>
      </c>
      <c r="CA12" s="817">
        <v>-8.5670000000000002</v>
      </c>
      <c r="CB12" s="692">
        <v>-0.16057203906059642</v>
      </c>
      <c r="CC12" s="223">
        <v>47.381</v>
      </c>
      <c r="CD12" s="817">
        <f t="shared" si="0"/>
        <v>-11.290999999999997</v>
      </c>
      <c r="CE12" s="692">
        <f t="shared" si="1"/>
        <v>-0.19244273247886551</v>
      </c>
      <c r="CF12" s="223">
        <v>138.46899999999999</v>
      </c>
      <c r="CG12" s="817">
        <f t="shared" si="2"/>
        <v>-24.549000000000007</v>
      </c>
      <c r="CH12" s="692">
        <f t="shared" si="3"/>
        <v>-0.15059073231176928</v>
      </c>
      <c r="CI12" s="223">
        <v>1339.2830000000001</v>
      </c>
      <c r="CJ12" s="817">
        <f t="shared" si="4"/>
        <v>-69.848999999999933</v>
      </c>
      <c r="CK12" s="692">
        <f t="shared" si="5"/>
        <v>-4.9568812573981665E-2</v>
      </c>
    </row>
    <row r="13" spans="1:89" x14ac:dyDescent="0.25">
      <c r="A13" s="8" t="s">
        <v>28</v>
      </c>
      <c r="B13" s="269">
        <v>12207.631000000001</v>
      </c>
      <c r="C13" s="827">
        <v>2096.8689999999997</v>
      </c>
      <c r="D13" s="828">
        <v>1675.018</v>
      </c>
      <c r="E13" s="829">
        <v>1511.6699999999998</v>
      </c>
      <c r="F13" s="829">
        <v>5283.5569999999998</v>
      </c>
      <c r="G13" s="827">
        <v>1070.3589999999999</v>
      </c>
      <c r="H13" s="828">
        <v>493.11700000000002</v>
      </c>
      <c r="I13" s="829">
        <v>262.47700000000003</v>
      </c>
      <c r="J13" s="829">
        <v>1825.9530000000002</v>
      </c>
      <c r="K13" s="145">
        <v>7109.51</v>
      </c>
      <c r="L13" s="827">
        <v>231.15999999999997</v>
      </c>
      <c r="M13" s="828">
        <v>201.61599999999999</v>
      </c>
      <c r="N13" s="829">
        <v>277.41000000000003</v>
      </c>
      <c r="O13" s="828">
        <v>710.18600000000004</v>
      </c>
      <c r="P13" s="145">
        <v>7819.6959999999999</v>
      </c>
      <c r="Q13" s="827">
        <v>922.68000000000006</v>
      </c>
      <c r="R13" s="828">
        <v>1419.4609999999998</v>
      </c>
      <c r="S13" s="829">
        <v>2025.712</v>
      </c>
      <c r="T13" s="828">
        <v>4367.8530000000001</v>
      </c>
      <c r="U13" s="145">
        <v>12187.548999999999</v>
      </c>
      <c r="V13" s="827">
        <v>2145.5010000000002</v>
      </c>
      <c r="W13" s="828">
        <v>1858.479</v>
      </c>
      <c r="X13" s="829">
        <v>1519.1590000000001</v>
      </c>
      <c r="Y13" s="829">
        <v>5523.1390000000001</v>
      </c>
      <c r="Z13" s="827">
        <v>1043.6210000000001</v>
      </c>
      <c r="AA13" s="828">
        <v>335.40100000000001</v>
      </c>
      <c r="AB13" s="829">
        <v>237.47300000000001</v>
      </c>
      <c r="AC13" s="829">
        <v>1616.4950000000003</v>
      </c>
      <c r="AD13" s="145">
        <v>7139.634</v>
      </c>
      <c r="AE13" s="827">
        <v>226.78100000000003</v>
      </c>
      <c r="AF13" s="828">
        <v>218.40800000000004</v>
      </c>
      <c r="AG13" s="829">
        <v>263.15600000000001</v>
      </c>
      <c r="AH13" s="828">
        <v>708.34500000000003</v>
      </c>
      <c r="AI13" s="145">
        <v>7847.9790000000003</v>
      </c>
      <c r="AJ13" s="827">
        <v>918.01</v>
      </c>
      <c r="AK13" s="828">
        <v>1402.6990000000001</v>
      </c>
      <c r="AL13" s="829">
        <v>2052.0370000000003</v>
      </c>
      <c r="AM13" s="828">
        <v>4372.7460000000001</v>
      </c>
      <c r="AN13" s="145">
        <v>12220.725</v>
      </c>
      <c r="AO13" s="827">
        <v>2183.4130000000005</v>
      </c>
      <c r="AP13" s="828">
        <v>1733.7030000000002</v>
      </c>
      <c r="AQ13" s="829">
        <v>1524.8139999999999</v>
      </c>
      <c r="AR13" s="829">
        <v>5441.93</v>
      </c>
      <c r="AS13" s="827">
        <v>1071.9770000000003</v>
      </c>
      <c r="AT13" s="828">
        <v>470.86099999999999</v>
      </c>
      <c r="AU13" s="829">
        <v>248.45500000000001</v>
      </c>
      <c r="AV13" s="829">
        <v>1791.2930000000001</v>
      </c>
      <c r="AW13" s="145">
        <v>7233.223</v>
      </c>
      <c r="AX13" s="827">
        <v>225.49699999999999</v>
      </c>
      <c r="AY13" s="828">
        <v>223.14400000000001</v>
      </c>
      <c r="AZ13" s="829">
        <v>251.31199999999998</v>
      </c>
      <c r="BA13" s="828">
        <v>699.95300000000009</v>
      </c>
      <c r="BB13" s="145">
        <v>7933.1760000000004</v>
      </c>
      <c r="BC13" s="827">
        <v>914.81399999999996</v>
      </c>
      <c r="BD13" s="828">
        <v>1313.3320000000001</v>
      </c>
      <c r="BE13" s="829">
        <v>1893.8889999999997</v>
      </c>
      <c r="BF13" s="829">
        <v>4122.0349999999999</v>
      </c>
      <c r="BG13" s="829">
        <v>-250.71100000000024</v>
      </c>
      <c r="BH13" s="722">
        <v>-5.7334910374396419E-2</v>
      </c>
      <c r="BI13" s="829">
        <v>12055.210999999999</v>
      </c>
      <c r="BJ13" s="763">
        <v>-165.51400000000103</v>
      </c>
      <c r="BK13" s="768">
        <v>-1.3543713650376765E-2</v>
      </c>
      <c r="BL13" s="828">
        <v>2132.114</v>
      </c>
      <c r="BM13" s="828">
        <v>1743.692</v>
      </c>
      <c r="BN13" s="829">
        <v>1423.338</v>
      </c>
      <c r="BO13" s="829">
        <v>5299.1439999999993</v>
      </c>
      <c r="BP13" s="828">
        <v>907.5870000000001</v>
      </c>
      <c r="BQ13" s="828">
        <v>366.60200000000003</v>
      </c>
      <c r="BR13" s="829">
        <v>298.00899999999996</v>
      </c>
      <c r="BS13" s="829">
        <v>1572.1980000000001</v>
      </c>
      <c r="BT13" s="829">
        <v>-219.09500000000003</v>
      </c>
      <c r="BU13" s="852">
        <v>-0.12231109036880064</v>
      </c>
      <c r="BV13" s="145">
        <v>6871.3419999999996</v>
      </c>
      <c r="BW13" s="816">
        <v>-361.88100000000031</v>
      </c>
      <c r="BX13" s="768">
        <v>-5.0030394472837393E-2</v>
      </c>
      <c r="BY13" s="145">
        <v>253.43199999999999</v>
      </c>
      <c r="BZ13" s="145">
        <v>219.77800000000002</v>
      </c>
      <c r="CA13" s="816">
        <v>-3.3659999999999854</v>
      </c>
      <c r="CB13" s="768">
        <v>-1.5084429785250715E-2</v>
      </c>
      <c r="CC13" s="145">
        <v>264.36</v>
      </c>
      <c r="CD13" s="816">
        <f t="shared" si="0"/>
        <v>13.04800000000003</v>
      </c>
      <c r="CE13" s="768">
        <f t="shared" si="1"/>
        <v>5.1919526325842104E-2</v>
      </c>
      <c r="CF13" s="145">
        <v>737.56999999999994</v>
      </c>
      <c r="CG13" s="816">
        <f t="shared" si="2"/>
        <v>37.616999999999848</v>
      </c>
      <c r="CH13" s="768">
        <f t="shared" si="3"/>
        <v>5.3742179832074216E-2</v>
      </c>
      <c r="CI13" s="145">
        <v>7608.9119999999994</v>
      </c>
      <c r="CJ13" s="816">
        <f t="shared" si="4"/>
        <v>-324.26400000000103</v>
      </c>
      <c r="CK13" s="768">
        <f t="shared" si="5"/>
        <v>-4.0874424064208457E-2</v>
      </c>
    </row>
    <row r="14" spans="1:89" x14ac:dyDescent="0.25">
      <c r="A14" s="9" t="s">
        <v>13</v>
      </c>
      <c r="B14" s="270">
        <v>3166.6790000000001</v>
      </c>
      <c r="C14" s="830">
        <v>487.92399999999998</v>
      </c>
      <c r="D14" s="831">
        <v>395.73</v>
      </c>
      <c r="E14" s="832">
        <v>381.14400000000001</v>
      </c>
      <c r="F14" s="832">
        <v>1264.798</v>
      </c>
      <c r="G14" s="830">
        <v>287.74799999999999</v>
      </c>
      <c r="H14" s="831">
        <v>153.87700000000001</v>
      </c>
      <c r="I14" s="832">
        <v>97.894000000000005</v>
      </c>
      <c r="J14" s="832">
        <v>539.51900000000001</v>
      </c>
      <c r="K14" s="223">
        <v>1804.317</v>
      </c>
      <c r="L14" s="830">
        <v>77.531999999999996</v>
      </c>
      <c r="M14" s="831">
        <v>48.87</v>
      </c>
      <c r="N14" s="832">
        <v>81.619</v>
      </c>
      <c r="O14" s="831">
        <v>208.02100000000002</v>
      </c>
      <c r="P14" s="223">
        <v>2012.338</v>
      </c>
      <c r="Q14" s="830">
        <v>235.95500000000001</v>
      </c>
      <c r="R14" s="831">
        <v>347.995</v>
      </c>
      <c r="S14" s="832">
        <v>473.48</v>
      </c>
      <c r="T14" s="831">
        <v>1057.43</v>
      </c>
      <c r="U14" s="223">
        <v>3069.768</v>
      </c>
      <c r="V14" s="830">
        <v>491.887</v>
      </c>
      <c r="W14" s="831">
        <v>435.012</v>
      </c>
      <c r="X14" s="832">
        <v>366.755</v>
      </c>
      <c r="Y14" s="832">
        <v>1293.654</v>
      </c>
      <c r="Z14" s="830">
        <v>264.166</v>
      </c>
      <c r="AA14" s="831">
        <v>94.807000000000002</v>
      </c>
      <c r="AB14" s="832">
        <v>77.694000000000003</v>
      </c>
      <c r="AC14" s="832">
        <v>436.66700000000003</v>
      </c>
      <c r="AD14" s="223">
        <v>1730.3209999999999</v>
      </c>
      <c r="AE14" s="830">
        <v>65.3</v>
      </c>
      <c r="AF14" s="831">
        <v>46.843000000000004</v>
      </c>
      <c r="AG14" s="832">
        <v>75.772999999999996</v>
      </c>
      <c r="AH14" s="831">
        <v>187.916</v>
      </c>
      <c r="AI14" s="223">
        <v>1918.2369999999999</v>
      </c>
      <c r="AJ14" s="830">
        <v>248.85300000000001</v>
      </c>
      <c r="AK14" s="831">
        <v>345.84</v>
      </c>
      <c r="AL14" s="832">
        <v>476.00400000000002</v>
      </c>
      <c r="AM14" s="831">
        <v>1070.6970000000001</v>
      </c>
      <c r="AN14" s="223">
        <v>2988.9340000000002</v>
      </c>
      <c r="AO14" s="830">
        <v>505.32100000000003</v>
      </c>
      <c r="AP14" s="831">
        <v>391.39299999999997</v>
      </c>
      <c r="AQ14" s="832">
        <v>364.79599999999999</v>
      </c>
      <c r="AR14" s="832">
        <v>1261.51</v>
      </c>
      <c r="AS14" s="830">
        <v>273.26100000000002</v>
      </c>
      <c r="AT14" s="831">
        <v>125.367</v>
      </c>
      <c r="AU14" s="832">
        <v>91.706000000000003</v>
      </c>
      <c r="AV14" s="832">
        <v>490.33400000000006</v>
      </c>
      <c r="AW14" s="223">
        <v>1751.8440000000001</v>
      </c>
      <c r="AX14" s="830">
        <v>75.554000000000002</v>
      </c>
      <c r="AY14" s="831">
        <v>78.516999999999996</v>
      </c>
      <c r="AZ14" s="832">
        <v>57.683</v>
      </c>
      <c r="BA14" s="831">
        <v>211.75399999999999</v>
      </c>
      <c r="BB14" s="223">
        <v>1963.598</v>
      </c>
      <c r="BC14" s="830">
        <v>240.83799999999999</v>
      </c>
      <c r="BD14" s="831">
        <v>330.07900000000001</v>
      </c>
      <c r="BE14" s="832">
        <v>444.59800000000001</v>
      </c>
      <c r="BF14" s="832">
        <v>1015.5150000000001</v>
      </c>
      <c r="BG14" s="832">
        <v>-55.182000000000016</v>
      </c>
      <c r="BH14" s="724">
        <v>-5.1538390412974033E-2</v>
      </c>
      <c r="BI14" s="832">
        <v>2979.1130000000003</v>
      </c>
      <c r="BJ14" s="764">
        <v>-9.8209999999999127</v>
      </c>
      <c r="BK14" s="692">
        <v>-3.2857868390536726E-3</v>
      </c>
      <c r="BL14" s="830">
        <v>482.64600000000002</v>
      </c>
      <c r="BM14" s="831">
        <v>408.48200000000003</v>
      </c>
      <c r="BN14" s="832">
        <v>337.63099999999997</v>
      </c>
      <c r="BO14" s="832">
        <v>1228.759</v>
      </c>
      <c r="BP14" s="830">
        <v>232.85400000000001</v>
      </c>
      <c r="BQ14" s="831">
        <v>130.07900000000001</v>
      </c>
      <c r="BR14" s="832">
        <v>108.76300000000001</v>
      </c>
      <c r="BS14" s="832">
        <v>471.69600000000003</v>
      </c>
      <c r="BT14" s="832">
        <v>-18.638000000000034</v>
      </c>
      <c r="BU14" s="853">
        <v>-3.8010825274200917E-2</v>
      </c>
      <c r="BV14" s="223">
        <v>1700.4549999999999</v>
      </c>
      <c r="BW14" s="817">
        <v>-51.389000000000124</v>
      </c>
      <c r="BX14" s="692">
        <v>-2.9334232956815861E-2</v>
      </c>
      <c r="BY14" s="223">
        <v>91.108000000000004</v>
      </c>
      <c r="BZ14" s="223">
        <v>53.319000000000003</v>
      </c>
      <c r="CA14" s="817">
        <v>-25.197999999999993</v>
      </c>
      <c r="CB14" s="692">
        <v>-0.32092413107989348</v>
      </c>
      <c r="CC14" s="223">
        <v>84.43</v>
      </c>
      <c r="CD14" s="817">
        <f t="shared" si="0"/>
        <v>26.747000000000007</v>
      </c>
      <c r="CE14" s="692">
        <f t="shared" si="1"/>
        <v>0.4636894752353381</v>
      </c>
      <c r="CF14" s="223">
        <v>228.85700000000003</v>
      </c>
      <c r="CG14" s="817">
        <f t="shared" si="2"/>
        <v>17.103000000000037</v>
      </c>
      <c r="CH14" s="692">
        <f t="shared" si="3"/>
        <v>8.0768249950414345E-2</v>
      </c>
      <c r="CI14" s="223">
        <v>1929.3119999999999</v>
      </c>
      <c r="CJ14" s="817">
        <f t="shared" si="4"/>
        <v>-34.286000000000058</v>
      </c>
      <c r="CK14" s="692">
        <f t="shared" si="5"/>
        <v>-1.7460804095339299E-2</v>
      </c>
    </row>
    <row r="15" spans="1:89" x14ac:dyDescent="0.25">
      <c r="A15" s="9" t="s">
        <v>14</v>
      </c>
      <c r="B15" s="270">
        <v>2928.8879999999999</v>
      </c>
      <c r="C15" s="830">
        <v>525.29600000000005</v>
      </c>
      <c r="D15" s="831">
        <v>396.30599999999998</v>
      </c>
      <c r="E15" s="832">
        <v>363.452</v>
      </c>
      <c r="F15" s="832">
        <v>1285.0540000000001</v>
      </c>
      <c r="G15" s="830">
        <v>279.45</v>
      </c>
      <c r="H15" s="831">
        <v>113.059</v>
      </c>
      <c r="I15" s="832">
        <v>57.518000000000001</v>
      </c>
      <c r="J15" s="832">
        <v>450.02700000000004</v>
      </c>
      <c r="K15" s="223">
        <v>1735.0810000000001</v>
      </c>
      <c r="L15" s="830">
        <v>68.31</v>
      </c>
      <c r="M15" s="831">
        <v>72.731999999999999</v>
      </c>
      <c r="N15" s="832">
        <v>76.626000000000005</v>
      </c>
      <c r="O15" s="831">
        <v>217.66800000000001</v>
      </c>
      <c r="P15" s="223">
        <v>1952.7490000000003</v>
      </c>
      <c r="Q15" s="830">
        <v>236.59899999999999</v>
      </c>
      <c r="R15" s="831">
        <v>347.13499999999999</v>
      </c>
      <c r="S15" s="832">
        <v>500.60399999999998</v>
      </c>
      <c r="T15" s="831">
        <v>1084.338</v>
      </c>
      <c r="U15" s="223">
        <v>3037.0870000000004</v>
      </c>
      <c r="V15" s="830">
        <v>537.87900000000002</v>
      </c>
      <c r="W15" s="831">
        <v>442.75799999999998</v>
      </c>
      <c r="X15" s="832">
        <v>370.53899999999999</v>
      </c>
      <c r="Y15" s="832">
        <v>1351.1759999999999</v>
      </c>
      <c r="Z15" s="830">
        <v>264.69499999999999</v>
      </c>
      <c r="AA15" s="831">
        <v>87.576999999999998</v>
      </c>
      <c r="AB15" s="832">
        <v>61.844000000000001</v>
      </c>
      <c r="AC15" s="832">
        <v>414.11599999999999</v>
      </c>
      <c r="AD15" s="223">
        <v>1765.2919999999999</v>
      </c>
      <c r="AE15" s="830">
        <v>70.855000000000004</v>
      </c>
      <c r="AF15" s="831">
        <v>85.673000000000002</v>
      </c>
      <c r="AG15" s="832">
        <v>76.05</v>
      </c>
      <c r="AH15" s="831">
        <v>232.57800000000003</v>
      </c>
      <c r="AI15" s="223">
        <v>1997.87</v>
      </c>
      <c r="AJ15" s="830">
        <v>230.56100000000001</v>
      </c>
      <c r="AK15" s="831">
        <v>337.09399999999999</v>
      </c>
      <c r="AL15" s="832">
        <v>495.72899999999998</v>
      </c>
      <c r="AM15" s="831">
        <v>1063.384</v>
      </c>
      <c r="AN15" s="223">
        <v>3061.2539999999999</v>
      </c>
      <c r="AO15" s="830">
        <v>532.82399999999996</v>
      </c>
      <c r="AP15" s="831">
        <v>427.68200000000002</v>
      </c>
      <c r="AQ15" s="832">
        <v>373.15600000000001</v>
      </c>
      <c r="AR15" s="832">
        <v>1333.662</v>
      </c>
      <c r="AS15" s="830">
        <v>274.99400000000003</v>
      </c>
      <c r="AT15" s="831">
        <v>119.904</v>
      </c>
      <c r="AU15" s="832">
        <v>54.213999999999999</v>
      </c>
      <c r="AV15" s="832">
        <v>449.11200000000002</v>
      </c>
      <c r="AW15" s="223">
        <v>1782.7740000000001</v>
      </c>
      <c r="AX15" s="830">
        <v>59.674999999999997</v>
      </c>
      <c r="AY15" s="831">
        <v>62.316000000000003</v>
      </c>
      <c r="AZ15" s="832">
        <v>82.495000000000005</v>
      </c>
      <c r="BA15" s="831">
        <v>204.48599999999999</v>
      </c>
      <c r="BB15" s="223">
        <v>1987.2600000000002</v>
      </c>
      <c r="BC15" s="830">
        <v>233.696</v>
      </c>
      <c r="BD15" s="831">
        <v>323.24400000000003</v>
      </c>
      <c r="BE15" s="832">
        <v>454.29199999999997</v>
      </c>
      <c r="BF15" s="832">
        <v>1011.232</v>
      </c>
      <c r="BG15" s="832">
        <v>-52.152000000000044</v>
      </c>
      <c r="BH15" s="724">
        <v>-4.9043431159393025E-2</v>
      </c>
      <c r="BI15" s="832">
        <v>2998.4920000000002</v>
      </c>
      <c r="BJ15" s="764">
        <v>-62.761999999999716</v>
      </c>
      <c r="BK15" s="692">
        <v>-2.0502055693516374E-2</v>
      </c>
      <c r="BL15" s="830">
        <v>527.26900000000001</v>
      </c>
      <c r="BM15" s="831">
        <v>437.56</v>
      </c>
      <c r="BN15" s="832">
        <v>352.61200000000002</v>
      </c>
      <c r="BO15" s="832">
        <v>1317.441</v>
      </c>
      <c r="BP15" s="830">
        <v>239.45699999999999</v>
      </c>
      <c r="BQ15" s="831">
        <v>87.897999999999996</v>
      </c>
      <c r="BR15" s="832">
        <v>90.231999999999999</v>
      </c>
      <c r="BS15" s="832">
        <v>417.58699999999999</v>
      </c>
      <c r="BT15" s="832">
        <v>-31.525000000000034</v>
      </c>
      <c r="BU15" s="853">
        <v>-7.0194071857354143E-2</v>
      </c>
      <c r="BV15" s="223">
        <v>1735.028</v>
      </c>
      <c r="BW15" s="817">
        <v>-47.746000000000095</v>
      </c>
      <c r="BX15" s="692">
        <v>-2.6781857936003156E-2</v>
      </c>
      <c r="BY15" s="223">
        <v>74.763000000000005</v>
      </c>
      <c r="BZ15" s="223">
        <v>85.06</v>
      </c>
      <c r="CA15" s="817">
        <v>22.744</v>
      </c>
      <c r="CB15" s="692">
        <v>0.36497849669426791</v>
      </c>
      <c r="CC15" s="223">
        <v>76.488</v>
      </c>
      <c r="CD15" s="817">
        <f t="shared" si="0"/>
        <v>-6.007000000000005</v>
      </c>
      <c r="CE15" s="692">
        <f t="shared" si="1"/>
        <v>-7.2816534335414324E-2</v>
      </c>
      <c r="CF15" s="223">
        <v>236.31100000000001</v>
      </c>
      <c r="CG15" s="817">
        <f t="shared" si="2"/>
        <v>31.825000000000017</v>
      </c>
      <c r="CH15" s="692">
        <f t="shared" si="3"/>
        <v>0.15563412654167041</v>
      </c>
      <c r="CI15" s="223">
        <v>1971.3389999999999</v>
      </c>
      <c r="CJ15" s="817">
        <f t="shared" si="4"/>
        <v>-15.921000000000276</v>
      </c>
      <c r="CK15" s="692">
        <f t="shared" si="5"/>
        <v>-8.0115334681925242E-3</v>
      </c>
    </row>
    <row r="16" spans="1:89" x14ac:dyDescent="0.25">
      <c r="A16" s="9" t="s">
        <v>15</v>
      </c>
      <c r="B16" s="270">
        <v>1817.0129999999999</v>
      </c>
      <c r="C16" s="830">
        <v>307.77800000000002</v>
      </c>
      <c r="D16" s="831">
        <v>253.04400000000001</v>
      </c>
      <c r="E16" s="832">
        <v>218.23599999999999</v>
      </c>
      <c r="F16" s="832">
        <v>779.05799999999999</v>
      </c>
      <c r="G16" s="830">
        <v>136.16300000000001</v>
      </c>
      <c r="H16" s="831">
        <v>69.093999999999994</v>
      </c>
      <c r="I16" s="832">
        <v>33.731000000000002</v>
      </c>
      <c r="J16" s="832">
        <v>238.988</v>
      </c>
      <c r="K16" s="223">
        <v>1018.046</v>
      </c>
      <c r="L16" s="830">
        <v>19.866</v>
      </c>
      <c r="M16" s="831">
        <v>34.601999999999997</v>
      </c>
      <c r="N16" s="832">
        <v>43.191000000000003</v>
      </c>
      <c r="O16" s="831">
        <v>97.659000000000006</v>
      </c>
      <c r="P16" s="223">
        <v>1115.7050000000002</v>
      </c>
      <c r="Q16" s="830">
        <v>129.31100000000001</v>
      </c>
      <c r="R16" s="831">
        <v>205.084</v>
      </c>
      <c r="S16" s="832">
        <v>298.69499999999999</v>
      </c>
      <c r="T16" s="831">
        <v>633.09</v>
      </c>
      <c r="U16" s="223">
        <v>1748.7950000000001</v>
      </c>
      <c r="V16" s="830">
        <v>319.29300000000001</v>
      </c>
      <c r="W16" s="831">
        <v>279.608</v>
      </c>
      <c r="X16" s="832">
        <v>217.70400000000001</v>
      </c>
      <c r="Y16" s="832">
        <v>816.60500000000002</v>
      </c>
      <c r="Z16" s="830">
        <v>145.822</v>
      </c>
      <c r="AA16" s="831">
        <v>48.991999999999997</v>
      </c>
      <c r="AB16" s="832">
        <v>27.733000000000001</v>
      </c>
      <c r="AC16" s="832">
        <v>222.547</v>
      </c>
      <c r="AD16" s="223">
        <v>1039.152</v>
      </c>
      <c r="AE16" s="830">
        <v>17.172999999999998</v>
      </c>
      <c r="AF16" s="831">
        <v>37.520000000000003</v>
      </c>
      <c r="AG16" s="832">
        <v>41.09</v>
      </c>
      <c r="AH16" s="831">
        <v>95.783000000000015</v>
      </c>
      <c r="AI16" s="223">
        <v>1134.9349999999999</v>
      </c>
      <c r="AJ16" s="830">
        <v>125.59699999999999</v>
      </c>
      <c r="AK16" s="831">
        <v>203.48</v>
      </c>
      <c r="AL16" s="832">
        <v>312.18</v>
      </c>
      <c r="AM16" s="831">
        <v>641.25699999999995</v>
      </c>
      <c r="AN16" s="223">
        <v>1776.192</v>
      </c>
      <c r="AO16" s="830">
        <v>331.63200000000001</v>
      </c>
      <c r="AP16" s="831">
        <v>256.85000000000002</v>
      </c>
      <c r="AQ16" s="832">
        <v>218.93799999999999</v>
      </c>
      <c r="AR16" s="832">
        <v>807.42</v>
      </c>
      <c r="AS16" s="830">
        <v>148.76</v>
      </c>
      <c r="AT16" s="831">
        <v>69.391999999999996</v>
      </c>
      <c r="AU16" s="832">
        <v>19.161000000000001</v>
      </c>
      <c r="AV16" s="832">
        <v>237.31299999999999</v>
      </c>
      <c r="AW16" s="223">
        <v>1044.7329999999999</v>
      </c>
      <c r="AX16" s="830">
        <v>29.995000000000001</v>
      </c>
      <c r="AY16" s="831">
        <v>34.439</v>
      </c>
      <c r="AZ16" s="832">
        <v>45.225000000000001</v>
      </c>
      <c r="BA16" s="831">
        <v>109.65899999999999</v>
      </c>
      <c r="BB16" s="223">
        <v>1154.3919999999998</v>
      </c>
      <c r="BC16" s="830">
        <v>129.69300000000001</v>
      </c>
      <c r="BD16" s="831">
        <v>186.363</v>
      </c>
      <c r="BE16" s="832">
        <v>287.77</v>
      </c>
      <c r="BF16" s="832">
        <v>603.82600000000002</v>
      </c>
      <c r="BG16" s="832">
        <v>-37.430999999999926</v>
      </c>
      <c r="BH16" s="724">
        <v>-5.8371292633062732E-2</v>
      </c>
      <c r="BI16" s="832">
        <v>1758.2179999999998</v>
      </c>
      <c r="BJ16" s="764">
        <v>-17.97400000000016</v>
      </c>
      <c r="BK16" s="692">
        <v>-1.0119401506143544E-2</v>
      </c>
      <c r="BL16" s="830">
        <v>330.99799999999999</v>
      </c>
      <c r="BM16" s="831">
        <v>256.65600000000001</v>
      </c>
      <c r="BN16" s="832">
        <v>208.45699999999999</v>
      </c>
      <c r="BO16" s="832">
        <v>796.11099999999999</v>
      </c>
      <c r="BP16" s="830">
        <v>124.593</v>
      </c>
      <c r="BQ16" s="831">
        <v>43.81</v>
      </c>
      <c r="BR16" s="832">
        <v>37.222999999999999</v>
      </c>
      <c r="BS16" s="832">
        <v>205.62600000000003</v>
      </c>
      <c r="BT16" s="832">
        <v>-31.686999999999955</v>
      </c>
      <c r="BU16" s="853">
        <v>-0.13352408001247279</v>
      </c>
      <c r="BV16" s="223">
        <v>1001.7370000000001</v>
      </c>
      <c r="BW16" s="817">
        <v>-42.995999999999867</v>
      </c>
      <c r="BX16" s="692">
        <v>-4.1155012811885786E-2</v>
      </c>
      <c r="BY16" s="223">
        <v>24.077000000000002</v>
      </c>
      <c r="BZ16" s="223">
        <v>38.981000000000002</v>
      </c>
      <c r="CA16" s="817">
        <v>4.5420000000000016</v>
      </c>
      <c r="CB16" s="692">
        <v>0.13188536252504432</v>
      </c>
      <c r="CC16" s="223">
        <v>40.67</v>
      </c>
      <c r="CD16" s="817">
        <f t="shared" si="0"/>
        <v>-4.5549999999999997</v>
      </c>
      <c r="CE16" s="692">
        <f t="shared" si="1"/>
        <v>-0.10071862907683803</v>
      </c>
      <c r="CF16" s="223">
        <v>103.72800000000001</v>
      </c>
      <c r="CG16" s="817">
        <f t="shared" si="2"/>
        <v>-5.9309999999999832</v>
      </c>
      <c r="CH16" s="692">
        <f t="shared" si="3"/>
        <v>-5.4085847946816798E-2</v>
      </c>
      <c r="CI16" s="223">
        <v>1105.4650000000001</v>
      </c>
      <c r="CJ16" s="817">
        <f t="shared" si="4"/>
        <v>-48.92699999999968</v>
      </c>
      <c r="CK16" s="692">
        <f t="shared" si="5"/>
        <v>-4.2383349849964037E-2</v>
      </c>
    </row>
    <row r="17" spans="1:89" x14ac:dyDescent="0.25">
      <c r="A17" s="9" t="s">
        <v>16</v>
      </c>
      <c r="B17" s="270">
        <v>1512.06</v>
      </c>
      <c r="C17" s="830">
        <v>267.44</v>
      </c>
      <c r="D17" s="831">
        <v>227.714</v>
      </c>
      <c r="E17" s="832">
        <v>206</v>
      </c>
      <c r="F17" s="832">
        <v>701.154</v>
      </c>
      <c r="G17" s="830">
        <v>127.494</v>
      </c>
      <c r="H17" s="60">
        <v>48.787999999999997</v>
      </c>
      <c r="I17" s="833">
        <v>36.08</v>
      </c>
      <c r="J17" s="832">
        <v>212.36199999999997</v>
      </c>
      <c r="K17" s="223">
        <v>913.51599999999996</v>
      </c>
      <c r="L17" s="830">
        <v>33.661000000000001</v>
      </c>
      <c r="M17" s="831">
        <v>13.856999999999999</v>
      </c>
      <c r="N17" s="832">
        <v>33.030999999999999</v>
      </c>
      <c r="O17" s="831">
        <v>80.549000000000007</v>
      </c>
      <c r="P17" s="223">
        <v>994.06499999999994</v>
      </c>
      <c r="Q17" s="830">
        <v>110.79300000000001</v>
      </c>
      <c r="R17" s="831">
        <v>178.22300000000001</v>
      </c>
      <c r="S17" s="832">
        <v>242.029</v>
      </c>
      <c r="T17" s="831">
        <v>531.04500000000007</v>
      </c>
      <c r="U17" s="223">
        <v>1525.1100000000001</v>
      </c>
      <c r="V17" s="830">
        <v>236.131</v>
      </c>
      <c r="W17" s="831">
        <v>196.893</v>
      </c>
      <c r="X17" s="832">
        <v>184.40600000000001</v>
      </c>
      <c r="Y17" s="832">
        <v>617.43000000000006</v>
      </c>
      <c r="Z17" s="830">
        <v>129.41300000000001</v>
      </c>
      <c r="AA17" s="60">
        <v>36.305</v>
      </c>
      <c r="AB17" s="833">
        <v>35.488</v>
      </c>
      <c r="AC17" s="832">
        <v>201.20600000000002</v>
      </c>
      <c r="AD17" s="223">
        <v>818.63600000000008</v>
      </c>
      <c r="AE17" s="830">
        <v>33.228000000000002</v>
      </c>
      <c r="AF17" s="831">
        <v>13.843999999999999</v>
      </c>
      <c r="AG17" s="832">
        <v>29.242000000000001</v>
      </c>
      <c r="AH17" s="831">
        <v>76.313999999999993</v>
      </c>
      <c r="AI17" s="223">
        <v>894.95</v>
      </c>
      <c r="AJ17" s="830">
        <v>102.59099999999999</v>
      </c>
      <c r="AK17" s="831">
        <v>174.36199999999999</v>
      </c>
      <c r="AL17" s="832">
        <v>248.36199999999999</v>
      </c>
      <c r="AM17" s="831">
        <v>525.31499999999994</v>
      </c>
      <c r="AN17" s="223">
        <v>1420.2649999999999</v>
      </c>
      <c r="AO17" s="830">
        <v>261.40199999999999</v>
      </c>
      <c r="AP17" s="831">
        <v>217.35</v>
      </c>
      <c r="AQ17" s="832">
        <v>188.72800000000001</v>
      </c>
      <c r="AR17" s="832">
        <v>667.48</v>
      </c>
      <c r="AS17" s="830">
        <v>132.08699999999999</v>
      </c>
      <c r="AT17" s="60">
        <v>56.604999999999997</v>
      </c>
      <c r="AU17" s="833">
        <v>34.106000000000002</v>
      </c>
      <c r="AV17" s="832">
        <v>222.79799999999997</v>
      </c>
      <c r="AW17" s="223">
        <v>890.27800000000002</v>
      </c>
      <c r="AX17" s="830">
        <v>20.638000000000002</v>
      </c>
      <c r="AY17" s="831">
        <v>15.948</v>
      </c>
      <c r="AZ17" s="832">
        <v>28.344999999999999</v>
      </c>
      <c r="BA17" s="831">
        <v>64.930999999999997</v>
      </c>
      <c r="BB17" s="223">
        <v>955.20900000000006</v>
      </c>
      <c r="BC17" s="830">
        <v>103.726</v>
      </c>
      <c r="BD17" s="831">
        <v>171.68100000000001</v>
      </c>
      <c r="BE17" s="832">
        <v>230.56100000000001</v>
      </c>
      <c r="BF17" s="832">
        <v>505.96800000000007</v>
      </c>
      <c r="BG17" s="832">
        <v>-19.346999999999866</v>
      </c>
      <c r="BH17" s="724">
        <v>-3.6829330972844576E-2</v>
      </c>
      <c r="BI17" s="832">
        <v>1461.1770000000001</v>
      </c>
      <c r="BJ17" s="764">
        <v>40.912000000000262</v>
      </c>
      <c r="BK17" s="692">
        <v>2.8805891858209698E-2</v>
      </c>
      <c r="BL17" s="830">
        <v>248.60499999999999</v>
      </c>
      <c r="BM17" s="831">
        <v>206.78700000000001</v>
      </c>
      <c r="BN17" s="832">
        <v>183.76300000000001</v>
      </c>
      <c r="BO17" s="832">
        <v>639.15499999999997</v>
      </c>
      <c r="BP17" s="830">
        <v>109.172</v>
      </c>
      <c r="BQ17" s="831">
        <v>41.64</v>
      </c>
      <c r="BR17" s="832">
        <v>23.556000000000001</v>
      </c>
      <c r="BS17" s="832">
        <v>174.36800000000002</v>
      </c>
      <c r="BT17" s="832">
        <v>-48.42999999999995</v>
      </c>
      <c r="BU17" s="853">
        <v>-0.21737178969290549</v>
      </c>
      <c r="BV17" s="223">
        <v>813.52300000000002</v>
      </c>
      <c r="BW17" s="817">
        <v>-76.754999999999995</v>
      </c>
      <c r="BX17" s="692">
        <v>-8.6214643066547747E-2</v>
      </c>
      <c r="BY17" s="223">
        <v>16.742999999999999</v>
      </c>
      <c r="BZ17" s="223">
        <v>11.792</v>
      </c>
      <c r="CA17" s="817">
        <v>-4.1560000000000006</v>
      </c>
      <c r="CB17" s="692">
        <v>-0.26059694005517936</v>
      </c>
      <c r="CC17" s="223">
        <v>26.678000000000001</v>
      </c>
      <c r="CD17" s="817">
        <f t="shared" si="0"/>
        <v>-1.666999999999998</v>
      </c>
      <c r="CE17" s="692">
        <f t="shared" si="1"/>
        <v>-5.8811077791497551E-2</v>
      </c>
      <c r="CF17" s="223">
        <v>55.212999999999994</v>
      </c>
      <c r="CG17" s="817">
        <f t="shared" si="2"/>
        <v>-9.7180000000000035</v>
      </c>
      <c r="CH17" s="692">
        <f t="shared" si="3"/>
        <v>-0.14966656912722742</v>
      </c>
      <c r="CI17" s="223">
        <v>868.73599999999999</v>
      </c>
      <c r="CJ17" s="817">
        <f t="shared" si="4"/>
        <v>-86.47300000000007</v>
      </c>
      <c r="CK17" s="692">
        <f t="shared" si="5"/>
        <v>-9.0527832128884947E-2</v>
      </c>
    </row>
    <row r="18" spans="1:89" x14ac:dyDescent="0.25">
      <c r="A18" s="9" t="s">
        <v>56</v>
      </c>
      <c r="B18" s="270">
        <v>185.08099999999999</v>
      </c>
      <c r="C18" s="830">
        <v>39.305999999999997</v>
      </c>
      <c r="D18" s="831">
        <v>24.905999999999999</v>
      </c>
      <c r="E18" s="832">
        <v>12.326000000000001</v>
      </c>
      <c r="F18" s="832">
        <v>76.537999999999982</v>
      </c>
      <c r="G18" s="830">
        <v>3.2250000000000001</v>
      </c>
      <c r="H18" s="60">
        <v>6.2530000000000001</v>
      </c>
      <c r="I18" s="833">
        <v>0</v>
      </c>
      <c r="J18" s="832">
        <v>9.4779999999999998</v>
      </c>
      <c r="K18" s="223">
        <v>86.015999999999977</v>
      </c>
      <c r="L18" s="830">
        <v>0</v>
      </c>
      <c r="M18" s="831">
        <v>3.125</v>
      </c>
      <c r="N18" s="832">
        <v>0.53600000000000003</v>
      </c>
      <c r="O18" s="831">
        <v>3.661</v>
      </c>
      <c r="P18" s="223">
        <v>89.676999999999978</v>
      </c>
      <c r="Q18" s="830">
        <v>7.6619999999999999</v>
      </c>
      <c r="R18" s="831">
        <v>20.056000000000001</v>
      </c>
      <c r="S18" s="832">
        <v>50.15</v>
      </c>
      <c r="T18" s="831">
        <v>77.868000000000009</v>
      </c>
      <c r="U18" s="223">
        <v>167.54499999999999</v>
      </c>
      <c r="V18" s="830">
        <v>68.718999999999994</v>
      </c>
      <c r="W18" s="831">
        <v>67.912999999999997</v>
      </c>
      <c r="X18" s="832">
        <v>25.890999999999998</v>
      </c>
      <c r="Y18" s="832">
        <v>162.523</v>
      </c>
      <c r="Z18" s="830">
        <v>2.0649999999999999</v>
      </c>
      <c r="AA18" s="60">
        <v>3.2120000000000002</v>
      </c>
      <c r="AB18" s="833">
        <v>0</v>
      </c>
      <c r="AC18" s="832">
        <v>5.2770000000000001</v>
      </c>
      <c r="AD18" s="223">
        <v>167.79999999999998</v>
      </c>
      <c r="AE18" s="830">
        <v>6.8639999999999999</v>
      </c>
      <c r="AF18" s="831">
        <v>2.6720000000000002</v>
      </c>
      <c r="AG18" s="832">
        <v>0.48399999999999999</v>
      </c>
      <c r="AH18" s="831">
        <v>10.02</v>
      </c>
      <c r="AI18" s="223">
        <v>177.82</v>
      </c>
      <c r="AJ18" s="830">
        <v>13.427</v>
      </c>
      <c r="AK18" s="831">
        <v>25.061</v>
      </c>
      <c r="AL18" s="832">
        <v>51.383000000000003</v>
      </c>
      <c r="AM18" s="831">
        <v>89.871000000000009</v>
      </c>
      <c r="AN18" s="223">
        <v>267.69100000000003</v>
      </c>
      <c r="AO18" s="830">
        <v>52.235999999999997</v>
      </c>
      <c r="AP18" s="831">
        <v>34.176000000000002</v>
      </c>
      <c r="AQ18" s="832">
        <v>22.664000000000001</v>
      </c>
      <c r="AR18" s="832">
        <v>109.07600000000001</v>
      </c>
      <c r="AS18" s="830">
        <v>2.0459999999999998</v>
      </c>
      <c r="AT18" s="60">
        <v>1.6579999999999999</v>
      </c>
      <c r="AU18" s="833">
        <v>12.282999999999999</v>
      </c>
      <c r="AV18" s="832">
        <v>15.986999999999998</v>
      </c>
      <c r="AW18" s="223">
        <v>125.063</v>
      </c>
      <c r="AX18" s="830">
        <v>1.948</v>
      </c>
      <c r="AY18" s="831">
        <v>2.274</v>
      </c>
      <c r="AZ18" s="832">
        <v>0</v>
      </c>
      <c r="BA18" s="831">
        <v>4.2219999999999995</v>
      </c>
      <c r="BB18" s="223">
        <v>129.285</v>
      </c>
      <c r="BC18" s="830">
        <v>8.1709999999999994</v>
      </c>
      <c r="BD18" s="831">
        <v>8.0459999999999994</v>
      </c>
      <c r="BE18" s="832">
        <v>44.036000000000001</v>
      </c>
      <c r="BF18" s="832">
        <v>60.253</v>
      </c>
      <c r="BG18" s="832">
        <v>-29.618000000000009</v>
      </c>
      <c r="BH18" s="724">
        <v>-0.3295612600282628</v>
      </c>
      <c r="BI18" s="832">
        <v>189.53800000000001</v>
      </c>
      <c r="BJ18" s="764">
        <v>-78.15300000000002</v>
      </c>
      <c r="BK18" s="692">
        <v>-0.29195228827267261</v>
      </c>
      <c r="BL18" s="830">
        <v>60.344000000000001</v>
      </c>
      <c r="BM18" s="831">
        <v>35.667999999999999</v>
      </c>
      <c r="BN18" s="832">
        <v>17.986000000000001</v>
      </c>
      <c r="BO18" s="832">
        <v>113.998</v>
      </c>
      <c r="BP18" s="830">
        <v>1.6739999999999999</v>
      </c>
      <c r="BQ18" s="831">
        <v>0.439</v>
      </c>
      <c r="BR18" s="832">
        <v>1.417</v>
      </c>
      <c r="BS18" s="832">
        <v>3.5300000000000002</v>
      </c>
      <c r="BT18" s="832">
        <v>-12.456999999999997</v>
      </c>
      <c r="BU18" s="853">
        <v>-0.77919559642209291</v>
      </c>
      <c r="BV18" s="223">
        <v>117.52800000000001</v>
      </c>
      <c r="BW18" s="817">
        <v>-7.5349999999999966</v>
      </c>
      <c r="BX18" s="692">
        <v>-6.024963418437105E-2</v>
      </c>
      <c r="BY18" s="223">
        <v>12.879</v>
      </c>
      <c r="BZ18" s="223">
        <v>1.48</v>
      </c>
      <c r="CA18" s="817">
        <v>-0.79400000000000004</v>
      </c>
      <c r="CB18" s="692">
        <v>-0.34916446789797717</v>
      </c>
      <c r="CC18" s="223">
        <v>0.14099999999999999</v>
      </c>
      <c r="CD18" s="817">
        <f t="shared" si="0"/>
        <v>0.14099999999999999</v>
      </c>
      <c r="CE18" s="692" t="e">
        <f t="shared" si="1"/>
        <v>#DIV/0!</v>
      </c>
      <c r="CF18" s="223">
        <v>14.5</v>
      </c>
      <c r="CG18" s="817">
        <f t="shared" si="2"/>
        <v>10.278</v>
      </c>
      <c r="CH18" s="692">
        <f t="shared" si="3"/>
        <v>2.4343912837517769</v>
      </c>
      <c r="CI18" s="223">
        <v>132.02800000000002</v>
      </c>
      <c r="CJ18" s="817">
        <f t="shared" si="4"/>
        <v>2.7430000000000234</v>
      </c>
      <c r="CK18" s="692">
        <f t="shared" si="5"/>
        <v>2.121669180492728E-2</v>
      </c>
    </row>
    <row r="19" spans="1:89" x14ac:dyDescent="0.25">
      <c r="A19" s="9" t="s">
        <v>17</v>
      </c>
      <c r="B19" s="270">
        <v>639.33100000000002</v>
      </c>
      <c r="C19" s="830">
        <v>118.639</v>
      </c>
      <c r="D19" s="831">
        <v>99.912999999999997</v>
      </c>
      <c r="E19" s="832">
        <v>84.453000000000003</v>
      </c>
      <c r="F19" s="832">
        <v>303.005</v>
      </c>
      <c r="G19" s="830">
        <v>53.401000000000003</v>
      </c>
      <c r="H19" s="60">
        <v>20.016999999999999</v>
      </c>
      <c r="I19" s="833">
        <v>6.5890000000000004</v>
      </c>
      <c r="J19" s="832">
        <v>80.007000000000005</v>
      </c>
      <c r="K19" s="223">
        <v>383.012</v>
      </c>
      <c r="L19" s="830">
        <v>6</v>
      </c>
      <c r="M19" s="831">
        <v>7.1239999999999997</v>
      </c>
      <c r="N19" s="832">
        <v>10.811999999999999</v>
      </c>
      <c r="O19" s="831">
        <v>23.936</v>
      </c>
      <c r="P19" s="223">
        <v>406.94799999999998</v>
      </c>
      <c r="Q19" s="830">
        <v>46.832999999999998</v>
      </c>
      <c r="R19" s="831">
        <v>82.867999999999995</v>
      </c>
      <c r="S19" s="832">
        <v>122.22</v>
      </c>
      <c r="T19" s="831">
        <v>251.92099999999999</v>
      </c>
      <c r="U19" s="223">
        <v>658.86899999999991</v>
      </c>
      <c r="V19" s="830">
        <v>127.92100000000001</v>
      </c>
      <c r="W19" s="831">
        <v>116.19799999999999</v>
      </c>
      <c r="X19" s="832">
        <v>91.977000000000004</v>
      </c>
      <c r="Y19" s="832">
        <v>336.096</v>
      </c>
      <c r="Z19" s="830">
        <v>56.643000000000001</v>
      </c>
      <c r="AA19" s="60">
        <v>13.91</v>
      </c>
      <c r="AB19" s="833">
        <v>9.0419999999999998</v>
      </c>
      <c r="AC19" s="832">
        <v>79.594999999999999</v>
      </c>
      <c r="AD19" s="223">
        <v>415.69100000000003</v>
      </c>
      <c r="AE19" s="830">
        <v>8.8350000000000009</v>
      </c>
      <c r="AF19" s="831">
        <v>8.9429999999999996</v>
      </c>
      <c r="AG19" s="832">
        <v>11.523999999999999</v>
      </c>
      <c r="AH19" s="831">
        <v>29.302</v>
      </c>
      <c r="AI19" s="223">
        <v>444.99300000000005</v>
      </c>
      <c r="AJ19" s="830">
        <v>43.295000000000002</v>
      </c>
      <c r="AK19" s="831">
        <v>77.099000000000004</v>
      </c>
      <c r="AL19" s="832">
        <v>119.773</v>
      </c>
      <c r="AM19" s="831">
        <v>240.16700000000003</v>
      </c>
      <c r="AN19" s="223">
        <v>685.16000000000008</v>
      </c>
      <c r="AO19" s="830">
        <v>129.899</v>
      </c>
      <c r="AP19" s="831">
        <v>104.10299999999999</v>
      </c>
      <c r="AQ19" s="832">
        <v>89.68</v>
      </c>
      <c r="AR19" s="832">
        <v>323.68200000000002</v>
      </c>
      <c r="AS19" s="830">
        <v>54.32</v>
      </c>
      <c r="AT19" s="60">
        <v>24.08</v>
      </c>
      <c r="AU19" s="833">
        <v>10.032</v>
      </c>
      <c r="AV19" s="832">
        <v>88.432000000000002</v>
      </c>
      <c r="AW19" s="223">
        <v>412.11400000000003</v>
      </c>
      <c r="AX19" s="830">
        <v>7.8970000000000002</v>
      </c>
      <c r="AY19" s="831">
        <v>7.7770000000000001</v>
      </c>
      <c r="AZ19" s="832">
        <v>9.1959999999999997</v>
      </c>
      <c r="BA19" s="831">
        <v>24.869999999999997</v>
      </c>
      <c r="BB19" s="223">
        <v>436.98400000000004</v>
      </c>
      <c r="BC19" s="830">
        <v>42.881999999999998</v>
      </c>
      <c r="BD19" s="831">
        <v>71.930999999999997</v>
      </c>
      <c r="BE19" s="832">
        <v>112.68600000000001</v>
      </c>
      <c r="BF19" s="832">
        <v>227.499</v>
      </c>
      <c r="BG19" s="832">
        <v>-12.668000000000035</v>
      </c>
      <c r="BH19" s="724">
        <v>-5.2746630469631683E-2</v>
      </c>
      <c r="BI19" s="832">
        <v>664.48300000000006</v>
      </c>
      <c r="BJ19" s="764">
        <v>-20.677000000000021</v>
      </c>
      <c r="BK19" s="692">
        <v>-3.0178352501605499E-2</v>
      </c>
      <c r="BL19" s="830">
        <v>122.396</v>
      </c>
      <c r="BM19" s="831">
        <v>101.298</v>
      </c>
      <c r="BN19" s="832">
        <v>80.850999999999999</v>
      </c>
      <c r="BO19" s="832">
        <v>304.54500000000002</v>
      </c>
      <c r="BP19" s="830">
        <v>44.406999999999996</v>
      </c>
      <c r="BQ19" s="831">
        <v>13.73</v>
      </c>
      <c r="BR19" s="832">
        <v>11.332000000000001</v>
      </c>
      <c r="BS19" s="832">
        <v>69.468999999999994</v>
      </c>
      <c r="BT19" s="832">
        <v>-18.963000000000008</v>
      </c>
      <c r="BU19" s="853">
        <v>-0.2144359507870455</v>
      </c>
      <c r="BV19" s="223">
        <v>374.01400000000001</v>
      </c>
      <c r="BW19" s="817">
        <v>-38.100000000000023</v>
      </c>
      <c r="BX19" s="692">
        <v>-9.245014728934231E-2</v>
      </c>
      <c r="BY19" s="223">
        <v>9.0340000000000007</v>
      </c>
      <c r="BZ19" s="223">
        <v>8.4949999999999992</v>
      </c>
      <c r="CA19" s="817">
        <v>0.71799999999999908</v>
      </c>
      <c r="CB19" s="692">
        <v>9.2323518066092208E-2</v>
      </c>
      <c r="CC19" s="223">
        <v>11.493</v>
      </c>
      <c r="CD19" s="817">
        <f t="shared" si="0"/>
        <v>2.2970000000000006</v>
      </c>
      <c r="CE19" s="692">
        <f t="shared" si="1"/>
        <v>0.2497825141365812</v>
      </c>
      <c r="CF19" s="223">
        <v>29.021999999999998</v>
      </c>
      <c r="CG19" s="817">
        <f t="shared" si="2"/>
        <v>4.152000000000001</v>
      </c>
      <c r="CH19" s="692">
        <f t="shared" si="3"/>
        <v>0.16694813027744276</v>
      </c>
      <c r="CI19" s="223">
        <v>403.036</v>
      </c>
      <c r="CJ19" s="817">
        <f t="shared" si="4"/>
        <v>-33.948000000000036</v>
      </c>
      <c r="CK19" s="692">
        <f t="shared" si="5"/>
        <v>-7.7687054903612107E-2</v>
      </c>
    </row>
    <row r="20" spans="1:89" x14ac:dyDescent="0.25">
      <c r="A20" s="9" t="s">
        <v>18</v>
      </c>
      <c r="B20" s="270">
        <v>34.552999999999997</v>
      </c>
      <c r="C20" s="830">
        <v>5.6349999999999998</v>
      </c>
      <c r="D20" s="831">
        <v>4.5389999999999997</v>
      </c>
      <c r="E20" s="832">
        <v>4.2960000000000003</v>
      </c>
      <c r="F20" s="832">
        <v>14.469999999999999</v>
      </c>
      <c r="G20" s="830">
        <v>3.5710000000000002</v>
      </c>
      <c r="H20" s="60">
        <v>3.5019999999999998</v>
      </c>
      <c r="I20" s="833">
        <v>1.7969999999999999</v>
      </c>
      <c r="J20" s="832">
        <v>8.870000000000001</v>
      </c>
      <c r="K20" s="223">
        <v>23.34</v>
      </c>
      <c r="L20" s="830">
        <v>0</v>
      </c>
      <c r="M20" s="831">
        <v>0</v>
      </c>
      <c r="N20" s="832"/>
      <c r="O20" s="831">
        <v>0</v>
      </c>
      <c r="P20" s="223">
        <v>23.34</v>
      </c>
      <c r="Q20" s="830">
        <v>2.9020000000000001</v>
      </c>
      <c r="R20" s="831">
        <v>4.1619999999999999</v>
      </c>
      <c r="S20" s="832">
        <v>5.5949999999999998</v>
      </c>
      <c r="T20" s="831">
        <v>12.658999999999999</v>
      </c>
      <c r="U20" s="223">
        <v>35.998999999999995</v>
      </c>
      <c r="V20" s="830">
        <v>6.08</v>
      </c>
      <c r="W20" s="831">
        <v>5.7</v>
      </c>
      <c r="X20" s="832">
        <v>4.84</v>
      </c>
      <c r="Y20" s="832">
        <v>16.62</v>
      </c>
      <c r="Z20" s="830">
        <v>3.9140000000000001</v>
      </c>
      <c r="AA20" s="60">
        <v>3.61</v>
      </c>
      <c r="AB20" s="833">
        <v>1.6659999999999999</v>
      </c>
      <c r="AC20" s="832">
        <v>9.19</v>
      </c>
      <c r="AD20" s="223">
        <v>25.810000000000002</v>
      </c>
      <c r="AE20" s="830">
        <v>0</v>
      </c>
      <c r="AF20" s="831">
        <v>0</v>
      </c>
      <c r="AG20" s="832">
        <v>0</v>
      </c>
      <c r="AH20" s="831">
        <v>0</v>
      </c>
      <c r="AI20" s="223">
        <v>25.810000000000002</v>
      </c>
      <c r="AJ20" s="830">
        <v>2.4500000000000002</v>
      </c>
      <c r="AK20" s="831">
        <v>3.9620000000000002</v>
      </c>
      <c r="AL20" s="832">
        <v>5.4690000000000003</v>
      </c>
      <c r="AM20" s="831">
        <v>11.881</v>
      </c>
      <c r="AN20" s="223">
        <v>37.691000000000003</v>
      </c>
      <c r="AO20" s="830">
        <v>5.8109999999999999</v>
      </c>
      <c r="AP20" s="831">
        <v>4.5960000000000001</v>
      </c>
      <c r="AQ20" s="832">
        <v>4.33</v>
      </c>
      <c r="AR20" s="832">
        <v>14.737</v>
      </c>
      <c r="AS20" s="830">
        <v>3.52</v>
      </c>
      <c r="AT20" s="60">
        <v>3.3460000000000001</v>
      </c>
      <c r="AU20" s="833">
        <v>0.38300000000000001</v>
      </c>
      <c r="AV20" s="832">
        <v>7.2489999999999997</v>
      </c>
      <c r="AW20" s="223">
        <v>21.986000000000001</v>
      </c>
      <c r="AX20" s="830">
        <v>0</v>
      </c>
      <c r="AY20" s="831">
        <v>0</v>
      </c>
      <c r="AZ20" s="832">
        <v>0</v>
      </c>
      <c r="BA20" s="831">
        <v>0</v>
      </c>
      <c r="BB20" s="223">
        <v>21.986000000000001</v>
      </c>
      <c r="BC20" s="830">
        <v>3.15</v>
      </c>
      <c r="BD20" s="831">
        <v>4.49</v>
      </c>
      <c r="BE20" s="832">
        <v>5.6</v>
      </c>
      <c r="BF20" s="832">
        <v>13.24</v>
      </c>
      <c r="BG20" s="832">
        <v>1.359</v>
      </c>
      <c r="BH20" s="724">
        <v>0.11438431108492542</v>
      </c>
      <c r="BI20" s="832">
        <v>35.225999999999999</v>
      </c>
      <c r="BJ20" s="764">
        <v>-2.4650000000000034</v>
      </c>
      <c r="BK20" s="692">
        <v>-6.5400228171181518E-2</v>
      </c>
      <c r="BL20" s="830">
        <v>6.4480000000000004</v>
      </c>
      <c r="BM20" s="831">
        <v>5.2949999999999999</v>
      </c>
      <c r="BN20" s="832">
        <v>4.6950000000000003</v>
      </c>
      <c r="BO20" s="832">
        <v>16.438000000000002</v>
      </c>
      <c r="BP20" s="830">
        <v>3.5750000000000002</v>
      </c>
      <c r="BQ20" s="831">
        <v>3.3050000000000002</v>
      </c>
      <c r="BR20" s="832">
        <v>0.874</v>
      </c>
      <c r="BS20" s="832">
        <v>7.7540000000000004</v>
      </c>
      <c r="BT20" s="832">
        <v>0.50500000000000078</v>
      </c>
      <c r="BU20" s="853">
        <v>6.9664781349151716E-2</v>
      </c>
      <c r="BV20" s="223">
        <v>24.192000000000004</v>
      </c>
      <c r="BW20" s="817">
        <v>2.2060000000000031</v>
      </c>
      <c r="BX20" s="692">
        <v>0.10033657782225067</v>
      </c>
      <c r="BY20" s="223">
        <v>0</v>
      </c>
      <c r="BZ20" s="223">
        <v>0</v>
      </c>
      <c r="CA20" s="817">
        <v>0</v>
      </c>
      <c r="CB20" s="692" t="e">
        <v>#DIV/0!</v>
      </c>
      <c r="CC20" s="223">
        <v>0</v>
      </c>
      <c r="CD20" s="817">
        <f t="shared" si="0"/>
        <v>0</v>
      </c>
      <c r="CE20" s="692" t="e">
        <f t="shared" si="1"/>
        <v>#DIV/0!</v>
      </c>
      <c r="CF20" s="223">
        <v>0</v>
      </c>
      <c r="CG20" s="817">
        <f t="shared" si="2"/>
        <v>0</v>
      </c>
      <c r="CH20" s="692" t="e">
        <f t="shared" si="3"/>
        <v>#DIV/0!</v>
      </c>
      <c r="CI20" s="223">
        <v>24.192000000000004</v>
      </c>
      <c r="CJ20" s="817">
        <f t="shared" si="4"/>
        <v>2.2060000000000031</v>
      </c>
      <c r="CK20" s="692">
        <f t="shared" si="5"/>
        <v>0.10033657782225067</v>
      </c>
    </row>
    <row r="21" spans="1:89" x14ac:dyDescent="0.25">
      <c r="A21" s="9" t="s">
        <v>19</v>
      </c>
      <c r="B21" s="270">
        <v>371.95</v>
      </c>
      <c r="C21" s="830">
        <v>52.128999999999998</v>
      </c>
      <c r="D21" s="831">
        <v>44.664999999999999</v>
      </c>
      <c r="E21" s="832">
        <v>41.887999999999998</v>
      </c>
      <c r="F21" s="832">
        <v>138.68199999999999</v>
      </c>
      <c r="G21" s="830">
        <v>32.478000000000002</v>
      </c>
      <c r="H21" s="60">
        <v>29.837</v>
      </c>
      <c r="I21" s="833">
        <v>9.1080000000000005</v>
      </c>
      <c r="J21" s="832">
        <v>71.423000000000002</v>
      </c>
      <c r="K21" s="223">
        <v>210.10499999999999</v>
      </c>
      <c r="L21" s="830">
        <v>7.2359999999999998</v>
      </c>
      <c r="M21" s="831">
        <v>6.1159999999999997</v>
      </c>
      <c r="N21" s="832">
        <v>14.076000000000001</v>
      </c>
      <c r="O21" s="831">
        <v>27.428000000000001</v>
      </c>
      <c r="P21" s="223">
        <v>237.53299999999999</v>
      </c>
      <c r="Q21" s="830">
        <v>29.451000000000001</v>
      </c>
      <c r="R21" s="831">
        <v>36.5</v>
      </c>
      <c r="S21" s="832">
        <v>50.463000000000001</v>
      </c>
      <c r="T21" s="831">
        <v>116.41399999999999</v>
      </c>
      <c r="U21" s="223">
        <v>353.947</v>
      </c>
      <c r="V21" s="830">
        <v>52.795000000000002</v>
      </c>
      <c r="W21" s="831">
        <v>51.838000000000001</v>
      </c>
      <c r="X21" s="832">
        <v>44.789000000000001</v>
      </c>
      <c r="Y21" s="832">
        <v>149.42200000000003</v>
      </c>
      <c r="Z21" s="830">
        <v>32.000999999999998</v>
      </c>
      <c r="AA21" s="60">
        <v>18.922000000000001</v>
      </c>
      <c r="AB21" s="833">
        <v>7.266</v>
      </c>
      <c r="AC21" s="832">
        <v>58.189</v>
      </c>
      <c r="AD21" s="223">
        <v>207.61100000000002</v>
      </c>
      <c r="AE21" s="830">
        <v>6.2629999999999999</v>
      </c>
      <c r="AF21" s="831">
        <v>7.226</v>
      </c>
      <c r="AG21" s="832">
        <v>9.4130000000000003</v>
      </c>
      <c r="AH21" s="831">
        <v>22.902000000000001</v>
      </c>
      <c r="AI21" s="223">
        <v>230.51300000000003</v>
      </c>
      <c r="AJ21" s="830">
        <v>29.553999999999998</v>
      </c>
      <c r="AK21" s="831">
        <v>37.555999999999997</v>
      </c>
      <c r="AL21" s="832">
        <v>58.183</v>
      </c>
      <c r="AM21" s="831">
        <v>125.29300000000001</v>
      </c>
      <c r="AN21" s="223">
        <v>355.80600000000004</v>
      </c>
      <c r="AO21" s="830">
        <v>56.789000000000001</v>
      </c>
      <c r="AP21" s="831">
        <v>47.4</v>
      </c>
      <c r="AQ21" s="832">
        <v>45.079000000000001</v>
      </c>
      <c r="AR21" s="832">
        <v>149.268</v>
      </c>
      <c r="AS21" s="830">
        <v>30.657</v>
      </c>
      <c r="AT21" s="60">
        <v>27.518000000000001</v>
      </c>
      <c r="AU21" s="833">
        <v>8.9949999999999992</v>
      </c>
      <c r="AV21" s="832">
        <v>67.17</v>
      </c>
      <c r="AW21" s="223">
        <v>216.43799999999999</v>
      </c>
      <c r="AX21" s="830">
        <v>9.4920000000000009</v>
      </c>
      <c r="AY21" s="831">
        <v>5.7169999999999996</v>
      </c>
      <c r="AZ21" s="832">
        <v>9.2420000000000009</v>
      </c>
      <c r="BA21" s="831">
        <v>24.451000000000001</v>
      </c>
      <c r="BB21" s="223">
        <v>240.88899999999998</v>
      </c>
      <c r="BC21" s="830">
        <v>27.457999999999998</v>
      </c>
      <c r="BD21" s="831">
        <v>36.292999999999999</v>
      </c>
      <c r="BE21" s="832">
        <v>44.338000000000001</v>
      </c>
      <c r="BF21" s="832">
        <v>108.089</v>
      </c>
      <c r="BG21" s="832">
        <v>-17.204000000000008</v>
      </c>
      <c r="BH21" s="724">
        <v>-0.13731014502007299</v>
      </c>
      <c r="BI21" s="832">
        <v>348.97799999999995</v>
      </c>
      <c r="BJ21" s="764">
        <v>-6.8280000000000882</v>
      </c>
      <c r="BK21" s="692">
        <v>-1.9190232879715552E-2</v>
      </c>
      <c r="BL21" s="830">
        <v>55.796999999999997</v>
      </c>
      <c r="BM21" s="831">
        <v>44.81</v>
      </c>
      <c r="BN21" s="832">
        <v>39.033000000000001</v>
      </c>
      <c r="BO21" s="832">
        <v>139.63999999999999</v>
      </c>
      <c r="BP21" s="830">
        <v>31.484999999999999</v>
      </c>
      <c r="BQ21" s="831">
        <v>25.623000000000001</v>
      </c>
      <c r="BR21" s="832">
        <v>5.4939999999999998</v>
      </c>
      <c r="BS21" s="832">
        <v>62.602000000000004</v>
      </c>
      <c r="BT21" s="832">
        <v>-4.5679999999999978</v>
      </c>
      <c r="BU21" s="853">
        <v>-6.8006550543397312E-2</v>
      </c>
      <c r="BV21" s="223">
        <v>202.24199999999999</v>
      </c>
      <c r="BW21" s="817">
        <v>-14.195999999999998</v>
      </c>
      <c r="BX21" s="692">
        <v>-6.5589221855681529E-2</v>
      </c>
      <c r="BY21" s="223">
        <v>6.3179999999999996</v>
      </c>
      <c r="BZ21" s="223">
        <v>5.8230000000000004</v>
      </c>
      <c r="CA21" s="817">
        <v>0.10600000000000076</v>
      </c>
      <c r="CB21" s="692">
        <v>1.8541192933356789E-2</v>
      </c>
      <c r="CC21" s="223">
        <v>6.56</v>
      </c>
      <c r="CD21" s="817">
        <f t="shared" si="0"/>
        <v>-2.6820000000000013</v>
      </c>
      <c r="CE21" s="692">
        <f t="shared" si="1"/>
        <v>-0.29019692707206246</v>
      </c>
      <c r="CF21" s="223">
        <v>18.701000000000001</v>
      </c>
      <c r="CG21" s="817">
        <f t="shared" si="2"/>
        <v>-5.75</v>
      </c>
      <c r="CH21" s="692">
        <f t="shared" si="3"/>
        <v>-0.23516420596294629</v>
      </c>
      <c r="CI21" s="223">
        <v>220.94299999999998</v>
      </c>
      <c r="CJ21" s="817">
        <f t="shared" si="4"/>
        <v>-19.945999999999998</v>
      </c>
      <c r="CK21" s="692">
        <f t="shared" si="5"/>
        <v>-8.2801622323974935E-2</v>
      </c>
    </row>
    <row r="22" spans="1:89" x14ac:dyDescent="0.25">
      <c r="A22" s="9" t="s">
        <v>57</v>
      </c>
      <c r="B22" s="271">
        <v>1552.0760000000002</v>
      </c>
      <c r="C22" s="830">
        <v>292.72199999999998</v>
      </c>
      <c r="D22" s="831">
        <v>228.20099999999999</v>
      </c>
      <c r="E22" s="832">
        <v>199.875</v>
      </c>
      <c r="F22" s="832">
        <v>720.798</v>
      </c>
      <c r="G22" s="830">
        <v>146.82900000000001</v>
      </c>
      <c r="H22" s="831">
        <v>48.69</v>
      </c>
      <c r="I22" s="832">
        <v>19.760000000000002</v>
      </c>
      <c r="J22" s="832">
        <v>215.279</v>
      </c>
      <c r="K22" s="223">
        <v>936.077</v>
      </c>
      <c r="L22" s="830">
        <v>18.555</v>
      </c>
      <c r="M22" s="831">
        <v>15.19</v>
      </c>
      <c r="N22" s="832">
        <v>17.518999999999998</v>
      </c>
      <c r="O22" s="831">
        <v>51.263999999999996</v>
      </c>
      <c r="P22" s="223">
        <v>987.34100000000001</v>
      </c>
      <c r="Q22" s="830">
        <v>123.17400000000001</v>
      </c>
      <c r="R22" s="831">
        <v>197.43799999999999</v>
      </c>
      <c r="S22" s="832">
        <v>282.476</v>
      </c>
      <c r="T22" s="831">
        <v>603.08799999999997</v>
      </c>
      <c r="U22" s="223">
        <v>1590.4290000000001</v>
      </c>
      <c r="V22" s="830">
        <v>304.79599999999999</v>
      </c>
      <c r="W22" s="831">
        <v>262.55900000000003</v>
      </c>
      <c r="X22" s="832">
        <v>212.25800000000001</v>
      </c>
      <c r="Y22" s="832">
        <v>779.61300000000006</v>
      </c>
      <c r="Z22" s="830">
        <v>144.90199999999999</v>
      </c>
      <c r="AA22" s="831">
        <v>28.065999999999999</v>
      </c>
      <c r="AB22" s="832">
        <v>16.739999999999998</v>
      </c>
      <c r="AC22" s="832">
        <v>189.708</v>
      </c>
      <c r="AD22" s="223">
        <v>969.32100000000003</v>
      </c>
      <c r="AE22" s="830">
        <v>18.263000000000002</v>
      </c>
      <c r="AF22" s="831">
        <v>15.686999999999999</v>
      </c>
      <c r="AG22" s="832">
        <v>19.579999999999998</v>
      </c>
      <c r="AH22" s="831">
        <v>53.53</v>
      </c>
      <c r="AI22" s="223">
        <v>1022.851</v>
      </c>
      <c r="AJ22" s="830">
        <v>121.682</v>
      </c>
      <c r="AK22" s="831">
        <v>198.245</v>
      </c>
      <c r="AL22" s="832">
        <v>284.95400000000001</v>
      </c>
      <c r="AM22" s="831">
        <v>604.88099999999997</v>
      </c>
      <c r="AN22" s="223">
        <v>1627.732</v>
      </c>
      <c r="AO22" s="830">
        <v>307.49900000000002</v>
      </c>
      <c r="AP22" s="831">
        <v>250.15299999999999</v>
      </c>
      <c r="AQ22" s="832">
        <v>217.44300000000001</v>
      </c>
      <c r="AR22" s="832">
        <v>775.09500000000003</v>
      </c>
      <c r="AS22" s="830">
        <v>152.33199999999999</v>
      </c>
      <c r="AT22" s="831">
        <v>42.991</v>
      </c>
      <c r="AU22" s="832">
        <v>17.574999999999999</v>
      </c>
      <c r="AV22" s="832">
        <v>212.89799999999997</v>
      </c>
      <c r="AW22" s="223">
        <v>987.99299999999994</v>
      </c>
      <c r="AX22" s="830">
        <v>20.297999999999998</v>
      </c>
      <c r="AY22" s="831">
        <v>16.155999999999999</v>
      </c>
      <c r="AZ22" s="832">
        <v>19.126000000000001</v>
      </c>
      <c r="BA22" s="831">
        <v>55.58</v>
      </c>
      <c r="BB22" s="223">
        <v>1043.5729999999999</v>
      </c>
      <c r="BC22" s="830">
        <v>125.2</v>
      </c>
      <c r="BD22" s="831">
        <v>181.20500000000001</v>
      </c>
      <c r="BE22" s="832">
        <v>270.00799999999998</v>
      </c>
      <c r="BF22" s="832">
        <v>576.41300000000001</v>
      </c>
      <c r="BG22" s="832">
        <v>-28.467999999999961</v>
      </c>
      <c r="BH22" s="724">
        <v>-4.7063802632253182E-2</v>
      </c>
      <c r="BI22" s="832">
        <v>1619.9859999999999</v>
      </c>
      <c r="BJ22" s="764">
        <v>-7.7460000000000946</v>
      </c>
      <c r="BK22" s="692">
        <v>-4.7587686425039077E-3</v>
      </c>
      <c r="BL22" s="830">
        <v>297.61099999999999</v>
      </c>
      <c r="BM22" s="831">
        <v>247.136</v>
      </c>
      <c r="BN22" s="832">
        <v>198.31</v>
      </c>
      <c r="BO22" s="832">
        <v>743.05700000000002</v>
      </c>
      <c r="BP22" s="830">
        <v>120.37</v>
      </c>
      <c r="BQ22" s="831">
        <v>20.077999999999999</v>
      </c>
      <c r="BR22" s="832">
        <v>19.117999999999999</v>
      </c>
      <c r="BS22" s="832">
        <v>159.566</v>
      </c>
      <c r="BT22" s="832">
        <v>-53.331999999999965</v>
      </c>
      <c r="BU22" s="853">
        <v>-0.25050493663632339</v>
      </c>
      <c r="BV22" s="223">
        <v>902.62300000000005</v>
      </c>
      <c r="BW22" s="817">
        <v>-85.369999999999891</v>
      </c>
      <c r="BX22" s="692">
        <v>-8.6407494789942738E-2</v>
      </c>
      <c r="BY22" s="223">
        <v>18.510000000000002</v>
      </c>
      <c r="BZ22" s="223">
        <v>14.827999999999999</v>
      </c>
      <c r="CA22" s="817">
        <v>-1.3279999999999994</v>
      </c>
      <c r="CB22" s="692">
        <v>-8.2198564000990307E-2</v>
      </c>
      <c r="CC22" s="223">
        <v>17.899999999999999</v>
      </c>
      <c r="CD22" s="817">
        <f t="shared" si="0"/>
        <v>-1.2260000000000026</v>
      </c>
      <c r="CE22" s="692">
        <f t="shared" si="1"/>
        <v>-6.4101223465439852E-2</v>
      </c>
      <c r="CF22" s="223">
        <v>51.238</v>
      </c>
      <c r="CG22" s="817">
        <f t="shared" si="2"/>
        <v>-4.3419999999999987</v>
      </c>
      <c r="CH22" s="692">
        <f t="shared" si="3"/>
        <v>-7.8121626484346868E-2</v>
      </c>
      <c r="CI22" s="223">
        <v>953.8610000000001</v>
      </c>
      <c r="CJ22" s="817">
        <f t="shared" si="4"/>
        <v>-89.711999999999762</v>
      </c>
      <c r="CK22" s="692">
        <f t="shared" si="5"/>
        <v>-8.5966194985880026E-2</v>
      </c>
    </row>
    <row r="23" spans="1:89" x14ac:dyDescent="0.25">
      <c r="A23" s="8" t="s">
        <v>29</v>
      </c>
      <c r="B23" s="269">
        <v>5609.9259999999995</v>
      </c>
      <c r="C23" s="827">
        <v>1025.202</v>
      </c>
      <c r="D23" s="828">
        <v>758.03699999999992</v>
      </c>
      <c r="E23" s="829">
        <v>700.98199999999997</v>
      </c>
      <c r="F23" s="829">
        <v>2484.221</v>
      </c>
      <c r="G23" s="827">
        <v>549.846</v>
      </c>
      <c r="H23" s="828">
        <v>273.53000000000003</v>
      </c>
      <c r="I23" s="829">
        <v>141.26999999999998</v>
      </c>
      <c r="J23" s="829">
        <v>964.64600000000007</v>
      </c>
      <c r="K23" s="145">
        <v>3448.8670000000002</v>
      </c>
      <c r="L23" s="827">
        <v>128.53</v>
      </c>
      <c r="M23" s="828">
        <v>97.356999999999999</v>
      </c>
      <c r="N23" s="829">
        <v>102.26899999999999</v>
      </c>
      <c r="O23" s="828">
        <v>328.15600000000001</v>
      </c>
      <c r="P23" s="145">
        <v>3777.0230000000001</v>
      </c>
      <c r="Q23" s="827">
        <v>216.84199999999998</v>
      </c>
      <c r="R23" s="828">
        <v>612.08299999999997</v>
      </c>
      <c r="S23" s="829">
        <v>906.90300000000002</v>
      </c>
      <c r="T23" s="828">
        <v>1735.828</v>
      </c>
      <c r="U23" s="145">
        <v>5512.8510000000006</v>
      </c>
      <c r="V23" s="827">
        <v>1018.9190000000001</v>
      </c>
      <c r="W23" s="828">
        <v>804.99900000000002</v>
      </c>
      <c r="X23" s="829">
        <v>654.19299999999998</v>
      </c>
      <c r="Y23" s="829">
        <v>2478.1109999999999</v>
      </c>
      <c r="Z23" s="827">
        <v>540.42099999999994</v>
      </c>
      <c r="AA23" s="828">
        <v>169.54900000000001</v>
      </c>
      <c r="AB23" s="829">
        <v>135.929</v>
      </c>
      <c r="AC23" s="829">
        <v>845.89900000000011</v>
      </c>
      <c r="AD23" s="145">
        <v>3324.01</v>
      </c>
      <c r="AE23" s="827">
        <v>129.749</v>
      </c>
      <c r="AF23" s="828">
        <v>121.134</v>
      </c>
      <c r="AG23" s="829">
        <v>111.581</v>
      </c>
      <c r="AH23" s="828">
        <v>362.464</v>
      </c>
      <c r="AI23" s="145">
        <v>3686.4740000000002</v>
      </c>
      <c r="AJ23" s="827">
        <v>278.38299999999998</v>
      </c>
      <c r="AK23" s="828">
        <v>641.24599999999998</v>
      </c>
      <c r="AL23" s="829">
        <v>965.91699999999992</v>
      </c>
      <c r="AM23" s="828">
        <v>1885.546</v>
      </c>
      <c r="AN23" s="145">
        <v>5572.02</v>
      </c>
      <c r="AO23" s="827">
        <v>996.39900000000011</v>
      </c>
      <c r="AP23" s="828">
        <v>808.26200000000006</v>
      </c>
      <c r="AQ23" s="829">
        <v>693.91800000000001</v>
      </c>
      <c r="AR23" s="829">
        <v>2498.5789999999997</v>
      </c>
      <c r="AS23" s="827">
        <v>546.35899999999992</v>
      </c>
      <c r="AT23" s="828">
        <v>206.09199999999998</v>
      </c>
      <c r="AU23" s="829">
        <v>134.29399999999998</v>
      </c>
      <c r="AV23" s="829">
        <v>886.745</v>
      </c>
      <c r="AW23" s="145">
        <v>3385.3239999999996</v>
      </c>
      <c r="AX23" s="827">
        <v>140.785</v>
      </c>
      <c r="AY23" s="828">
        <v>100.982</v>
      </c>
      <c r="AZ23" s="829">
        <v>114.5</v>
      </c>
      <c r="BA23" s="828">
        <v>356.26700000000005</v>
      </c>
      <c r="BB23" s="145">
        <v>3741.5909999999994</v>
      </c>
      <c r="BC23" s="827">
        <v>273.36599999999999</v>
      </c>
      <c r="BD23" s="828">
        <v>588.75799999999992</v>
      </c>
      <c r="BE23" s="829">
        <v>848.63499999999988</v>
      </c>
      <c r="BF23" s="829">
        <v>1710.7589999999998</v>
      </c>
      <c r="BG23" s="829">
        <v>-174.78700000000026</v>
      </c>
      <c r="BH23" s="722">
        <v>-9.2698348382908802E-2</v>
      </c>
      <c r="BI23" s="829">
        <v>5452.3499999999995</v>
      </c>
      <c r="BJ23" s="763">
        <v>-119.67000000000098</v>
      </c>
      <c r="BK23" s="768">
        <v>-2.1476950908288384E-2</v>
      </c>
      <c r="BL23" s="828">
        <v>933.33499999999992</v>
      </c>
      <c r="BM23" s="828">
        <v>806.40900000000011</v>
      </c>
      <c r="BN23" s="829">
        <v>664.22299999999996</v>
      </c>
      <c r="BO23" s="829">
        <v>2403.9670000000001</v>
      </c>
      <c r="BP23" s="828">
        <v>484.59199999999998</v>
      </c>
      <c r="BQ23" s="828">
        <v>122.94800000000001</v>
      </c>
      <c r="BR23" s="829">
        <v>121.351</v>
      </c>
      <c r="BS23" s="829">
        <v>728.89099999999996</v>
      </c>
      <c r="BT23" s="829">
        <v>-157.85400000000004</v>
      </c>
      <c r="BU23" s="852">
        <v>-0.17801510016972188</v>
      </c>
      <c r="BV23" s="145">
        <v>3132.8580000000002</v>
      </c>
      <c r="BW23" s="816">
        <v>-252.46599999999944</v>
      </c>
      <c r="BX23" s="768">
        <v>-7.4576613641707395E-2</v>
      </c>
      <c r="BY23" s="145">
        <v>128.13900000000001</v>
      </c>
      <c r="BZ23" s="145">
        <v>91.584999999999994</v>
      </c>
      <c r="CA23" s="816">
        <v>-9.3970000000000056</v>
      </c>
      <c r="CB23" s="768">
        <v>-9.3056188231566084E-2</v>
      </c>
      <c r="CC23" s="145">
        <v>119.14600000000002</v>
      </c>
      <c r="CD23" s="816">
        <f t="shared" si="0"/>
        <v>4.646000000000015</v>
      </c>
      <c r="CE23" s="768">
        <f t="shared" si="1"/>
        <v>4.0576419213973931E-2</v>
      </c>
      <c r="CF23" s="145">
        <v>338.87</v>
      </c>
      <c r="CG23" s="816">
        <f t="shared" si="2"/>
        <v>-17.397000000000048</v>
      </c>
      <c r="CH23" s="768">
        <f t="shared" si="3"/>
        <v>-4.8831354012580583E-2</v>
      </c>
      <c r="CI23" s="145">
        <v>3471.7280000000001</v>
      </c>
      <c r="CJ23" s="816">
        <f t="shared" si="4"/>
        <v>-269.86299999999937</v>
      </c>
      <c r="CK23" s="768">
        <f t="shared" si="5"/>
        <v>-7.2125200215630042E-2</v>
      </c>
    </row>
    <row r="24" spans="1:89" x14ac:dyDescent="0.25">
      <c r="A24" s="9" t="s">
        <v>20</v>
      </c>
      <c r="B24" s="270">
        <v>226.70500000000001</v>
      </c>
      <c r="C24" s="830">
        <v>47.874000000000002</v>
      </c>
      <c r="D24" s="831">
        <v>35.558</v>
      </c>
      <c r="E24" s="832">
        <v>32.491999999999997</v>
      </c>
      <c r="F24" s="832">
        <v>115.92400000000001</v>
      </c>
      <c r="G24" s="830">
        <v>21.827000000000002</v>
      </c>
      <c r="H24" s="831">
        <v>10.121</v>
      </c>
      <c r="I24" s="832">
        <v>3.6320000000000001</v>
      </c>
      <c r="J24" s="832">
        <v>35.58</v>
      </c>
      <c r="K24" s="223">
        <v>151.50400000000002</v>
      </c>
      <c r="L24" s="830">
        <v>3.3759999999999999</v>
      </c>
      <c r="M24" s="831">
        <v>3.2639999999999998</v>
      </c>
      <c r="N24" s="832">
        <v>2.7229999999999999</v>
      </c>
      <c r="O24" s="831">
        <v>9.3629999999999995</v>
      </c>
      <c r="P24" s="223">
        <v>160.86700000000002</v>
      </c>
      <c r="Q24" s="830">
        <v>11.053000000000001</v>
      </c>
      <c r="R24" s="831">
        <v>32.262</v>
      </c>
      <c r="S24" s="832">
        <v>48.762999999999998</v>
      </c>
      <c r="T24" s="831">
        <v>92.078000000000003</v>
      </c>
      <c r="U24" s="223">
        <v>252.94500000000002</v>
      </c>
      <c r="V24" s="830">
        <v>53.442999999999998</v>
      </c>
      <c r="W24" s="831">
        <v>46.944000000000003</v>
      </c>
      <c r="X24" s="832">
        <v>34.567999999999998</v>
      </c>
      <c r="Y24" s="832">
        <v>134.95499999999998</v>
      </c>
      <c r="Z24" s="830">
        <v>22.922000000000001</v>
      </c>
      <c r="AA24" s="831">
        <v>8.7769999999999992</v>
      </c>
      <c r="AB24" s="832">
        <v>4.5949999999999998</v>
      </c>
      <c r="AC24" s="832">
        <v>36.293999999999997</v>
      </c>
      <c r="AD24" s="223">
        <v>171.24899999999997</v>
      </c>
      <c r="AE24" s="830">
        <v>4.9489999999999998</v>
      </c>
      <c r="AF24" s="831">
        <v>5.0030000000000001</v>
      </c>
      <c r="AG24" s="832">
        <v>4</v>
      </c>
      <c r="AH24" s="831">
        <v>13.952</v>
      </c>
      <c r="AI24" s="223">
        <v>185.20099999999996</v>
      </c>
      <c r="AJ24" s="830">
        <v>16.786999999999999</v>
      </c>
      <c r="AK24" s="831">
        <v>32.063000000000002</v>
      </c>
      <c r="AL24" s="832">
        <v>49.106999999999999</v>
      </c>
      <c r="AM24" s="831">
        <v>97.956999999999994</v>
      </c>
      <c r="AN24" s="223">
        <v>283.15799999999996</v>
      </c>
      <c r="AO24" s="830">
        <v>51.478000000000002</v>
      </c>
      <c r="AP24" s="831">
        <v>39.377000000000002</v>
      </c>
      <c r="AQ24" s="832">
        <v>33.911000000000001</v>
      </c>
      <c r="AR24" s="832">
        <v>124.76600000000001</v>
      </c>
      <c r="AS24" s="830">
        <v>23.93</v>
      </c>
      <c r="AT24" s="831">
        <v>8.6289999999999996</v>
      </c>
      <c r="AU24" s="832">
        <v>4.5750000000000002</v>
      </c>
      <c r="AV24" s="832">
        <v>37.134</v>
      </c>
      <c r="AW24" s="223">
        <v>161.9</v>
      </c>
      <c r="AX24" s="830">
        <v>4.6609999999999996</v>
      </c>
      <c r="AY24" s="831">
        <v>3.8</v>
      </c>
      <c r="AZ24" s="832">
        <v>4.9820000000000002</v>
      </c>
      <c r="BA24" s="831">
        <v>13.442999999999998</v>
      </c>
      <c r="BB24" s="223">
        <v>175.34300000000002</v>
      </c>
      <c r="BC24" s="830">
        <v>20.042000000000002</v>
      </c>
      <c r="BD24" s="831">
        <v>31.803999999999998</v>
      </c>
      <c r="BE24" s="832">
        <v>47.206000000000003</v>
      </c>
      <c r="BF24" s="832">
        <v>99.052000000000007</v>
      </c>
      <c r="BG24" s="832">
        <v>1.0950000000000131</v>
      </c>
      <c r="BH24" s="724">
        <v>1.1178374184591222E-2</v>
      </c>
      <c r="BI24" s="832">
        <v>274.39500000000004</v>
      </c>
      <c r="BJ24" s="764">
        <v>-8.76299999999992</v>
      </c>
      <c r="BK24" s="692">
        <v>-3.0947386264911891E-2</v>
      </c>
      <c r="BL24" s="830">
        <v>53.262999999999998</v>
      </c>
      <c r="BM24" s="831">
        <v>43.61</v>
      </c>
      <c r="BN24" s="832">
        <v>35.402999999999999</v>
      </c>
      <c r="BO24" s="832">
        <v>132.27599999999998</v>
      </c>
      <c r="BP24" s="830">
        <v>22.600999999999999</v>
      </c>
      <c r="BQ24" s="831">
        <v>5.5359999999999996</v>
      </c>
      <c r="BR24" s="832">
        <v>4.306</v>
      </c>
      <c r="BS24" s="832">
        <v>32.442999999999998</v>
      </c>
      <c r="BT24" s="832">
        <v>-4.6910000000000025</v>
      </c>
      <c r="BU24" s="853">
        <v>-0.12632627780470734</v>
      </c>
      <c r="BV24" s="223">
        <v>164.71899999999999</v>
      </c>
      <c r="BW24" s="817">
        <v>2.8189999999999884</v>
      </c>
      <c r="BX24" s="692">
        <v>1.7411982705373617E-2</v>
      </c>
      <c r="BY24" s="223">
        <v>4.5549999999999997</v>
      </c>
      <c r="BZ24" s="223">
        <v>3.8940000000000001</v>
      </c>
      <c r="CA24" s="817">
        <v>9.4000000000000306E-2</v>
      </c>
      <c r="CB24" s="692">
        <v>2.4736842105263241E-2</v>
      </c>
      <c r="CC24" s="223">
        <v>5.62</v>
      </c>
      <c r="CD24" s="817">
        <f t="shared" si="0"/>
        <v>0.6379999999999999</v>
      </c>
      <c r="CE24" s="692">
        <f t="shared" si="1"/>
        <v>0.1280610196708149</v>
      </c>
      <c r="CF24" s="223">
        <v>14.068999999999999</v>
      </c>
      <c r="CG24" s="817">
        <f t="shared" si="2"/>
        <v>0.62600000000000122</v>
      </c>
      <c r="CH24" s="692">
        <f t="shared" si="3"/>
        <v>4.6566986535743607E-2</v>
      </c>
      <c r="CI24" s="223">
        <v>178.78799999999998</v>
      </c>
      <c r="CJ24" s="817">
        <f t="shared" si="4"/>
        <v>3.4449999999999648</v>
      </c>
      <c r="CK24" s="692">
        <f t="shared" si="5"/>
        <v>1.9647205762419739E-2</v>
      </c>
    </row>
    <row r="25" spans="1:89" x14ac:dyDescent="0.25">
      <c r="A25" s="9" t="s">
        <v>23</v>
      </c>
      <c r="B25" s="270">
        <v>226.98</v>
      </c>
      <c r="C25" s="830">
        <v>46.305999999999997</v>
      </c>
      <c r="D25" s="831">
        <v>31.494</v>
      </c>
      <c r="E25" s="832">
        <v>27.762</v>
      </c>
      <c r="F25" s="832">
        <v>105.562</v>
      </c>
      <c r="G25" s="830">
        <v>19.192</v>
      </c>
      <c r="H25" s="60">
        <v>6.47</v>
      </c>
      <c r="I25" s="833">
        <v>1.4019999999999999</v>
      </c>
      <c r="J25" s="832">
        <v>27.064</v>
      </c>
      <c r="K25" s="223">
        <v>132.626</v>
      </c>
      <c r="L25" s="830">
        <v>0</v>
      </c>
      <c r="M25" s="831">
        <v>0</v>
      </c>
      <c r="N25" s="832">
        <v>0.434</v>
      </c>
      <c r="O25" s="831">
        <v>0.434</v>
      </c>
      <c r="P25" s="223">
        <v>133.06</v>
      </c>
      <c r="Q25" s="830">
        <v>13.272</v>
      </c>
      <c r="R25" s="831">
        <v>27.943000000000001</v>
      </c>
      <c r="S25" s="832">
        <v>44.036999999999999</v>
      </c>
      <c r="T25" s="831">
        <v>85.25200000000001</v>
      </c>
      <c r="U25" s="223">
        <v>218.31200000000001</v>
      </c>
      <c r="V25" s="830">
        <v>48.442</v>
      </c>
      <c r="W25" s="831">
        <v>39.546999999999997</v>
      </c>
      <c r="X25" s="832">
        <v>28.244</v>
      </c>
      <c r="Y25" s="832">
        <v>116.233</v>
      </c>
      <c r="Z25" s="830">
        <v>20.978000000000002</v>
      </c>
      <c r="AA25" s="60">
        <v>5.2809999999999997</v>
      </c>
      <c r="AB25" s="833">
        <v>2.254</v>
      </c>
      <c r="AC25" s="832">
        <v>28.513000000000002</v>
      </c>
      <c r="AD25" s="223">
        <v>144.74600000000001</v>
      </c>
      <c r="AE25" s="830">
        <v>0</v>
      </c>
      <c r="AF25" s="831">
        <v>0</v>
      </c>
      <c r="AG25" s="832">
        <v>0.82499999999999996</v>
      </c>
      <c r="AH25" s="831">
        <v>0.82499999999999996</v>
      </c>
      <c r="AI25" s="223">
        <v>145.571</v>
      </c>
      <c r="AJ25" s="830">
        <v>14.505000000000001</v>
      </c>
      <c r="AK25" s="831">
        <v>28.802</v>
      </c>
      <c r="AL25" s="832">
        <v>48.253999999999998</v>
      </c>
      <c r="AM25" s="831">
        <v>91.560999999999993</v>
      </c>
      <c r="AN25" s="223">
        <v>237.13200000000001</v>
      </c>
      <c r="AO25" s="830">
        <v>47.756999999999998</v>
      </c>
      <c r="AP25" s="831">
        <v>37.796999999999997</v>
      </c>
      <c r="AQ25" s="832">
        <v>30.404</v>
      </c>
      <c r="AR25" s="832">
        <v>115.958</v>
      </c>
      <c r="AS25" s="830">
        <v>21.417000000000002</v>
      </c>
      <c r="AT25" s="60">
        <v>8.9120000000000008</v>
      </c>
      <c r="AU25" s="833">
        <v>1.867</v>
      </c>
      <c r="AV25" s="832">
        <v>32.195999999999998</v>
      </c>
      <c r="AW25" s="223">
        <v>148.154</v>
      </c>
      <c r="AX25" s="830">
        <v>0</v>
      </c>
      <c r="AY25" s="831">
        <v>0</v>
      </c>
      <c r="AZ25" s="832">
        <v>2.3780000000000001</v>
      </c>
      <c r="BA25" s="831">
        <v>2.3780000000000001</v>
      </c>
      <c r="BB25" s="223">
        <v>150.53199999999998</v>
      </c>
      <c r="BC25" s="830">
        <v>11.377000000000001</v>
      </c>
      <c r="BD25" s="831">
        <v>27.175000000000001</v>
      </c>
      <c r="BE25" s="832">
        <v>39.795000000000002</v>
      </c>
      <c r="BF25" s="832">
        <v>78.347000000000008</v>
      </c>
      <c r="BG25" s="832">
        <v>-13.213999999999984</v>
      </c>
      <c r="BH25" s="724">
        <v>-0.14431908782123382</v>
      </c>
      <c r="BI25" s="832">
        <v>228.87899999999999</v>
      </c>
      <c r="BJ25" s="764">
        <v>-8.2530000000000143</v>
      </c>
      <c r="BK25" s="692">
        <v>-3.4803400637619664E-2</v>
      </c>
      <c r="BL25" s="830">
        <v>45.14</v>
      </c>
      <c r="BM25" s="831">
        <v>37.14</v>
      </c>
      <c r="BN25" s="833">
        <v>27.262</v>
      </c>
      <c r="BO25" s="832">
        <v>109.542</v>
      </c>
      <c r="BP25" s="830">
        <v>16.677</v>
      </c>
      <c r="BQ25" s="831">
        <v>5.1319999999999997</v>
      </c>
      <c r="BR25" s="832">
        <v>0.74099999999999999</v>
      </c>
      <c r="BS25" s="832">
        <v>22.549999999999997</v>
      </c>
      <c r="BT25" s="832">
        <v>-9.6460000000000008</v>
      </c>
      <c r="BU25" s="853">
        <v>-0.29960243508510376</v>
      </c>
      <c r="BV25" s="223">
        <v>132.09199999999998</v>
      </c>
      <c r="BW25" s="817">
        <v>-16.062000000000012</v>
      </c>
      <c r="BX25" s="692">
        <v>-0.10841421763840337</v>
      </c>
      <c r="BY25" s="223">
        <v>0</v>
      </c>
      <c r="BZ25" s="223">
        <v>0</v>
      </c>
      <c r="CA25" s="817">
        <v>0</v>
      </c>
      <c r="CB25" s="692" t="e">
        <v>#DIV/0!</v>
      </c>
      <c r="CC25" s="223">
        <v>2.6749999999999998</v>
      </c>
      <c r="CD25" s="817">
        <f t="shared" si="0"/>
        <v>0.29699999999999971</v>
      </c>
      <c r="CE25" s="692">
        <f t="shared" si="1"/>
        <v>0.12489486963835143</v>
      </c>
      <c r="CF25" s="223">
        <v>2.6749999999999998</v>
      </c>
      <c r="CG25" s="817">
        <f t="shared" si="2"/>
        <v>0.29699999999999971</v>
      </c>
      <c r="CH25" s="692">
        <f t="shared" si="3"/>
        <v>0.12489486963835143</v>
      </c>
      <c r="CI25" s="223">
        <v>134.767</v>
      </c>
      <c r="CJ25" s="817">
        <f t="shared" si="4"/>
        <v>-15.764999999999986</v>
      </c>
      <c r="CK25" s="692">
        <f t="shared" si="5"/>
        <v>-0.10472856269763232</v>
      </c>
    </row>
    <row r="26" spans="1:89" x14ac:dyDescent="0.25">
      <c r="A26" s="9" t="s">
        <v>21</v>
      </c>
      <c r="B26" s="270">
        <v>3208.8939999999998</v>
      </c>
      <c r="C26" s="830">
        <v>514.22799999999995</v>
      </c>
      <c r="D26" s="831">
        <v>389.45499999999998</v>
      </c>
      <c r="E26" s="832">
        <v>362.435</v>
      </c>
      <c r="F26" s="832">
        <v>1266.1179999999999</v>
      </c>
      <c r="G26" s="830">
        <v>295.75700000000001</v>
      </c>
      <c r="H26" s="831">
        <v>178.429</v>
      </c>
      <c r="I26" s="832">
        <v>132.976</v>
      </c>
      <c r="J26" s="832">
        <v>607.16200000000003</v>
      </c>
      <c r="K26" s="223">
        <v>1873.28</v>
      </c>
      <c r="L26" s="830">
        <v>122.354</v>
      </c>
      <c r="M26" s="831">
        <v>92.159000000000006</v>
      </c>
      <c r="N26" s="832">
        <v>90.575999999999993</v>
      </c>
      <c r="O26" s="831">
        <v>305.089</v>
      </c>
      <c r="P26" s="223">
        <v>2178.3690000000001</v>
      </c>
      <c r="Q26" s="830">
        <v>141.68700000000001</v>
      </c>
      <c r="R26" s="831">
        <v>304.90199999999999</v>
      </c>
      <c r="S26" s="832">
        <v>441.05200000000002</v>
      </c>
      <c r="T26" s="831">
        <v>887.64099999999996</v>
      </c>
      <c r="U26" s="223">
        <v>3066.01</v>
      </c>
      <c r="V26" s="830">
        <v>482.03399999999999</v>
      </c>
      <c r="W26" s="831">
        <v>386.63400000000001</v>
      </c>
      <c r="X26" s="832">
        <v>325.471</v>
      </c>
      <c r="Y26" s="832">
        <v>1194.1390000000001</v>
      </c>
      <c r="Z26" s="830">
        <v>275.83199999999999</v>
      </c>
      <c r="AA26" s="831">
        <v>113.926</v>
      </c>
      <c r="AB26" s="832">
        <v>120.67</v>
      </c>
      <c r="AC26" s="832">
        <v>510.428</v>
      </c>
      <c r="AD26" s="223">
        <v>1704.567</v>
      </c>
      <c r="AE26" s="830">
        <v>122.574</v>
      </c>
      <c r="AF26" s="831">
        <v>111.54900000000001</v>
      </c>
      <c r="AG26" s="832">
        <v>87.878</v>
      </c>
      <c r="AH26" s="831">
        <v>322.00100000000003</v>
      </c>
      <c r="AI26" s="223">
        <v>2026.568</v>
      </c>
      <c r="AJ26" s="830">
        <v>156.95500000000001</v>
      </c>
      <c r="AK26" s="831">
        <v>324.73599999999999</v>
      </c>
      <c r="AL26" s="832">
        <v>463.57100000000003</v>
      </c>
      <c r="AM26" s="831">
        <v>945.26200000000006</v>
      </c>
      <c r="AN26" s="223">
        <v>2971.83</v>
      </c>
      <c r="AO26" s="830">
        <v>481.279</v>
      </c>
      <c r="AP26" s="831">
        <v>389.315</v>
      </c>
      <c r="AQ26" s="832">
        <v>348.64400000000001</v>
      </c>
      <c r="AR26" s="832">
        <v>1219.2380000000001</v>
      </c>
      <c r="AS26" s="830">
        <v>281.61399999999998</v>
      </c>
      <c r="AT26" s="831">
        <v>123.794</v>
      </c>
      <c r="AU26" s="832">
        <v>90.441999999999993</v>
      </c>
      <c r="AV26" s="832">
        <v>495.84999999999997</v>
      </c>
      <c r="AW26" s="223">
        <v>1715.088</v>
      </c>
      <c r="AX26" s="830">
        <v>109.244</v>
      </c>
      <c r="AY26" s="831">
        <v>82.129000000000005</v>
      </c>
      <c r="AZ26" s="832">
        <v>70.453999999999994</v>
      </c>
      <c r="BA26" s="831">
        <v>261.827</v>
      </c>
      <c r="BB26" s="223">
        <v>1976.915</v>
      </c>
      <c r="BC26" s="830">
        <v>153.86699999999999</v>
      </c>
      <c r="BD26" s="831">
        <v>287.73399999999998</v>
      </c>
      <c r="BE26" s="832">
        <v>397.88</v>
      </c>
      <c r="BF26" s="832">
        <v>839.48099999999999</v>
      </c>
      <c r="BG26" s="832">
        <v>-105.78100000000006</v>
      </c>
      <c r="BH26" s="724">
        <v>-0.11190654019732105</v>
      </c>
      <c r="BI26" s="832">
        <v>2816.3959999999997</v>
      </c>
      <c r="BJ26" s="764">
        <v>-155.4340000000002</v>
      </c>
      <c r="BK26" s="692">
        <v>-5.2302453370482227E-2</v>
      </c>
      <c r="BL26" s="830">
        <v>434.43299999999999</v>
      </c>
      <c r="BM26" s="831">
        <v>378.86700000000002</v>
      </c>
      <c r="BN26" s="833">
        <v>321.80799999999999</v>
      </c>
      <c r="BO26" s="832">
        <v>1135.1079999999999</v>
      </c>
      <c r="BP26" s="830">
        <v>240.19499999999999</v>
      </c>
      <c r="BQ26" s="831">
        <v>68.227000000000004</v>
      </c>
      <c r="BR26" s="832">
        <v>81.799000000000007</v>
      </c>
      <c r="BS26" s="832">
        <v>390.221</v>
      </c>
      <c r="BT26" s="832">
        <v>-105.62899999999996</v>
      </c>
      <c r="BU26" s="853">
        <v>-0.21302611676918418</v>
      </c>
      <c r="BV26" s="223">
        <v>1525.329</v>
      </c>
      <c r="BW26" s="817">
        <v>-189.75900000000001</v>
      </c>
      <c r="BX26" s="692">
        <v>-0.11064097002602782</v>
      </c>
      <c r="BY26" s="223">
        <v>95.311000000000007</v>
      </c>
      <c r="BZ26" s="223">
        <v>69.724999999999994</v>
      </c>
      <c r="CA26" s="817">
        <v>-12.404000000000011</v>
      </c>
      <c r="CB26" s="692">
        <v>-0.15103069561299917</v>
      </c>
      <c r="CC26" s="223">
        <v>70.683000000000007</v>
      </c>
      <c r="CD26" s="817">
        <f t="shared" si="0"/>
        <v>0.22900000000001342</v>
      </c>
      <c r="CE26" s="692">
        <f t="shared" si="1"/>
        <v>3.2503477446278912E-3</v>
      </c>
      <c r="CF26" s="223">
        <v>235.71899999999999</v>
      </c>
      <c r="CG26" s="817">
        <f t="shared" si="2"/>
        <v>-26.108000000000004</v>
      </c>
      <c r="CH26" s="692">
        <f t="shared" si="3"/>
        <v>-9.971469710915988E-2</v>
      </c>
      <c r="CI26" s="223">
        <v>1761.048</v>
      </c>
      <c r="CJ26" s="817">
        <f t="shared" si="4"/>
        <v>-215.86699999999996</v>
      </c>
      <c r="CK26" s="692">
        <f t="shared" si="5"/>
        <v>-0.10919387024732978</v>
      </c>
    </row>
    <row r="27" spans="1:89" x14ac:dyDescent="0.25">
      <c r="A27" s="9" t="s">
        <v>22</v>
      </c>
      <c r="B27" s="270">
        <v>708.35799999999995</v>
      </c>
      <c r="C27" s="830">
        <v>150.44999999999999</v>
      </c>
      <c r="D27" s="831">
        <v>105.75</v>
      </c>
      <c r="E27" s="832">
        <v>95.7</v>
      </c>
      <c r="F27" s="832">
        <v>351.9</v>
      </c>
      <c r="G27" s="830">
        <v>62.12</v>
      </c>
      <c r="H27" s="831">
        <v>16.614000000000001</v>
      </c>
      <c r="I27" s="832">
        <v>3.26</v>
      </c>
      <c r="J27" s="832">
        <v>81.994</v>
      </c>
      <c r="K27" s="223">
        <v>433.89400000000001</v>
      </c>
      <c r="L27" s="830">
        <v>2.8</v>
      </c>
      <c r="M27" s="831">
        <v>1.9339999999999999</v>
      </c>
      <c r="N27" s="832">
        <v>8.5359999999999996</v>
      </c>
      <c r="O27" s="831">
        <v>13.27</v>
      </c>
      <c r="P27" s="223">
        <v>447.16399999999999</v>
      </c>
      <c r="Q27" s="830">
        <v>36.44</v>
      </c>
      <c r="R27" s="831">
        <v>85</v>
      </c>
      <c r="S27" s="832">
        <v>140.6</v>
      </c>
      <c r="T27" s="831">
        <v>262.03999999999996</v>
      </c>
      <c r="U27" s="223">
        <v>709.20399999999995</v>
      </c>
      <c r="V27" s="830">
        <v>154.82</v>
      </c>
      <c r="W27" s="831">
        <v>127.03</v>
      </c>
      <c r="X27" s="832">
        <v>96</v>
      </c>
      <c r="Y27" s="832">
        <v>377.85</v>
      </c>
      <c r="Z27" s="830">
        <v>64</v>
      </c>
      <c r="AA27" s="831">
        <v>13.12</v>
      </c>
      <c r="AB27" s="832">
        <v>2.93</v>
      </c>
      <c r="AC27" s="832">
        <v>80.050000000000011</v>
      </c>
      <c r="AD27" s="223">
        <v>457.90000000000003</v>
      </c>
      <c r="AE27" s="830">
        <v>2.226</v>
      </c>
      <c r="AF27" s="831">
        <v>2.41</v>
      </c>
      <c r="AG27" s="832">
        <v>7.6</v>
      </c>
      <c r="AH27" s="831">
        <v>12.236000000000001</v>
      </c>
      <c r="AI27" s="223">
        <v>470.13600000000002</v>
      </c>
      <c r="AJ27" s="830">
        <v>44.14</v>
      </c>
      <c r="AK27" s="831">
        <v>90.98</v>
      </c>
      <c r="AL27" s="832">
        <v>148.9</v>
      </c>
      <c r="AM27" s="831">
        <v>284.02</v>
      </c>
      <c r="AN27" s="223">
        <v>754.15599999999995</v>
      </c>
      <c r="AO27" s="830">
        <v>147.35</v>
      </c>
      <c r="AP27" s="831">
        <v>127.10899999999999</v>
      </c>
      <c r="AQ27" s="832">
        <v>100.6</v>
      </c>
      <c r="AR27" s="832">
        <v>375.05899999999997</v>
      </c>
      <c r="AS27" s="830">
        <v>71.3</v>
      </c>
      <c r="AT27" s="831">
        <v>19.850000000000001</v>
      </c>
      <c r="AU27" s="832">
        <v>3.4</v>
      </c>
      <c r="AV27" s="832">
        <v>94.550000000000011</v>
      </c>
      <c r="AW27" s="223">
        <v>469.60899999999998</v>
      </c>
      <c r="AX27" s="830">
        <v>3.02</v>
      </c>
      <c r="AY27" s="831">
        <v>2.081</v>
      </c>
      <c r="AZ27" s="832">
        <v>7.23</v>
      </c>
      <c r="BA27" s="831">
        <v>12.331</v>
      </c>
      <c r="BB27" s="223">
        <v>481.94</v>
      </c>
      <c r="BC27" s="830">
        <v>32.07</v>
      </c>
      <c r="BD27" s="831">
        <v>87.64</v>
      </c>
      <c r="BE27" s="832">
        <v>142.44</v>
      </c>
      <c r="BF27" s="832">
        <v>262.14999999999998</v>
      </c>
      <c r="BG27" s="832">
        <v>-21.870000000000005</v>
      </c>
      <c r="BH27" s="724">
        <v>-7.7001619604253224E-2</v>
      </c>
      <c r="BI27" s="832">
        <v>744.08999999999992</v>
      </c>
      <c r="BJ27" s="764">
        <v>-10.066000000000031</v>
      </c>
      <c r="BK27" s="692">
        <v>-1.334737110093942E-2</v>
      </c>
      <c r="BL27" s="830">
        <v>153.57</v>
      </c>
      <c r="BM27" s="831">
        <v>130.63999999999999</v>
      </c>
      <c r="BN27" s="833">
        <v>100</v>
      </c>
      <c r="BO27" s="832">
        <v>384.21</v>
      </c>
      <c r="BP27" s="830">
        <v>64.099999999999994</v>
      </c>
      <c r="BQ27" s="831">
        <v>17.53</v>
      </c>
      <c r="BR27" s="832">
        <v>2.61</v>
      </c>
      <c r="BS27" s="832">
        <v>84.24</v>
      </c>
      <c r="BT27" s="832">
        <v>-10.310000000000016</v>
      </c>
      <c r="BU27" s="853">
        <v>-0.10904283447911174</v>
      </c>
      <c r="BV27" s="223">
        <v>468.45</v>
      </c>
      <c r="BW27" s="817">
        <v>-1.1589999999999918</v>
      </c>
      <c r="BX27" s="692">
        <v>-2.468010621602209E-3</v>
      </c>
      <c r="BY27" s="223">
        <v>2.8450000000000002</v>
      </c>
      <c r="BZ27" s="223">
        <v>2.6150000000000002</v>
      </c>
      <c r="CA27" s="817">
        <v>0.53400000000000025</v>
      </c>
      <c r="CB27" s="692">
        <v>0.25660740028832307</v>
      </c>
      <c r="CC27" s="223">
        <v>9.83</v>
      </c>
      <c r="CD27" s="817">
        <f t="shared" si="0"/>
        <v>2.5999999999999996</v>
      </c>
      <c r="CE27" s="692">
        <f t="shared" si="1"/>
        <v>0.35961272475795292</v>
      </c>
      <c r="CF27" s="223">
        <v>15.290000000000001</v>
      </c>
      <c r="CG27" s="817">
        <f t="shared" si="2"/>
        <v>2.9590000000000014</v>
      </c>
      <c r="CH27" s="692">
        <f t="shared" si="3"/>
        <v>0.23996431757359513</v>
      </c>
      <c r="CI27" s="223">
        <v>483.74</v>
      </c>
      <c r="CJ27" s="817">
        <f t="shared" si="4"/>
        <v>1.8000000000000114</v>
      </c>
      <c r="CK27" s="692">
        <f t="shared" si="5"/>
        <v>3.7349047599286454E-3</v>
      </c>
    </row>
    <row r="28" spans="1:89" x14ac:dyDescent="0.25">
      <c r="A28" s="9" t="s">
        <v>61</v>
      </c>
      <c r="B28" s="270">
        <v>1238.989</v>
      </c>
      <c r="C28" s="830">
        <v>266.34399999999999</v>
      </c>
      <c r="D28" s="831">
        <v>195.78</v>
      </c>
      <c r="E28" s="832">
        <v>182.59299999999999</v>
      </c>
      <c r="F28" s="832">
        <v>644.71699999999998</v>
      </c>
      <c r="G28" s="830">
        <v>150.94999999999999</v>
      </c>
      <c r="H28" s="831">
        <v>61.896000000000001</v>
      </c>
      <c r="I28" s="832"/>
      <c r="J28" s="832">
        <v>212.846</v>
      </c>
      <c r="K28" s="223">
        <v>857.56299999999999</v>
      </c>
      <c r="L28" s="830">
        <v>0</v>
      </c>
      <c r="M28" s="831">
        <v>0</v>
      </c>
      <c r="N28" s="832">
        <v>0</v>
      </c>
      <c r="O28" s="831">
        <v>0</v>
      </c>
      <c r="P28" s="223">
        <v>857.56299999999999</v>
      </c>
      <c r="Q28" s="830">
        <v>14.39</v>
      </c>
      <c r="R28" s="831">
        <v>161.976</v>
      </c>
      <c r="S28" s="832">
        <v>232.45099999999999</v>
      </c>
      <c r="T28" s="831">
        <v>408.81700000000001</v>
      </c>
      <c r="U28" s="223">
        <v>1266.3800000000001</v>
      </c>
      <c r="V28" s="830">
        <v>280.18</v>
      </c>
      <c r="W28" s="831">
        <v>204.84399999999999</v>
      </c>
      <c r="X28" s="832">
        <v>169.91</v>
      </c>
      <c r="Y28" s="832">
        <v>654.93399999999997</v>
      </c>
      <c r="Z28" s="830">
        <v>156.68899999999999</v>
      </c>
      <c r="AA28" s="831">
        <v>28.445</v>
      </c>
      <c r="AB28" s="832">
        <v>5.48</v>
      </c>
      <c r="AC28" s="832">
        <v>190.61399999999998</v>
      </c>
      <c r="AD28" s="223">
        <v>845.548</v>
      </c>
      <c r="AE28" s="830">
        <v>0</v>
      </c>
      <c r="AF28" s="831">
        <v>2.1720000000000002</v>
      </c>
      <c r="AG28" s="832">
        <v>11.278</v>
      </c>
      <c r="AH28" s="831">
        <v>13.450000000000001</v>
      </c>
      <c r="AI28" s="223">
        <v>858.99800000000005</v>
      </c>
      <c r="AJ28" s="830">
        <v>45.996000000000002</v>
      </c>
      <c r="AK28" s="831">
        <v>164.66499999999999</v>
      </c>
      <c r="AL28" s="832">
        <v>256.08499999999998</v>
      </c>
      <c r="AM28" s="831">
        <v>466.74599999999998</v>
      </c>
      <c r="AN28" s="223">
        <v>1325.7440000000001</v>
      </c>
      <c r="AO28" s="830">
        <v>268.53500000000003</v>
      </c>
      <c r="AP28" s="831">
        <v>214.66399999999999</v>
      </c>
      <c r="AQ28" s="832">
        <v>180.35900000000001</v>
      </c>
      <c r="AR28" s="832">
        <v>663.55799999999999</v>
      </c>
      <c r="AS28" s="830">
        <v>148.09800000000001</v>
      </c>
      <c r="AT28" s="831">
        <v>44.906999999999996</v>
      </c>
      <c r="AU28" s="832">
        <v>34.01</v>
      </c>
      <c r="AV28" s="832">
        <v>227.01499999999999</v>
      </c>
      <c r="AW28" s="223">
        <v>890.57299999999998</v>
      </c>
      <c r="AX28" s="830">
        <v>23.86</v>
      </c>
      <c r="AY28" s="831">
        <v>12.972</v>
      </c>
      <c r="AZ28" s="832">
        <v>29.456</v>
      </c>
      <c r="BA28" s="831">
        <v>66.287999999999997</v>
      </c>
      <c r="BB28" s="223">
        <v>956.86099999999999</v>
      </c>
      <c r="BC28" s="830">
        <v>56.01</v>
      </c>
      <c r="BD28" s="831">
        <v>154.405</v>
      </c>
      <c r="BE28" s="832">
        <v>221.31399999999999</v>
      </c>
      <c r="BF28" s="832">
        <v>431.72899999999998</v>
      </c>
      <c r="BG28" s="832">
        <v>-35.016999999999996</v>
      </c>
      <c r="BH28" s="724">
        <v>-7.5023674546755625E-2</v>
      </c>
      <c r="BI28" s="832">
        <v>1388.59</v>
      </c>
      <c r="BJ28" s="764">
        <v>62.845999999999776</v>
      </c>
      <c r="BK28" s="724">
        <v>4.7404325420292048E-2</v>
      </c>
      <c r="BL28" s="43">
        <v>246.929</v>
      </c>
      <c r="BM28" s="831">
        <v>216.15199999999999</v>
      </c>
      <c r="BN28" s="833">
        <v>179.75</v>
      </c>
      <c r="BO28" s="832">
        <v>642.83100000000002</v>
      </c>
      <c r="BP28" s="43">
        <v>141.01900000000001</v>
      </c>
      <c r="BQ28" s="831">
        <v>26.523</v>
      </c>
      <c r="BR28" s="832">
        <v>31.895</v>
      </c>
      <c r="BS28" s="832">
        <v>199.43700000000001</v>
      </c>
      <c r="BT28" s="832">
        <v>-27.577999999999975</v>
      </c>
      <c r="BU28" s="853">
        <v>-0.12148095940796853</v>
      </c>
      <c r="BV28" s="223">
        <v>842.26800000000003</v>
      </c>
      <c r="BW28" s="817">
        <v>-48.30499999999995</v>
      </c>
      <c r="BX28" s="724">
        <v>-5.4240359858203593E-2</v>
      </c>
      <c r="BY28" s="223">
        <v>25.428000000000001</v>
      </c>
      <c r="BZ28" s="223">
        <v>15.351000000000001</v>
      </c>
      <c r="CA28" s="817">
        <v>2.3790000000000013</v>
      </c>
      <c r="CB28" s="724">
        <v>0.183395004625347</v>
      </c>
      <c r="CC28" s="223">
        <v>30.338000000000001</v>
      </c>
      <c r="CD28" s="817">
        <f t="shared" si="0"/>
        <v>0.88200000000000145</v>
      </c>
      <c r="CE28" s="724">
        <f t="shared" si="1"/>
        <v>2.9942965779467732E-2</v>
      </c>
      <c r="CF28" s="223">
        <v>71.117000000000004</v>
      </c>
      <c r="CG28" s="817">
        <f t="shared" si="2"/>
        <v>4.8290000000000077</v>
      </c>
      <c r="CH28" s="724">
        <f t="shared" si="3"/>
        <v>7.2848781076514726E-2</v>
      </c>
      <c r="CI28" s="223">
        <v>913.38499999999999</v>
      </c>
      <c r="CJ28" s="817">
        <f t="shared" si="4"/>
        <v>-43.475999999999999</v>
      </c>
      <c r="CK28" s="724">
        <f t="shared" si="5"/>
        <v>-4.5436066471514672E-2</v>
      </c>
    </row>
    <row r="29" spans="1:89" x14ac:dyDescent="0.25">
      <c r="A29" s="30" t="s">
        <v>30</v>
      </c>
      <c r="B29" s="93">
        <v>7965.8310000000001</v>
      </c>
      <c r="C29" s="143">
        <v>1176.2852999999998</v>
      </c>
      <c r="D29" s="37">
        <v>1188.1102999999998</v>
      </c>
      <c r="E29" s="18">
        <v>1062.0641329999999</v>
      </c>
      <c r="F29" s="18">
        <v>3426.4597330000001</v>
      </c>
      <c r="G29" s="143">
        <v>842.37340000000017</v>
      </c>
      <c r="H29" s="37">
        <v>638.83499999999992</v>
      </c>
      <c r="I29" s="18">
        <v>275.39400000000001</v>
      </c>
      <c r="J29" s="18">
        <v>1756.6024</v>
      </c>
      <c r="K29" s="144">
        <v>5183.0621330000004</v>
      </c>
      <c r="L29" s="143">
        <v>128.40620000000001</v>
      </c>
      <c r="M29" s="37">
        <v>111.244</v>
      </c>
      <c r="N29" s="18">
        <v>324.85889999999995</v>
      </c>
      <c r="O29" s="37">
        <v>564.50909999999999</v>
      </c>
      <c r="P29" s="144">
        <v>5747.5712330000006</v>
      </c>
      <c r="Q29" s="143">
        <v>827.07632899999999</v>
      </c>
      <c r="R29" s="37">
        <v>1166.5306999999998</v>
      </c>
      <c r="S29" s="18">
        <v>1479.548</v>
      </c>
      <c r="T29" s="37">
        <v>3473.155029</v>
      </c>
      <c r="U29" s="144">
        <v>9221.7339999999986</v>
      </c>
      <c r="V29" s="143">
        <v>1509.2667999999999</v>
      </c>
      <c r="W29" s="37">
        <v>1383.8027000000002</v>
      </c>
      <c r="X29" s="18">
        <v>1278.7559070000002</v>
      </c>
      <c r="Y29" s="18">
        <v>4166.4844069999999</v>
      </c>
      <c r="Z29" s="143">
        <v>926.83820000000003</v>
      </c>
      <c r="AA29" s="37">
        <v>657.31399999999996</v>
      </c>
      <c r="AB29" s="18">
        <v>227.012</v>
      </c>
      <c r="AC29" s="18">
        <v>1807.7892000000002</v>
      </c>
      <c r="AD29" s="144">
        <v>5974.2736070000001</v>
      </c>
      <c r="AE29" s="143">
        <v>127.79809999999999</v>
      </c>
      <c r="AF29" s="37">
        <v>129.01400000000001</v>
      </c>
      <c r="AG29" s="18">
        <v>321.99210000000005</v>
      </c>
      <c r="AH29" s="37">
        <v>578.80420000000004</v>
      </c>
      <c r="AI29" s="144">
        <v>6553.0778069999997</v>
      </c>
      <c r="AJ29" s="143">
        <v>821.13584600000002</v>
      </c>
      <c r="AK29" s="37">
        <v>1153.8106</v>
      </c>
      <c r="AL29" s="18">
        <v>1440.953</v>
      </c>
      <c r="AM29" s="37">
        <v>3415.8994459999999</v>
      </c>
      <c r="AN29" s="144">
        <v>9968.9802529999979</v>
      </c>
      <c r="AO29" s="143">
        <v>1548.5749423264317</v>
      </c>
      <c r="AP29" s="37">
        <v>1347.3729000000003</v>
      </c>
      <c r="AQ29" s="18">
        <v>1259.7683000000002</v>
      </c>
      <c r="AR29" s="18">
        <v>4154.9961423264322</v>
      </c>
      <c r="AS29" s="143">
        <v>929.51810000000012</v>
      </c>
      <c r="AT29" s="143">
        <v>668.35050000000001</v>
      </c>
      <c r="AU29" s="18">
        <v>246.02990000000003</v>
      </c>
      <c r="AV29" s="143">
        <v>1843.9694999999999</v>
      </c>
      <c r="AW29" s="143">
        <v>5998.9656423264323</v>
      </c>
      <c r="AX29" s="143">
        <v>120.6465</v>
      </c>
      <c r="AY29" s="143">
        <v>126.87220000000002</v>
      </c>
      <c r="AZ29" s="18">
        <v>327.35599999999999</v>
      </c>
      <c r="BA29" s="143">
        <v>574.76670000000001</v>
      </c>
      <c r="BB29" s="143">
        <v>6573.7323423264324</v>
      </c>
      <c r="BC29" s="143">
        <v>783.01739999999984</v>
      </c>
      <c r="BD29" s="37">
        <v>1095.0111999999999</v>
      </c>
      <c r="BE29" s="18">
        <v>1288.8810000000001</v>
      </c>
      <c r="BF29" s="18">
        <v>3166.9096</v>
      </c>
      <c r="BG29" s="18">
        <v>-248.98984599999994</v>
      </c>
      <c r="BH29" s="739">
        <v>-7.2891444826212792E-2</v>
      </c>
      <c r="BI29" s="18">
        <v>9740.6419423264324</v>
      </c>
      <c r="BJ29" s="765">
        <v>-228.3383106735655</v>
      </c>
      <c r="BK29" s="739">
        <v>-2.2904881430059087E-2</v>
      </c>
      <c r="BL29" s="143">
        <v>1507.473</v>
      </c>
      <c r="BM29" s="37">
        <v>1212.4489999999998</v>
      </c>
      <c r="BN29" s="18">
        <v>1128.2419999999997</v>
      </c>
      <c r="BO29" s="18">
        <v>3848.1640000000007</v>
      </c>
      <c r="BP29" s="143">
        <v>867.88615141566811</v>
      </c>
      <c r="BQ29" s="37">
        <v>635.45299999999997</v>
      </c>
      <c r="BR29" s="18">
        <v>242.34599999999998</v>
      </c>
      <c r="BS29" s="18">
        <v>1745.6851514156683</v>
      </c>
      <c r="BT29" s="18">
        <v>-98.28434858433161</v>
      </c>
      <c r="BU29" s="851">
        <v>-5.330041987371896E-2</v>
      </c>
      <c r="BV29" s="144">
        <v>5593.8491514156685</v>
      </c>
      <c r="BW29" s="818">
        <v>-405.11649091076379</v>
      </c>
      <c r="BX29" s="739">
        <v>-6.7531057029634425E-2</v>
      </c>
      <c r="BY29" s="144">
        <v>136.32199999999997</v>
      </c>
      <c r="BZ29" s="144">
        <v>120.816</v>
      </c>
      <c r="CA29" s="818">
        <v>-6.0562000000000182</v>
      </c>
      <c r="CB29" s="739">
        <v>-4.7734649513447525E-2</v>
      </c>
      <c r="CC29" s="144">
        <v>316.86099999999999</v>
      </c>
      <c r="CD29" s="818">
        <f t="shared" si="0"/>
        <v>-10.495000000000005</v>
      </c>
      <c r="CE29" s="739">
        <f t="shared" si="1"/>
        <v>-3.2059898092596455E-2</v>
      </c>
      <c r="CF29" s="144">
        <v>573.96900000000005</v>
      </c>
      <c r="CG29" s="818">
        <f t="shared" si="2"/>
        <v>-0.79769999999996344</v>
      </c>
      <c r="CH29" s="739">
        <f t="shared" si="3"/>
        <v>-1.3878674599623873E-3</v>
      </c>
      <c r="CI29" s="144">
        <v>6167.8181514156686</v>
      </c>
      <c r="CJ29" s="818">
        <f t="shared" si="4"/>
        <v>-405.91419091076386</v>
      </c>
      <c r="CK29" s="739">
        <f t="shared" si="5"/>
        <v>-6.1747903591570862E-2</v>
      </c>
    </row>
    <row r="30" spans="1:89" x14ac:dyDescent="0.25">
      <c r="A30" s="10" t="s">
        <v>76</v>
      </c>
      <c r="B30" s="70">
        <v>1191.354</v>
      </c>
      <c r="C30" s="827">
        <v>160.63630000000001</v>
      </c>
      <c r="D30" s="828">
        <v>282.58129999999994</v>
      </c>
      <c r="E30" s="829">
        <v>284.72513299999997</v>
      </c>
      <c r="F30" s="829">
        <v>727.94273299999998</v>
      </c>
      <c r="G30" s="827">
        <v>244.36540000000002</v>
      </c>
      <c r="H30" s="828">
        <v>202.15299999999999</v>
      </c>
      <c r="I30" s="829">
        <v>94.323000000000008</v>
      </c>
      <c r="J30" s="829">
        <v>540.84140000000002</v>
      </c>
      <c r="K30" s="145">
        <v>1268.7841330000001</v>
      </c>
      <c r="L30" s="827">
        <v>32.993200000000002</v>
      </c>
      <c r="M30" s="828">
        <v>25.902999999999999</v>
      </c>
      <c r="N30" s="829">
        <v>53.0779</v>
      </c>
      <c r="O30" s="21">
        <v>111.97410000000001</v>
      </c>
      <c r="P30" s="145">
        <v>1380.758233</v>
      </c>
      <c r="Q30" s="827">
        <v>184.81232899999998</v>
      </c>
      <c r="R30" s="828">
        <v>262.14769999999999</v>
      </c>
      <c r="S30" s="829">
        <v>332.45699999999999</v>
      </c>
      <c r="T30" s="21">
        <v>779.41702899999996</v>
      </c>
      <c r="U30" s="145">
        <v>2161.1930000000002</v>
      </c>
      <c r="V30" s="827">
        <v>349.22179999999997</v>
      </c>
      <c r="W30" s="828">
        <v>331.31170000000003</v>
      </c>
      <c r="X30" s="829">
        <v>319.95290700000004</v>
      </c>
      <c r="Y30" s="829">
        <v>995.14540700000009</v>
      </c>
      <c r="Z30" s="827">
        <v>248.63919999999999</v>
      </c>
      <c r="AA30" s="828">
        <v>193.48299999999998</v>
      </c>
      <c r="AB30" s="829">
        <v>65.686000000000007</v>
      </c>
      <c r="AC30" s="829">
        <v>504.43319999999994</v>
      </c>
      <c r="AD30" s="145">
        <v>1499.5786069999999</v>
      </c>
      <c r="AE30" s="827">
        <v>39.695099999999996</v>
      </c>
      <c r="AF30" s="828">
        <v>28.835000000000001</v>
      </c>
      <c r="AG30" s="829">
        <v>60.333100000000002</v>
      </c>
      <c r="AH30" s="21">
        <v>128.86320000000001</v>
      </c>
      <c r="AI30" s="145">
        <v>1628.4418069999999</v>
      </c>
      <c r="AJ30" s="827">
        <v>188.23584600000001</v>
      </c>
      <c r="AK30" s="828">
        <v>250.44659999999999</v>
      </c>
      <c r="AL30" s="829">
        <v>325.46500000000003</v>
      </c>
      <c r="AM30" s="21">
        <v>764.14744599999995</v>
      </c>
      <c r="AN30" s="145">
        <v>2392.5892530000001</v>
      </c>
      <c r="AO30" s="827">
        <v>337.73394232643182</v>
      </c>
      <c r="AP30" s="828">
        <v>302.08990000000006</v>
      </c>
      <c r="AQ30" s="829">
        <v>313.00730000000004</v>
      </c>
      <c r="AR30" s="829">
        <v>952.11114232643172</v>
      </c>
      <c r="AS30" s="827">
        <v>255.23009999999999</v>
      </c>
      <c r="AT30" s="828">
        <v>202.84350000000001</v>
      </c>
      <c r="AU30" s="829">
        <v>68.278899999999993</v>
      </c>
      <c r="AV30" s="829">
        <v>525.73950000000002</v>
      </c>
      <c r="AW30" s="145">
        <v>1477.8506423264316</v>
      </c>
      <c r="AX30" s="827">
        <v>39.168499999999995</v>
      </c>
      <c r="AY30" s="828">
        <v>29.390199999999997</v>
      </c>
      <c r="AZ30" s="829">
        <v>61.167999999999999</v>
      </c>
      <c r="BA30" s="21">
        <v>129.61869999999999</v>
      </c>
      <c r="BB30" s="145">
        <v>1607.4693423264316</v>
      </c>
      <c r="BC30" s="827">
        <v>194.35640000000001</v>
      </c>
      <c r="BD30" s="828">
        <v>239.14420000000001</v>
      </c>
      <c r="BE30" s="829">
        <v>291.57000000000005</v>
      </c>
      <c r="BF30" s="829">
        <v>725.07060000000001</v>
      </c>
      <c r="BG30" s="829">
        <v>-39.076845999999932</v>
      </c>
      <c r="BH30" s="722">
        <v>-5.1137834987935005E-2</v>
      </c>
      <c r="BI30" s="829">
        <v>2332.5399423264316</v>
      </c>
      <c r="BJ30" s="763">
        <v>-60.049310673568471</v>
      </c>
      <c r="BK30" s="722">
        <v>-2.509804413702621E-2</v>
      </c>
      <c r="BL30" s="827">
        <v>335.97700000000003</v>
      </c>
      <c r="BM30" s="828">
        <v>277.58200000000005</v>
      </c>
      <c r="BN30" s="829">
        <v>288.36899999999997</v>
      </c>
      <c r="BO30" s="829">
        <v>901.928</v>
      </c>
      <c r="BP30" s="827">
        <v>220.38015141566817</v>
      </c>
      <c r="BQ30" s="828">
        <v>186.34200000000001</v>
      </c>
      <c r="BR30" s="829">
        <v>76.88</v>
      </c>
      <c r="BS30" s="829">
        <v>483.60215141566817</v>
      </c>
      <c r="BT30" s="829">
        <v>-42.137348584331846</v>
      </c>
      <c r="BU30" s="852">
        <v>-8.0148721152456387E-2</v>
      </c>
      <c r="BV30" s="145">
        <v>1385.5301514156681</v>
      </c>
      <c r="BW30" s="816">
        <v>-92.32049091076351</v>
      </c>
      <c r="BX30" s="722">
        <v>-6.2469432476229568E-2</v>
      </c>
      <c r="BY30" s="145">
        <v>42.933</v>
      </c>
      <c r="BZ30" s="145">
        <v>32.884</v>
      </c>
      <c r="CA30" s="816">
        <v>3.4938000000000038</v>
      </c>
      <c r="CB30" s="722">
        <v>0.11887636014726011</v>
      </c>
      <c r="CC30" s="145">
        <v>56.377000000000002</v>
      </c>
      <c r="CD30" s="816">
        <f t="shared" si="0"/>
        <v>-4.7909999999999968</v>
      </c>
      <c r="CE30" s="722">
        <f t="shared" si="1"/>
        <v>-7.8325268114046512E-2</v>
      </c>
      <c r="CF30" s="145">
        <v>132.16400000000002</v>
      </c>
      <c r="CG30" s="816">
        <f t="shared" si="2"/>
        <v>2.5453000000000259</v>
      </c>
      <c r="CH30" s="722">
        <f t="shared" si="3"/>
        <v>1.9636827093621724E-2</v>
      </c>
      <c r="CI30" s="145">
        <v>1517.6941514156681</v>
      </c>
      <c r="CJ30" s="816">
        <f t="shared" si="4"/>
        <v>-89.775190910763513</v>
      </c>
      <c r="CK30" s="722">
        <f t="shared" si="5"/>
        <v>-5.584877331522551E-2</v>
      </c>
    </row>
    <row r="31" spans="1:89" x14ac:dyDescent="0.25">
      <c r="A31" s="58" t="s">
        <v>31</v>
      </c>
      <c r="B31" s="270">
        <v>1179.654</v>
      </c>
      <c r="C31" s="830">
        <v>158.18899999999999</v>
      </c>
      <c r="D31" s="831">
        <v>280.49199999999996</v>
      </c>
      <c r="E31" s="832">
        <v>282.59899999999999</v>
      </c>
      <c r="F31" s="832">
        <v>721.28</v>
      </c>
      <c r="G31" s="830">
        <v>242.78200000000001</v>
      </c>
      <c r="H31" s="831">
        <v>201.239</v>
      </c>
      <c r="I31" s="832">
        <v>93.293000000000006</v>
      </c>
      <c r="J31" s="832">
        <v>537.31399999999996</v>
      </c>
      <c r="K31" s="223">
        <v>1258.5940000000001</v>
      </c>
      <c r="L31" s="830">
        <v>32.462000000000003</v>
      </c>
      <c r="M31" s="831">
        <v>25.334</v>
      </c>
      <c r="N31" s="832">
        <v>50.338999999999999</v>
      </c>
      <c r="O31" s="826">
        <v>108.13500000000001</v>
      </c>
      <c r="P31" s="223">
        <v>1366.729</v>
      </c>
      <c r="Q31" s="830">
        <v>180.67599999999999</v>
      </c>
      <c r="R31" s="831">
        <v>254.69900000000001</v>
      </c>
      <c r="S31" s="832">
        <v>322.78899999999999</v>
      </c>
      <c r="T31" s="826">
        <v>758.16399999999999</v>
      </c>
      <c r="U31" s="223">
        <v>2124.893</v>
      </c>
      <c r="V31" s="830">
        <v>338.90499999999997</v>
      </c>
      <c r="W31" s="831">
        <v>321.82400000000001</v>
      </c>
      <c r="X31" s="832">
        <v>311.15300000000002</v>
      </c>
      <c r="Y31" s="832">
        <v>966.54100000000005</v>
      </c>
      <c r="Z31" s="830">
        <v>242.50899999999999</v>
      </c>
      <c r="AA31" s="831">
        <v>189.19399999999999</v>
      </c>
      <c r="AB31" s="832">
        <v>64.052000000000007</v>
      </c>
      <c r="AC31" s="832">
        <v>492.37999999999994</v>
      </c>
      <c r="AD31" s="223">
        <v>1458.921</v>
      </c>
      <c r="AE31" s="830">
        <v>39.251999999999995</v>
      </c>
      <c r="AF31" s="831">
        <v>28.798999999999999</v>
      </c>
      <c r="AG31" s="832">
        <v>57.844999999999999</v>
      </c>
      <c r="AH31" s="826">
        <v>125.896</v>
      </c>
      <c r="AI31" s="223">
        <v>1584.817</v>
      </c>
      <c r="AJ31" s="830">
        <v>182.672</v>
      </c>
      <c r="AK31" s="831">
        <v>243.517</v>
      </c>
      <c r="AL31" s="832">
        <v>315.65300000000002</v>
      </c>
      <c r="AM31" s="826">
        <v>741.84199999999998</v>
      </c>
      <c r="AN31" s="223">
        <v>2326.6590000000001</v>
      </c>
      <c r="AO31" s="830">
        <v>327.30900000000003</v>
      </c>
      <c r="AP31" s="830">
        <v>291.70500000000004</v>
      </c>
      <c r="AQ31" s="830">
        <v>303.38100000000003</v>
      </c>
      <c r="AR31" s="832">
        <v>921.67499999999995</v>
      </c>
      <c r="AS31" s="830">
        <v>248.56</v>
      </c>
      <c r="AT31" s="831">
        <v>198.203</v>
      </c>
      <c r="AU31" s="832">
        <v>66.850999999999999</v>
      </c>
      <c r="AV31" s="832">
        <v>513.00099999999998</v>
      </c>
      <c r="AW31" s="223">
        <v>1434.6759999999999</v>
      </c>
      <c r="AX31" s="830">
        <v>38.681999999999995</v>
      </c>
      <c r="AY31" s="831">
        <v>29.365999999999996</v>
      </c>
      <c r="AZ31" s="832">
        <v>59.131999999999998</v>
      </c>
      <c r="BA31" s="826">
        <v>127.072</v>
      </c>
      <c r="BB31" s="223">
        <v>1561.748</v>
      </c>
      <c r="BC31" s="830">
        <v>186.91500000000002</v>
      </c>
      <c r="BD31" s="831">
        <v>230.59400000000002</v>
      </c>
      <c r="BE31" s="832">
        <v>281.51700000000005</v>
      </c>
      <c r="BF31" s="832">
        <v>699.02600000000007</v>
      </c>
      <c r="BG31" s="832">
        <v>-42.815999999999917</v>
      </c>
      <c r="BH31" s="724">
        <v>-5.7715793929165371E-2</v>
      </c>
      <c r="BI31" s="832">
        <v>2260.7740000000003</v>
      </c>
      <c r="BJ31" s="764">
        <v>-65.884999999999764</v>
      </c>
      <c r="BK31" s="724">
        <v>-2.8317428553131241E-2</v>
      </c>
      <c r="BL31" s="830">
        <v>324.25300000000004</v>
      </c>
      <c r="BM31" s="830">
        <v>268.95800000000003</v>
      </c>
      <c r="BN31" s="830">
        <v>278.19499999999999</v>
      </c>
      <c r="BO31" s="830">
        <v>871.40599999999995</v>
      </c>
      <c r="BP31" s="830">
        <v>213.03100000000001</v>
      </c>
      <c r="BQ31" s="830">
        <v>180.637</v>
      </c>
      <c r="BR31" s="830">
        <v>74.823999999999998</v>
      </c>
      <c r="BS31" s="832">
        <v>468.49200000000002</v>
      </c>
      <c r="BT31" s="832">
        <v>-44.508999999999958</v>
      </c>
      <c r="BU31" s="853">
        <v>-8.6762014109134214E-2</v>
      </c>
      <c r="BV31" s="223">
        <v>1339.8979999999999</v>
      </c>
      <c r="BW31" s="817">
        <v>-94.77800000000002</v>
      </c>
      <c r="BX31" s="724">
        <v>-6.6062302568663606E-2</v>
      </c>
      <c r="BY31" s="223">
        <v>42.311</v>
      </c>
      <c r="BZ31" s="223">
        <v>32.301000000000002</v>
      </c>
      <c r="CA31" s="817">
        <v>2.9350000000000058</v>
      </c>
      <c r="CB31" s="724">
        <v>9.9945515221685155E-2</v>
      </c>
      <c r="CC31" s="223">
        <v>53.605000000000004</v>
      </c>
      <c r="CD31" s="817">
        <f t="shared" si="0"/>
        <v>-5.5269999999999939</v>
      </c>
      <c r="CE31" s="724">
        <f t="shared" si="1"/>
        <v>-9.3468849353987596E-2</v>
      </c>
      <c r="CF31" s="223">
        <v>128.18700000000001</v>
      </c>
      <c r="CG31" s="817">
        <f t="shared" si="2"/>
        <v>1.1150000000000091</v>
      </c>
      <c r="CH31" s="724">
        <f t="shared" si="3"/>
        <v>8.774553009317624E-3</v>
      </c>
      <c r="CI31" s="223">
        <v>1468.085</v>
      </c>
      <c r="CJ31" s="817">
        <f t="shared" si="4"/>
        <v>-93.663000000000011</v>
      </c>
      <c r="CK31" s="724">
        <f t="shared" si="5"/>
        <v>-5.997318389394448E-2</v>
      </c>
    </row>
    <row r="32" spans="1:89" ht="15.75" customHeight="1" x14ac:dyDescent="0.25">
      <c r="A32" s="59" t="s">
        <v>32</v>
      </c>
      <c r="B32" s="270">
        <v>370.06799999999998</v>
      </c>
      <c r="C32" s="830">
        <v>50.271999999999998</v>
      </c>
      <c r="D32" s="831">
        <v>45.051000000000002</v>
      </c>
      <c r="E32" s="832">
        <v>43.59</v>
      </c>
      <c r="F32" s="832">
        <v>138.91300000000001</v>
      </c>
      <c r="G32" s="830">
        <v>38.613</v>
      </c>
      <c r="H32" s="60">
        <v>31.962</v>
      </c>
      <c r="I32" s="833">
        <v>14.377000000000001</v>
      </c>
      <c r="J32" s="832">
        <v>84.951999999999998</v>
      </c>
      <c r="K32" s="223">
        <v>223.86500000000001</v>
      </c>
      <c r="L32" s="830">
        <v>5.2359999999999998</v>
      </c>
      <c r="M32" s="831">
        <v>7.4669999999999996</v>
      </c>
      <c r="N32" s="832">
        <v>10.007</v>
      </c>
      <c r="O32" s="831">
        <v>22.71</v>
      </c>
      <c r="P32" s="223">
        <v>246.57500000000002</v>
      </c>
      <c r="Q32" s="830">
        <v>29.634</v>
      </c>
      <c r="R32" s="831">
        <v>41.475999999999999</v>
      </c>
      <c r="S32" s="832">
        <v>52.29</v>
      </c>
      <c r="T32" s="831">
        <v>123.39999999999999</v>
      </c>
      <c r="U32" s="223">
        <v>369.97500000000002</v>
      </c>
      <c r="V32" s="830">
        <v>53.155000000000001</v>
      </c>
      <c r="W32" s="831">
        <v>49.512999999999998</v>
      </c>
      <c r="X32" s="832">
        <v>50.302</v>
      </c>
      <c r="Y32" s="832">
        <v>152.97</v>
      </c>
      <c r="Z32" s="830">
        <v>39.360999999999997</v>
      </c>
      <c r="AA32" s="60">
        <v>30.984999999999999</v>
      </c>
      <c r="AB32" s="833">
        <v>11.007999999999999</v>
      </c>
      <c r="AC32" s="832">
        <v>81.353999999999999</v>
      </c>
      <c r="AD32" s="223">
        <v>234.32400000000001</v>
      </c>
      <c r="AE32" s="830">
        <v>2.835</v>
      </c>
      <c r="AF32" s="831">
        <v>9.9350000000000005</v>
      </c>
      <c r="AG32" s="832">
        <v>10.379</v>
      </c>
      <c r="AH32" s="831">
        <v>23.149000000000001</v>
      </c>
      <c r="AI32" s="223">
        <v>257.47300000000001</v>
      </c>
      <c r="AJ32" s="830">
        <v>29.696000000000002</v>
      </c>
      <c r="AK32" s="831">
        <v>37.872</v>
      </c>
      <c r="AL32" s="832">
        <v>51.081000000000003</v>
      </c>
      <c r="AM32" s="831">
        <v>118.649</v>
      </c>
      <c r="AN32" s="223">
        <v>376.12200000000001</v>
      </c>
      <c r="AO32" s="830">
        <v>48.651000000000003</v>
      </c>
      <c r="AP32" s="831">
        <v>43.756</v>
      </c>
      <c r="AQ32" s="832">
        <v>47.563000000000002</v>
      </c>
      <c r="AR32" s="832">
        <v>139.97000000000003</v>
      </c>
      <c r="AS32" s="830">
        <v>38.784999999999997</v>
      </c>
      <c r="AT32" s="60">
        <v>32.473999999999997</v>
      </c>
      <c r="AU32" s="833">
        <v>12.666</v>
      </c>
      <c r="AV32" s="832">
        <v>83.924999999999983</v>
      </c>
      <c r="AW32" s="223">
        <v>223.89500000000001</v>
      </c>
      <c r="AX32" s="830">
        <v>5.1100000000000003</v>
      </c>
      <c r="AY32" s="831">
        <v>9.593</v>
      </c>
      <c r="AZ32" s="832">
        <v>10.965</v>
      </c>
      <c r="BA32" s="831">
        <v>25.667999999999999</v>
      </c>
      <c r="BB32" s="223">
        <v>249.56300000000002</v>
      </c>
      <c r="BC32" s="830">
        <v>31.867999999999999</v>
      </c>
      <c r="BD32" s="831">
        <v>38.372</v>
      </c>
      <c r="BE32" s="832">
        <v>44.768000000000001</v>
      </c>
      <c r="BF32" s="832">
        <v>115.008</v>
      </c>
      <c r="BG32" s="832">
        <v>-3.6410000000000053</v>
      </c>
      <c r="BH32" s="724">
        <v>-3.0687152862645339E-2</v>
      </c>
      <c r="BI32" s="832">
        <v>364.57100000000003</v>
      </c>
      <c r="BJ32" s="764">
        <v>-11.550999999999988</v>
      </c>
      <c r="BK32" s="724">
        <v>-3.0710780012868089E-2</v>
      </c>
      <c r="BL32" s="830">
        <v>50.268000000000001</v>
      </c>
      <c r="BM32" s="831">
        <v>44.725000000000001</v>
      </c>
      <c r="BN32" s="832">
        <v>45.396999999999998</v>
      </c>
      <c r="BO32" s="832">
        <v>140.38999999999999</v>
      </c>
      <c r="BP32" s="830">
        <v>34.386000000000003</v>
      </c>
      <c r="BQ32" s="831">
        <v>29.898</v>
      </c>
      <c r="BR32" s="832">
        <v>11.787000000000001</v>
      </c>
      <c r="BS32" s="832">
        <v>76.071000000000012</v>
      </c>
      <c r="BT32" s="832">
        <v>-7.8539999999999708</v>
      </c>
      <c r="BU32" s="853">
        <v>-9.3583556747095287E-2</v>
      </c>
      <c r="BV32" s="223">
        <v>216.46100000000001</v>
      </c>
      <c r="BW32" s="817">
        <v>-7.4339999999999975</v>
      </c>
      <c r="BX32" s="724">
        <v>-3.3203063936220092E-2</v>
      </c>
      <c r="BY32" s="223">
        <v>8.3320000000000007</v>
      </c>
      <c r="BZ32" s="223">
        <v>9.6</v>
      </c>
      <c r="CA32" s="817">
        <v>6.9999999999996732E-3</v>
      </c>
      <c r="CB32" s="724">
        <v>7.2969873866357484E-4</v>
      </c>
      <c r="CC32" s="223">
        <v>9.702</v>
      </c>
      <c r="CD32" s="817">
        <f t="shared" si="0"/>
        <v>-1.2629999999999999</v>
      </c>
      <c r="CE32" s="724">
        <f t="shared" si="1"/>
        <v>-0.11518467852257182</v>
      </c>
      <c r="CF32" s="223">
        <v>27.634</v>
      </c>
      <c r="CG32" s="817">
        <f t="shared" si="2"/>
        <v>1.9660000000000011</v>
      </c>
      <c r="CH32" s="724">
        <f t="shared" si="3"/>
        <v>7.6593423718248441E-2</v>
      </c>
      <c r="CI32" s="223">
        <v>244.09500000000003</v>
      </c>
      <c r="CJ32" s="817">
        <f t="shared" si="4"/>
        <v>-5.4679999999999893</v>
      </c>
      <c r="CK32" s="724">
        <f t="shared" si="5"/>
        <v>-2.191029920300681E-2</v>
      </c>
    </row>
    <row r="33" spans="1:89" x14ac:dyDescent="0.25">
      <c r="A33" s="59" t="s">
        <v>33</v>
      </c>
      <c r="B33" s="270">
        <v>809.54</v>
      </c>
      <c r="C33" s="830">
        <v>107.917</v>
      </c>
      <c r="D33" s="831">
        <v>99.745999999999995</v>
      </c>
      <c r="E33" s="832">
        <v>96.724999999999994</v>
      </c>
      <c r="F33" s="832">
        <v>304.38800000000003</v>
      </c>
      <c r="G33" s="830">
        <v>83.236000000000004</v>
      </c>
      <c r="H33" s="60">
        <v>69.444000000000003</v>
      </c>
      <c r="I33" s="833">
        <v>35.481000000000002</v>
      </c>
      <c r="J33" s="832">
        <v>188.161</v>
      </c>
      <c r="K33" s="223">
        <v>492.54900000000004</v>
      </c>
      <c r="L33" s="830">
        <v>15.519</v>
      </c>
      <c r="M33" s="831">
        <v>10.977</v>
      </c>
      <c r="N33" s="832">
        <v>23.818000000000001</v>
      </c>
      <c r="O33" s="831">
        <v>50.314</v>
      </c>
      <c r="P33" s="223">
        <v>542.86300000000006</v>
      </c>
      <c r="Q33" s="830">
        <v>67.057000000000002</v>
      </c>
      <c r="R33" s="831">
        <v>91.150999999999996</v>
      </c>
      <c r="S33" s="832">
        <v>117.191</v>
      </c>
      <c r="T33" s="831">
        <v>275.399</v>
      </c>
      <c r="U33" s="223">
        <v>818.26200000000006</v>
      </c>
      <c r="V33" s="830">
        <v>120.068</v>
      </c>
      <c r="W33" s="831">
        <v>114.875</v>
      </c>
      <c r="X33" s="832">
        <v>106.01300000000001</v>
      </c>
      <c r="Y33" s="832">
        <v>340.95600000000002</v>
      </c>
      <c r="Z33" s="830">
        <v>83.57</v>
      </c>
      <c r="AA33" s="60">
        <v>67.456999999999994</v>
      </c>
      <c r="AB33" s="833">
        <v>25.849</v>
      </c>
      <c r="AC33" s="832">
        <v>176.87599999999998</v>
      </c>
      <c r="AD33" s="223">
        <v>517.83199999999999</v>
      </c>
      <c r="AE33" s="830">
        <v>20.347999999999999</v>
      </c>
      <c r="AF33" s="831">
        <v>10.54</v>
      </c>
      <c r="AG33" s="832">
        <v>25.099</v>
      </c>
      <c r="AH33" s="831">
        <v>55.986999999999995</v>
      </c>
      <c r="AI33" s="223">
        <v>573.81899999999996</v>
      </c>
      <c r="AJ33" s="830">
        <v>65.286000000000001</v>
      </c>
      <c r="AK33" s="831">
        <v>86.841999999999999</v>
      </c>
      <c r="AL33" s="832">
        <v>112.23099999999999</v>
      </c>
      <c r="AM33" s="831">
        <v>264.35899999999998</v>
      </c>
      <c r="AN33" s="223">
        <v>838.17799999999988</v>
      </c>
      <c r="AO33" s="830">
        <v>112.354</v>
      </c>
      <c r="AP33" s="831">
        <v>102.206</v>
      </c>
      <c r="AQ33" s="832">
        <v>106.116</v>
      </c>
      <c r="AR33" s="832">
        <v>320.67599999999999</v>
      </c>
      <c r="AS33" s="830">
        <v>83.992000000000004</v>
      </c>
      <c r="AT33" s="60">
        <v>70.265000000000001</v>
      </c>
      <c r="AU33" s="833">
        <v>30.018999999999998</v>
      </c>
      <c r="AV33" s="832">
        <v>184.27600000000001</v>
      </c>
      <c r="AW33" s="223">
        <v>504.952</v>
      </c>
      <c r="AX33" s="830">
        <v>20.902000000000001</v>
      </c>
      <c r="AY33" s="831">
        <v>10.975</v>
      </c>
      <c r="AZ33" s="832">
        <v>25.248999999999999</v>
      </c>
      <c r="BA33" s="831">
        <v>57.126000000000005</v>
      </c>
      <c r="BB33" s="223">
        <v>562.07799999999997</v>
      </c>
      <c r="BC33" s="830">
        <v>70.171000000000006</v>
      </c>
      <c r="BD33" s="831">
        <v>84.962000000000003</v>
      </c>
      <c r="BE33" s="832">
        <v>102.864</v>
      </c>
      <c r="BF33" s="832">
        <v>257.99700000000001</v>
      </c>
      <c r="BG33" s="832">
        <v>-6.3619999999999663</v>
      </c>
      <c r="BH33" s="724">
        <v>-2.4065759062486869E-2</v>
      </c>
      <c r="BI33" s="832">
        <v>820.07500000000005</v>
      </c>
      <c r="BJ33" s="764">
        <v>-18.102999999999838</v>
      </c>
      <c r="BK33" s="724">
        <v>-2.1598037648327462E-2</v>
      </c>
      <c r="BL33" s="830">
        <v>115.233</v>
      </c>
      <c r="BM33" s="831">
        <v>99.64</v>
      </c>
      <c r="BN33" s="832">
        <v>102.419</v>
      </c>
      <c r="BO33" s="832">
        <v>317.29199999999997</v>
      </c>
      <c r="BP33" s="830">
        <v>75.783000000000001</v>
      </c>
      <c r="BQ33" s="831">
        <v>65.373000000000005</v>
      </c>
      <c r="BR33" s="832">
        <v>31.957000000000001</v>
      </c>
      <c r="BS33" s="832">
        <v>173.113</v>
      </c>
      <c r="BT33" s="832">
        <v>-11.163000000000011</v>
      </c>
      <c r="BU33" s="853">
        <v>-6.0577611843104964E-2</v>
      </c>
      <c r="BV33" s="223">
        <v>490.40499999999997</v>
      </c>
      <c r="BW33" s="817">
        <v>-14.547000000000025</v>
      </c>
      <c r="BX33" s="724">
        <v>-2.8808678844721925E-2</v>
      </c>
      <c r="BY33" s="223">
        <v>19.488</v>
      </c>
      <c r="BZ33" s="223">
        <v>13.15</v>
      </c>
      <c r="CA33" s="817">
        <v>2.1750000000000007</v>
      </c>
      <c r="CB33" s="724">
        <v>0.1981776765375855</v>
      </c>
      <c r="CC33" s="223">
        <v>23.425000000000001</v>
      </c>
      <c r="CD33" s="817">
        <f t="shared" si="0"/>
        <v>-1.8239999999999981</v>
      </c>
      <c r="CE33" s="724">
        <f t="shared" si="1"/>
        <v>-7.2240484771674052E-2</v>
      </c>
      <c r="CF33" s="223">
        <v>56.063000000000002</v>
      </c>
      <c r="CG33" s="817">
        <f t="shared" si="2"/>
        <v>-1.0630000000000024</v>
      </c>
      <c r="CH33" s="724">
        <f t="shared" si="3"/>
        <v>-1.8607989356860314E-2</v>
      </c>
      <c r="CI33" s="223">
        <v>546.46799999999996</v>
      </c>
      <c r="CJ33" s="817">
        <f t="shared" si="4"/>
        <v>-15.610000000000014</v>
      </c>
      <c r="CK33" s="724">
        <f t="shared" si="5"/>
        <v>-2.7771946242336497E-2</v>
      </c>
    </row>
    <row r="34" spans="1:89" x14ac:dyDescent="0.25">
      <c r="A34" s="59" t="s">
        <v>62</v>
      </c>
      <c r="C34" s="830">
        <v>0</v>
      </c>
      <c r="D34" s="831">
        <v>135.69499999999999</v>
      </c>
      <c r="E34" s="832">
        <v>142.28399999999999</v>
      </c>
      <c r="F34" s="832">
        <v>277.97899999999998</v>
      </c>
      <c r="G34" s="830">
        <v>120.93300000000001</v>
      </c>
      <c r="H34" s="60">
        <v>99.832999999999998</v>
      </c>
      <c r="I34" s="833">
        <v>43.4</v>
      </c>
      <c r="J34" s="832">
        <v>264.166</v>
      </c>
      <c r="K34" s="223">
        <v>542.14499999999998</v>
      </c>
      <c r="L34" s="830">
        <v>11.707000000000001</v>
      </c>
      <c r="M34" s="831">
        <v>6.89</v>
      </c>
      <c r="N34" s="832">
        <v>16.513999999999999</v>
      </c>
      <c r="O34" s="831">
        <v>35.111000000000004</v>
      </c>
      <c r="P34" s="223">
        <v>577.25599999999997</v>
      </c>
      <c r="Q34" s="830">
        <v>83.984999999999999</v>
      </c>
      <c r="R34" s="831">
        <v>122.072</v>
      </c>
      <c r="S34" s="832">
        <v>153.30799999999999</v>
      </c>
      <c r="T34" s="831">
        <v>359.36500000000001</v>
      </c>
      <c r="U34" s="223">
        <v>936.62099999999998</v>
      </c>
      <c r="V34" s="830">
        <v>160.34100000000001</v>
      </c>
      <c r="W34" s="831">
        <v>157.43600000000001</v>
      </c>
      <c r="X34" s="832">
        <v>154.83799999999999</v>
      </c>
      <c r="Y34" s="832">
        <v>472.61500000000001</v>
      </c>
      <c r="Z34" s="830">
        <v>116.203</v>
      </c>
      <c r="AA34" s="60">
        <v>90.751999999999995</v>
      </c>
      <c r="AB34" s="833">
        <v>27.149000000000001</v>
      </c>
      <c r="AC34" s="832">
        <v>234.10399999999998</v>
      </c>
      <c r="AD34" s="223">
        <v>706.71900000000005</v>
      </c>
      <c r="AE34" s="830">
        <v>16.068999999999999</v>
      </c>
      <c r="AF34" s="831">
        <v>8.3239999999999998</v>
      </c>
      <c r="AG34" s="832">
        <v>22.367000000000001</v>
      </c>
      <c r="AH34" s="831">
        <v>46.760000000000005</v>
      </c>
      <c r="AI34" s="223">
        <v>753.47900000000004</v>
      </c>
      <c r="AJ34" s="830">
        <v>87.69</v>
      </c>
      <c r="AK34" s="831">
        <v>118.803</v>
      </c>
      <c r="AL34" s="832">
        <v>152.34100000000001</v>
      </c>
      <c r="AM34" s="831">
        <v>358.834</v>
      </c>
      <c r="AN34" s="223">
        <v>1112.3130000000001</v>
      </c>
      <c r="AO34" s="830">
        <v>166.03299999999999</v>
      </c>
      <c r="AP34" s="831">
        <v>145.494</v>
      </c>
      <c r="AQ34" s="832">
        <v>149.50200000000001</v>
      </c>
      <c r="AR34" s="832">
        <v>461.029</v>
      </c>
      <c r="AS34" s="830">
        <v>125.343</v>
      </c>
      <c r="AT34" s="60">
        <v>95.290999999999997</v>
      </c>
      <c r="AU34" s="833">
        <v>24.166</v>
      </c>
      <c r="AV34" s="832">
        <v>244.8</v>
      </c>
      <c r="AW34" s="223">
        <v>705.82899999999995</v>
      </c>
      <c r="AX34" s="830">
        <v>12.596</v>
      </c>
      <c r="AY34" s="831">
        <v>8.7639999999999993</v>
      </c>
      <c r="AZ34" s="832">
        <v>22.917999999999999</v>
      </c>
      <c r="BA34" s="831">
        <v>44.277999999999999</v>
      </c>
      <c r="BB34" s="223">
        <v>750.10699999999997</v>
      </c>
      <c r="BC34" s="830">
        <v>84.731000000000009</v>
      </c>
      <c r="BD34" s="831">
        <v>107.069</v>
      </c>
      <c r="BE34" s="832">
        <v>133.66</v>
      </c>
      <c r="BF34" s="832">
        <v>325.46000000000004</v>
      </c>
      <c r="BG34" s="832">
        <v>-33.373999999999967</v>
      </c>
      <c r="BH34" s="724">
        <v>-9.3006794227971645E-2</v>
      </c>
      <c r="BI34" s="832">
        <v>1075.567</v>
      </c>
      <c r="BJ34" s="764">
        <v>-36.746000000000095</v>
      </c>
      <c r="BK34" s="724">
        <v>-3.3035665320822583E-2</v>
      </c>
      <c r="BL34" s="830">
        <v>158.75200000000001</v>
      </c>
      <c r="BM34" s="831">
        <v>124.593</v>
      </c>
      <c r="BN34" s="832">
        <v>130.37899999999999</v>
      </c>
      <c r="BO34" s="832">
        <v>413.72400000000005</v>
      </c>
      <c r="BP34" s="830">
        <v>102.86199999999999</v>
      </c>
      <c r="BQ34" s="831">
        <v>85.366</v>
      </c>
      <c r="BR34" s="832">
        <v>31.08</v>
      </c>
      <c r="BS34" s="832">
        <v>219.30799999999999</v>
      </c>
      <c r="BT34" s="832">
        <v>-25.492000000000019</v>
      </c>
      <c r="BU34" s="853">
        <v>-0.10413398692810465</v>
      </c>
      <c r="BV34" s="223">
        <v>633.03200000000004</v>
      </c>
      <c r="BW34" s="817">
        <v>-72.796999999999912</v>
      </c>
      <c r="BX34" s="724">
        <v>-0.10313687876241967</v>
      </c>
      <c r="BY34" s="223">
        <v>14.461</v>
      </c>
      <c r="BZ34" s="223">
        <v>9.5510000000000002</v>
      </c>
      <c r="CA34" s="817">
        <v>0.78700000000000081</v>
      </c>
      <c r="CB34" s="724">
        <v>8.9799178457325518E-2</v>
      </c>
      <c r="CC34" s="223">
        <v>20.427</v>
      </c>
      <c r="CD34" s="817">
        <f t="shared" si="0"/>
        <v>-2.4909999999999997</v>
      </c>
      <c r="CE34" s="724">
        <f t="shared" si="1"/>
        <v>-0.10869185792826598</v>
      </c>
      <c r="CF34" s="223">
        <v>44.408999999999999</v>
      </c>
      <c r="CG34" s="817">
        <f t="shared" si="2"/>
        <v>0.13100000000000023</v>
      </c>
      <c r="CH34" s="724">
        <f t="shared" si="3"/>
        <v>2.9585798816568099E-3</v>
      </c>
      <c r="CI34" s="223">
        <v>677.44100000000003</v>
      </c>
      <c r="CJ34" s="817">
        <f t="shared" si="4"/>
        <v>-72.66599999999994</v>
      </c>
      <c r="CK34" s="724">
        <f t="shared" si="5"/>
        <v>-9.6874179283755441E-2</v>
      </c>
    </row>
    <row r="35" spans="1:89" x14ac:dyDescent="0.25">
      <c r="A35" s="59" t="s">
        <v>114</v>
      </c>
      <c r="C35" s="830"/>
      <c r="D35" s="831">
        <v>0.24199999999999999</v>
      </c>
      <c r="E35" s="832">
        <v>0.22900000000000001</v>
      </c>
      <c r="F35" s="832">
        <v>0.47099999999999997</v>
      </c>
      <c r="G35" s="830">
        <v>0.19800000000000001</v>
      </c>
      <c r="H35" s="60">
        <v>0.16900000000000001</v>
      </c>
      <c r="I35" s="833">
        <v>7.1999999999999995E-2</v>
      </c>
      <c r="J35" s="832">
        <v>0.439</v>
      </c>
      <c r="K35" s="223">
        <v>0.90999999999999992</v>
      </c>
      <c r="L35" s="830">
        <v>4.4999999999999998E-2</v>
      </c>
      <c r="M35" s="831">
        <v>2.5999999999999999E-2</v>
      </c>
      <c r="N35" s="832">
        <v>4.8000000000000001E-2</v>
      </c>
      <c r="O35" s="831">
        <v>0.11899999999999999</v>
      </c>
      <c r="P35" s="223">
        <v>1.0289999999999999</v>
      </c>
      <c r="Q35" s="830">
        <v>0.161</v>
      </c>
      <c r="R35" s="831">
        <v>0.20699999999999999</v>
      </c>
      <c r="S35" s="832">
        <v>0.26700000000000002</v>
      </c>
      <c r="T35" s="831">
        <v>0.63500000000000001</v>
      </c>
      <c r="U35" s="223">
        <v>1.6639999999999999</v>
      </c>
      <c r="V35" s="830">
        <v>0.27100000000000002</v>
      </c>
      <c r="W35" s="831">
        <v>0.25900000000000001</v>
      </c>
      <c r="X35" s="832">
        <v>0.252</v>
      </c>
      <c r="Y35" s="832">
        <v>0.78200000000000003</v>
      </c>
      <c r="Z35" s="830">
        <v>0.33</v>
      </c>
      <c r="AA35" s="60">
        <v>0.29399999999999998</v>
      </c>
      <c r="AB35" s="833">
        <v>7.1999999999999995E-2</v>
      </c>
      <c r="AC35" s="832">
        <v>0.69599999999999995</v>
      </c>
      <c r="AD35" s="223">
        <v>1.478</v>
      </c>
      <c r="AE35" s="830">
        <v>8.5999999999999993E-2</v>
      </c>
      <c r="AF35" s="831">
        <v>4.9000000000000002E-2</v>
      </c>
      <c r="AG35" s="832">
        <v>4.3999999999999997E-2</v>
      </c>
      <c r="AH35" s="831">
        <v>0.17899999999999999</v>
      </c>
      <c r="AI35" s="223">
        <v>1.657</v>
      </c>
      <c r="AJ35" s="830">
        <v>0.152</v>
      </c>
      <c r="AK35" s="831">
        <v>0.20499999999999999</v>
      </c>
      <c r="AL35" s="832">
        <v>0.18</v>
      </c>
      <c r="AM35" s="831">
        <v>0.53700000000000003</v>
      </c>
      <c r="AN35" s="223">
        <v>2.194</v>
      </c>
      <c r="AO35" s="830">
        <v>0.27100000000000002</v>
      </c>
      <c r="AP35" s="831">
        <v>0.249</v>
      </c>
      <c r="AQ35" s="832">
        <v>0.2</v>
      </c>
      <c r="AR35" s="832">
        <v>0.72</v>
      </c>
      <c r="AS35" s="830">
        <v>0.22</v>
      </c>
      <c r="AT35" s="60">
        <v>0.17299999999999999</v>
      </c>
      <c r="AU35" s="833">
        <v>0</v>
      </c>
      <c r="AV35" s="832">
        <v>0.39300000000000002</v>
      </c>
      <c r="AW35" s="223">
        <v>1.113</v>
      </c>
      <c r="AX35" s="830">
        <v>3.6999999999999998E-2</v>
      </c>
      <c r="AY35" s="831">
        <v>3.4000000000000002E-2</v>
      </c>
      <c r="AZ35" s="832">
        <v>0</v>
      </c>
      <c r="BA35" s="831">
        <v>7.1000000000000008E-2</v>
      </c>
      <c r="BB35" s="223">
        <v>1.1839999999999999</v>
      </c>
      <c r="BC35" s="830">
        <v>0.14499999999999999</v>
      </c>
      <c r="BD35" s="831">
        <v>0.191</v>
      </c>
      <c r="BE35" s="832">
        <v>0.22500000000000001</v>
      </c>
      <c r="BF35" s="832">
        <v>0.56099999999999994</v>
      </c>
      <c r="BG35" s="832">
        <v>2.399999999999991E-2</v>
      </c>
      <c r="BH35" s="724">
        <v>4.4692737430167329E-2</v>
      </c>
      <c r="BI35" s="832">
        <v>1.903</v>
      </c>
      <c r="BJ35" s="764">
        <v>-0.29099999999999993</v>
      </c>
      <c r="BK35" s="724">
        <v>-0.13263445761166814</v>
      </c>
      <c r="BL35" s="830">
        <v>0.24299999999999999</v>
      </c>
      <c r="BM35" s="831">
        <v>0.19400000000000001</v>
      </c>
      <c r="BN35" s="832">
        <v>0.217</v>
      </c>
      <c r="BO35" s="832">
        <v>0.65400000000000003</v>
      </c>
      <c r="BP35" s="830">
        <v>0.20799999999999999</v>
      </c>
      <c r="BQ35" s="831">
        <v>0.17299999999999999</v>
      </c>
      <c r="BR35" s="832">
        <v>9.5000000000000001E-2</v>
      </c>
      <c r="BS35" s="832">
        <v>0.47599999999999998</v>
      </c>
      <c r="BT35" s="832">
        <v>8.2999999999999963E-2</v>
      </c>
      <c r="BU35" s="853">
        <v>0.21119592875318055</v>
      </c>
      <c r="BV35" s="223">
        <v>1.1299999999999999</v>
      </c>
      <c r="BW35" s="817">
        <v>1.6999999999999904E-2</v>
      </c>
      <c r="BX35" s="724">
        <v>1.5274034141958584E-2</v>
      </c>
      <c r="BY35" s="223">
        <v>0.03</v>
      </c>
      <c r="BZ35" s="223">
        <v>0.03</v>
      </c>
      <c r="CA35" s="817">
        <v>-4.0000000000000036E-3</v>
      </c>
      <c r="CB35" s="724">
        <v>-0.11764705882352951</v>
      </c>
      <c r="CC35" s="223">
        <v>5.0999999999999997E-2</v>
      </c>
      <c r="CD35" s="817">
        <f t="shared" si="0"/>
        <v>5.0999999999999997E-2</v>
      </c>
      <c r="CE35" s="724" t="e">
        <f t="shared" si="1"/>
        <v>#DIV/0!</v>
      </c>
      <c r="CF35" s="223">
        <v>0.11099999999999999</v>
      </c>
      <c r="CG35" s="817">
        <f t="shared" si="2"/>
        <v>3.999999999999998E-2</v>
      </c>
      <c r="CH35" s="724">
        <f t="shared" si="3"/>
        <v>0.56338028169014054</v>
      </c>
      <c r="CI35" s="223">
        <v>1.2409999999999999</v>
      </c>
      <c r="CJ35" s="817">
        <f t="shared" si="4"/>
        <v>5.699999999999994E-2</v>
      </c>
      <c r="CK35" s="724">
        <f t="shared" si="5"/>
        <v>4.8141891891891844E-2</v>
      </c>
    </row>
    <row r="36" spans="1:89" x14ac:dyDescent="0.25">
      <c r="A36" s="59" t="s">
        <v>63</v>
      </c>
      <c r="B36" s="271">
        <v>4.5999999999999999E-2</v>
      </c>
      <c r="C36" s="830">
        <v>0</v>
      </c>
      <c r="D36" s="831"/>
      <c r="E36" s="832"/>
      <c r="F36" s="832">
        <v>0</v>
      </c>
      <c r="G36" s="830"/>
      <c r="H36" s="831"/>
      <c r="I36" s="833">
        <v>3.5000000000000003E-2</v>
      </c>
      <c r="J36" s="832">
        <v>3.5000000000000003E-2</v>
      </c>
      <c r="K36" s="223">
        <v>3.5000000000000003E-2</v>
      </c>
      <c r="L36" s="830"/>
      <c r="M36" s="831"/>
      <c r="N36" s="832">
        <v>0</v>
      </c>
      <c r="O36" s="831">
        <v>0</v>
      </c>
      <c r="P36" s="223">
        <v>3.5000000000000003E-2</v>
      </c>
      <c r="Q36" s="830"/>
      <c r="R36" s="831">
        <v>0</v>
      </c>
      <c r="S36" s="832">
        <v>0</v>
      </c>
      <c r="T36" s="831">
        <v>0</v>
      </c>
      <c r="U36" s="223">
        <v>3.5000000000000003E-2</v>
      </c>
      <c r="V36" s="830">
        <v>0</v>
      </c>
      <c r="W36" s="831">
        <v>0</v>
      </c>
      <c r="X36" s="832"/>
      <c r="Y36" s="832">
        <v>0</v>
      </c>
      <c r="Z36" s="830"/>
      <c r="AA36" s="831"/>
      <c r="AB36" s="833">
        <v>4.5999999999999999E-2</v>
      </c>
      <c r="AC36" s="832">
        <v>4.5999999999999999E-2</v>
      </c>
      <c r="AD36" s="223">
        <v>4.5999999999999999E-2</v>
      </c>
      <c r="AE36" s="830"/>
      <c r="AF36" s="831"/>
      <c r="AG36" s="832"/>
      <c r="AH36" s="831">
        <v>0</v>
      </c>
      <c r="AI36" s="223">
        <v>4.5999999999999999E-2</v>
      </c>
      <c r="AJ36" s="830"/>
      <c r="AK36" s="831"/>
      <c r="AL36" s="832"/>
      <c r="AM36" s="831">
        <v>0</v>
      </c>
      <c r="AN36" s="223">
        <v>4.5999999999999999E-2</v>
      </c>
      <c r="AO36" s="830">
        <v>0</v>
      </c>
      <c r="AP36" s="831">
        <v>0</v>
      </c>
      <c r="AQ36" s="832">
        <v>0</v>
      </c>
      <c r="AR36" s="832">
        <v>0</v>
      </c>
      <c r="AS36" s="830"/>
      <c r="AT36" s="831"/>
      <c r="AU36" s="833"/>
      <c r="AV36" s="832">
        <v>0</v>
      </c>
      <c r="AW36" s="223">
        <v>0</v>
      </c>
      <c r="AX36" s="830">
        <v>0</v>
      </c>
      <c r="AY36" s="831"/>
      <c r="AZ36" s="832">
        <v>0</v>
      </c>
      <c r="BA36" s="831">
        <v>0</v>
      </c>
      <c r="BB36" s="223">
        <v>0</v>
      </c>
      <c r="BC36" s="830">
        <v>0</v>
      </c>
      <c r="BD36" s="831"/>
      <c r="BE36" s="832"/>
      <c r="BF36" s="832">
        <v>0</v>
      </c>
      <c r="BG36" s="832">
        <v>0</v>
      </c>
      <c r="BH36" s="724"/>
      <c r="BI36" s="832">
        <v>0</v>
      </c>
      <c r="BJ36" s="764">
        <v>-4.5999999999999999E-2</v>
      </c>
      <c r="BK36" s="724">
        <v>-1</v>
      </c>
      <c r="BL36" s="830"/>
      <c r="BM36" s="831">
        <v>0</v>
      </c>
      <c r="BN36" s="832"/>
      <c r="BO36" s="832">
        <v>0</v>
      </c>
      <c r="BP36" s="830"/>
      <c r="BQ36" s="831"/>
      <c r="BR36" s="832"/>
      <c r="BS36" s="832">
        <v>0</v>
      </c>
      <c r="BT36" s="832">
        <v>0</v>
      </c>
      <c r="BU36" s="853" t="e">
        <v>#DIV/0!</v>
      </c>
      <c r="BV36" s="223">
        <v>0</v>
      </c>
      <c r="BW36" s="817">
        <v>0</v>
      </c>
      <c r="BX36" s="724" t="e">
        <v>#DIV/0!</v>
      </c>
      <c r="BY36" s="223">
        <v>0</v>
      </c>
      <c r="BZ36" s="223"/>
      <c r="CA36" s="817">
        <v>0</v>
      </c>
      <c r="CB36" s="724" t="e">
        <v>#DIV/0!</v>
      </c>
      <c r="CC36" s="223">
        <v>0</v>
      </c>
      <c r="CD36" s="817">
        <f t="shared" si="0"/>
        <v>0</v>
      </c>
      <c r="CE36" s="724" t="e">
        <f t="shared" si="1"/>
        <v>#DIV/0!</v>
      </c>
      <c r="CF36" s="223">
        <v>0</v>
      </c>
      <c r="CG36" s="817">
        <f t="shared" si="2"/>
        <v>0</v>
      </c>
      <c r="CH36" s="724" t="e">
        <f t="shared" si="3"/>
        <v>#DIV/0!</v>
      </c>
      <c r="CI36" s="223">
        <v>0</v>
      </c>
      <c r="CJ36" s="817">
        <f t="shared" si="4"/>
        <v>0</v>
      </c>
      <c r="CK36" s="724" t="e">
        <f t="shared" si="5"/>
        <v>#DIV/0!</v>
      </c>
    </row>
    <row r="37" spans="1:89" x14ac:dyDescent="0.25">
      <c r="A37" s="58" t="s">
        <v>35</v>
      </c>
      <c r="B37" s="270">
        <v>11.7</v>
      </c>
      <c r="C37" s="830">
        <v>2.4472999999999998</v>
      </c>
      <c r="D37" s="831">
        <v>2.0893000000000002</v>
      </c>
      <c r="E37" s="832">
        <v>2.1261329999999998</v>
      </c>
      <c r="F37" s="832">
        <v>6.6627329999999994</v>
      </c>
      <c r="G37" s="830">
        <v>1.5833999999999999</v>
      </c>
      <c r="H37" s="831">
        <v>0.91400000000000003</v>
      </c>
      <c r="I37" s="832">
        <v>1.03</v>
      </c>
      <c r="J37" s="832">
        <v>3.5274000000000001</v>
      </c>
      <c r="K37" s="223">
        <v>10.190132999999999</v>
      </c>
      <c r="L37" s="830">
        <v>0.53120000000000001</v>
      </c>
      <c r="M37" s="831">
        <v>0.56899999999999995</v>
      </c>
      <c r="N37" s="832">
        <v>2.7389000000000001</v>
      </c>
      <c r="O37" s="831">
        <v>3.8391000000000002</v>
      </c>
      <c r="P37" s="223">
        <v>14.029233</v>
      </c>
      <c r="Q37" s="830">
        <v>4.1363289999999999</v>
      </c>
      <c r="R37" s="831">
        <v>7.4486999999999997</v>
      </c>
      <c r="S37" s="832">
        <v>9.6679999999999993</v>
      </c>
      <c r="T37" s="831">
        <v>21.253028999999998</v>
      </c>
      <c r="U37" s="223">
        <v>36.299999999999997</v>
      </c>
      <c r="V37" s="830">
        <v>10.316800000000001</v>
      </c>
      <c r="W37" s="831">
        <v>9.4877000000000002</v>
      </c>
      <c r="X37" s="832">
        <v>8.7999069999999993</v>
      </c>
      <c r="Y37" s="832">
        <v>28.604407000000002</v>
      </c>
      <c r="Z37" s="830">
        <v>6.1302000000000003</v>
      </c>
      <c r="AA37" s="831">
        <v>4.2889999999999997</v>
      </c>
      <c r="AB37" s="832">
        <v>1.6339999999999999</v>
      </c>
      <c r="AC37" s="832">
        <v>12.0532</v>
      </c>
      <c r="AD37" s="223">
        <v>40.657606999999999</v>
      </c>
      <c r="AE37" s="830">
        <v>0.44309999999999999</v>
      </c>
      <c r="AF37" s="831">
        <v>3.5999999999999997E-2</v>
      </c>
      <c r="AG37" s="832">
        <v>2.4881000000000002</v>
      </c>
      <c r="AH37" s="831">
        <v>2.9672000000000001</v>
      </c>
      <c r="AI37" s="223">
        <v>43.624806999999997</v>
      </c>
      <c r="AJ37" s="830">
        <v>5.5638459999999998</v>
      </c>
      <c r="AK37" s="831">
        <v>6.9295999999999998</v>
      </c>
      <c r="AL37" s="832">
        <v>9.8119999999999994</v>
      </c>
      <c r="AM37" s="831">
        <v>22.305445999999996</v>
      </c>
      <c r="AN37" s="223">
        <v>65.930252999999993</v>
      </c>
      <c r="AO37" s="830">
        <v>10.424942326431776</v>
      </c>
      <c r="AP37" s="831">
        <v>10.3849</v>
      </c>
      <c r="AQ37" s="832">
        <v>9.6263000000000005</v>
      </c>
      <c r="AR37" s="832">
        <v>30.436142326431778</v>
      </c>
      <c r="AS37" s="830">
        <v>6.6700999999999997</v>
      </c>
      <c r="AT37" s="831">
        <v>4.6405000000000003</v>
      </c>
      <c r="AU37" s="832">
        <v>1.4278999999999999</v>
      </c>
      <c r="AV37" s="832">
        <v>12.7385</v>
      </c>
      <c r="AW37" s="223">
        <v>43.17464232643178</v>
      </c>
      <c r="AX37" s="830">
        <v>0.48649999999999999</v>
      </c>
      <c r="AY37" s="831">
        <v>2.4199999999999999E-2</v>
      </c>
      <c r="AZ37" s="832">
        <v>2.036</v>
      </c>
      <c r="BA37" s="831">
        <v>2.5467</v>
      </c>
      <c r="BB37" s="223">
        <v>45.721342326431781</v>
      </c>
      <c r="BC37" s="830">
        <v>7.4413999999999998</v>
      </c>
      <c r="BD37" s="831">
        <v>8.5502000000000002</v>
      </c>
      <c r="BE37" s="832">
        <v>10.053000000000001</v>
      </c>
      <c r="BF37" s="832">
        <v>26.044600000000003</v>
      </c>
      <c r="BG37" s="832">
        <v>3.7391540000000063</v>
      </c>
      <c r="BH37" s="724">
        <v>0.16763412845454906</v>
      </c>
      <c r="BI37" s="832">
        <v>71.765942326431784</v>
      </c>
      <c r="BJ37" s="764">
        <v>5.8356893264317904</v>
      </c>
      <c r="BK37" s="724">
        <v>8.8513073450996682E-2</v>
      </c>
      <c r="BL37" s="830">
        <v>11.724</v>
      </c>
      <c r="BM37" s="831">
        <v>8.6240000000000006</v>
      </c>
      <c r="BN37" s="832">
        <v>10.173999999999999</v>
      </c>
      <c r="BO37" s="832">
        <v>30.521999999999998</v>
      </c>
      <c r="BP37" s="830">
        <v>7.3491514156681701</v>
      </c>
      <c r="BQ37" s="831">
        <v>5.7050000000000001</v>
      </c>
      <c r="BR37" s="832">
        <v>2.056</v>
      </c>
      <c r="BS37" s="832">
        <v>15.11015141566817</v>
      </c>
      <c r="BT37" s="832">
        <v>2.3716514156681701</v>
      </c>
      <c r="BU37" s="853">
        <v>0.18617980261947403</v>
      </c>
      <c r="BV37" s="223">
        <v>45.632151415668169</v>
      </c>
      <c r="BW37" s="817">
        <v>2.4575090892363889</v>
      </c>
      <c r="BX37" s="724">
        <v>5.6920195670778884E-2</v>
      </c>
      <c r="BY37" s="223">
        <v>0.622</v>
      </c>
      <c r="BZ37" s="223">
        <v>0.58299999999999996</v>
      </c>
      <c r="CA37" s="817">
        <v>0.55879999999999996</v>
      </c>
      <c r="CB37" s="724">
        <v>23.09090909090909</v>
      </c>
      <c r="CC37" s="223">
        <v>2.7719999999999998</v>
      </c>
      <c r="CD37" s="817">
        <f t="shared" si="0"/>
        <v>0.73599999999999977</v>
      </c>
      <c r="CE37" s="724">
        <f t="shared" si="1"/>
        <v>0.36149312377210202</v>
      </c>
      <c r="CF37" s="223">
        <v>3.9769999999999999</v>
      </c>
      <c r="CG37" s="817">
        <f t="shared" si="2"/>
        <v>1.4302999999999999</v>
      </c>
      <c r="CH37" s="724">
        <f t="shared" si="3"/>
        <v>0.56162877449248039</v>
      </c>
      <c r="CI37" s="223">
        <v>49.609151415668165</v>
      </c>
      <c r="CJ37" s="817">
        <f t="shared" si="4"/>
        <v>3.8878090892363844</v>
      </c>
      <c r="CK37" s="724">
        <f t="shared" si="5"/>
        <v>8.5032697891479422E-2</v>
      </c>
    </row>
    <row r="38" spans="1:89" x14ac:dyDescent="0.25">
      <c r="A38" s="10" t="s">
        <v>77</v>
      </c>
      <c r="B38" s="827">
        <v>1326.366</v>
      </c>
      <c r="C38" s="827">
        <v>175.19600000000003</v>
      </c>
      <c r="D38" s="828">
        <v>175.964</v>
      </c>
      <c r="E38" s="829">
        <v>144.46799999999999</v>
      </c>
      <c r="F38" s="829">
        <v>495.62799999999999</v>
      </c>
      <c r="G38" s="827">
        <v>121.57900000000001</v>
      </c>
      <c r="H38" s="828">
        <v>100.932</v>
      </c>
      <c r="I38" s="829">
        <v>65.593999999999994</v>
      </c>
      <c r="J38" s="829">
        <v>288.10500000000002</v>
      </c>
      <c r="K38" s="145">
        <v>783.73299999999995</v>
      </c>
      <c r="L38" s="827">
        <v>30.469000000000001</v>
      </c>
      <c r="M38" s="828">
        <v>23.093</v>
      </c>
      <c r="N38" s="829">
        <v>63.703000000000003</v>
      </c>
      <c r="O38" s="21">
        <v>117.265</v>
      </c>
      <c r="P38" s="145">
        <v>900.99799999999993</v>
      </c>
      <c r="Q38" s="827">
        <v>123.12299999999999</v>
      </c>
      <c r="R38" s="828">
        <v>154.54599999999999</v>
      </c>
      <c r="S38" s="829">
        <v>188.96199999999999</v>
      </c>
      <c r="T38" s="21">
        <v>466.63099999999997</v>
      </c>
      <c r="U38" s="145">
        <v>1367.6289999999999</v>
      </c>
      <c r="V38" s="827">
        <v>180.53700000000001</v>
      </c>
      <c r="W38" s="828">
        <v>182.16000000000003</v>
      </c>
      <c r="X38" s="829">
        <v>180.23099999999999</v>
      </c>
      <c r="Y38" s="829">
        <v>542.928</v>
      </c>
      <c r="Z38" s="827">
        <v>129.68</v>
      </c>
      <c r="AA38" s="828">
        <v>106.72300000000001</v>
      </c>
      <c r="AB38" s="829">
        <v>56.471000000000004</v>
      </c>
      <c r="AC38" s="829">
        <v>292.87400000000002</v>
      </c>
      <c r="AD38" s="145">
        <v>835.80200000000002</v>
      </c>
      <c r="AE38" s="827">
        <v>22.332000000000001</v>
      </c>
      <c r="AF38" s="828">
        <v>29.756</v>
      </c>
      <c r="AG38" s="829">
        <v>69.501999999999995</v>
      </c>
      <c r="AH38" s="21">
        <v>121.59</v>
      </c>
      <c r="AI38" s="145">
        <v>957.39200000000005</v>
      </c>
      <c r="AJ38" s="827">
        <v>102.988</v>
      </c>
      <c r="AK38" s="828">
        <v>125.53000000000002</v>
      </c>
      <c r="AL38" s="829">
        <v>170.00700000000001</v>
      </c>
      <c r="AM38" s="21">
        <v>398.52500000000003</v>
      </c>
      <c r="AN38" s="145">
        <v>1355.9169999999999</v>
      </c>
      <c r="AO38" s="827">
        <v>178.67400000000001</v>
      </c>
      <c r="AP38" s="828">
        <v>169.08599999999998</v>
      </c>
      <c r="AQ38" s="829">
        <v>167.142</v>
      </c>
      <c r="AR38" s="829">
        <v>514.90199999999993</v>
      </c>
      <c r="AS38" s="827">
        <v>128.73999999999998</v>
      </c>
      <c r="AT38" s="828">
        <v>105.212</v>
      </c>
      <c r="AU38" s="829">
        <v>64.478000000000009</v>
      </c>
      <c r="AV38" s="829">
        <v>298.43</v>
      </c>
      <c r="AW38" s="145">
        <v>813.33199999999988</v>
      </c>
      <c r="AX38" s="827">
        <v>21.481999999999999</v>
      </c>
      <c r="AY38" s="828">
        <v>30.264000000000003</v>
      </c>
      <c r="AZ38" s="829">
        <v>62.442</v>
      </c>
      <c r="BA38" s="21">
        <v>114.18800000000002</v>
      </c>
      <c r="BB38" s="145">
        <v>927.51999999999987</v>
      </c>
      <c r="BC38" s="827">
        <v>115.14</v>
      </c>
      <c r="BD38" s="828">
        <v>130.4</v>
      </c>
      <c r="BE38" s="829">
        <v>149.50800000000001</v>
      </c>
      <c r="BF38" s="829">
        <v>395.048</v>
      </c>
      <c r="BG38" s="829">
        <v>-3.4770000000000323</v>
      </c>
      <c r="BH38" s="722">
        <v>-8.7246722288439882E-3</v>
      </c>
      <c r="BI38" s="829">
        <v>1322.5679999999998</v>
      </c>
      <c r="BJ38" s="763">
        <v>-33.34900000000016</v>
      </c>
      <c r="BK38" s="722">
        <v>-2.4595163273268272E-2</v>
      </c>
      <c r="BL38" s="827">
        <v>178.643</v>
      </c>
      <c r="BM38" s="828">
        <v>142.261</v>
      </c>
      <c r="BN38" s="829">
        <v>147.59699999999998</v>
      </c>
      <c r="BO38" s="829">
        <v>468.50100000000003</v>
      </c>
      <c r="BP38" s="827">
        <v>117.90699999999998</v>
      </c>
      <c r="BQ38" s="828">
        <v>96.777999999999992</v>
      </c>
      <c r="BR38" s="829">
        <v>55.001000000000005</v>
      </c>
      <c r="BS38" s="829">
        <v>269.68599999999998</v>
      </c>
      <c r="BT38" s="829">
        <v>-28.744000000000028</v>
      </c>
      <c r="BU38" s="852">
        <v>-9.6317394363837502E-2</v>
      </c>
      <c r="BV38" s="145">
        <v>738.18700000000001</v>
      </c>
      <c r="BW38" s="816">
        <v>-75.144999999999868</v>
      </c>
      <c r="BX38" s="722">
        <v>-9.2391544904171827E-2</v>
      </c>
      <c r="BY38" s="145">
        <v>29.046999999999997</v>
      </c>
      <c r="BZ38" s="145">
        <v>23.524000000000001</v>
      </c>
      <c r="CA38" s="816">
        <v>-6.740000000000002</v>
      </c>
      <c r="CB38" s="722">
        <v>-0.22270684641818667</v>
      </c>
      <c r="CC38" s="145">
        <v>42.983000000000004</v>
      </c>
      <c r="CD38" s="816">
        <f t="shared" si="0"/>
        <v>-19.458999999999996</v>
      </c>
      <c r="CE38" s="722">
        <f t="shared" si="1"/>
        <v>-0.31163319560552188</v>
      </c>
      <c r="CF38" s="145">
        <v>95.554000000000002</v>
      </c>
      <c r="CG38" s="816">
        <f t="shared" si="2"/>
        <v>-18.634000000000015</v>
      </c>
      <c r="CH38" s="722">
        <f t="shared" si="3"/>
        <v>-0.163187024906295</v>
      </c>
      <c r="CI38" s="145">
        <v>833.74099999999999</v>
      </c>
      <c r="CJ38" s="816">
        <f t="shared" si="4"/>
        <v>-93.778999999999883</v>
      </c>
      <c r="CK38" s="722">
        <f t="shared" si="5"/>
        <v>-0.10110725375194055</v>
      </c>
    </row>
    <row r="39" spans="1:89" x14ac:dyDescent="0.25">
      <c r="A39" s="58" t="s">
        <v>36</v>
      </c>
      <c r="B39" s="270">
        <v>1326.366</v>
      </c>
      <c r="C39" s="830">
        <v>175.19600000000003</v>
      </c>
      <c r="D39" s="831">
        <v>175.964</v>
      </c>
      <c r="E39" s="832">
        <v>144.46799999999999</v>
      </c>
      <c r="F39" s="832">
        <v>495.62799999999999</v>
      </c>
      <c r="G39" s="830">
        <v>121.57900000000001</v>
      </c>
      <c r="H39" s="831">
        <v>100.932</v>
      </c>
      <c r="I39" s="832">
        <v>65.593999999999994</v>
      </c>
      <c r="J39" s="832">
        <v>288.10500000000002</v>
      </c>
      <c r="K39" s="223">
        <v>783.73299999999995</v>
      </c>
      <c r="L39" s="830">
        <v>30.469000000000001</v>
      </c>
      <c r="M39" s="831">
        <v>23.093</v>
      </c>
      <c r="N39" s="832">
        <v>63.703000000000003</v>
      </c>
      <c r="O39" s="831">
        <v>117.265</v>
      </c>
      <c r="P39" s="223">
        <v>900.99799999999993</v>
      </c>
      <c r="Q39" s="830">
        <v>123.12299999999999</v>
      </c>
      <c r="R39" s="831">
        <v>154.54599999999999</v>
      </c>
      <c r="S39" s="832">
        <v>188.96199999999999</v>
      </c>
      <c r="T39" s="831">
        <v>466.63099999999997</v>
      </c>
      <c r="U39" s="223">
        <v>1367.6289999999999</v>
      </c>
      <c r="V39" s="830">
        <v>180.53700000000001</v>
      </c>
      <c r="W39" s="831">
        <v>182.16000000000003</v>
      </c>
      <c r="X39" s="832">
        <v>180.23099999999999</v>
      </c>
      <c r="Y39" s="832">
        <v>542.928</v>
      </c>
      <c r="Z39" s="830">
        <v>129.68</v>
      </c>
      <c r="AA39" s="831">
        <v>106.72300000000001</v>
      </c>
      <c r="AB39" s="832">
        <v>56.471000000000004</v>
      </c>
      <c r="AC39" s="832">
        <v>292.87400000000002</v>
      </c>
      <c r="AD39" s="223">
        <v>835.80200000000002</v>
      </c>
      <c r="AE39" s="830">
        <v>22.332000000000001</v>
      </c>
      <c r="AF39" s="831">
        <v>29.756</v>
      </c>
      <c r="AG39" s="832">
        <v>69.501999999999995</v>
      </c>
      <c r="AH39" s="831">
        <v>121.59</v>
      </c>
      <c r="AI39" s="223">
        <v>957.39200000000005</v>
      </c>
      <c r="AJ39" s="830">
        <v>102.988</v>
      </c>
      <c r="AK39" s="831">
        <v>125.53000000000002</v>
      </c>
      <c r="AL39" s="832">
        <v>170.00700000000001</v>
      </c>
      <c r="AM39" s="831">
        <v>398.52500000000003</v>
      </c>
      <c r="AN39" s="831">
        <v>1355.9169999999999</v>
      </c>
      <c r="AO39" s="830">
        <v>178.67400000000001</v>
      </c>
      <c r="AP39" s="831">
        <v>169.08599999999998</v>
      </c>
      <c r="AQ39" s="832">
        <v>167.142</v>
      </c>
      <c r="AR39" s="832">
        <v>514.90199999999993</v>
      </c>
      <c r="AS39" s="830">
        <v>128.73999999999998</v>
      </c>
      <c r="AT39" s="831">
        <v>105.212</v>
      </c>
      <c r="AU39" s="832">
        <v>64.478000000000009</v>
      </c>
      <c r="AV39" s="832">
        <v>298.43</v>
      </c>
      <c r="AW39" s="223">
        <v>813.33199999999988</v>
      </c>
      <c r="AX39" s="830">
        <v>21.481999999999999</v>
      </c>
      <c r="AY39" s="831">
        <v>30.264000000000003</v>
      </c>
      <c r="AZ39" s="832">
        <v>62.442</v>
      </c>
      <c r="BA39" s="831">
        <v>114.18800000000002</v>
      </c>
      <c r="BB39" s="223">
        <v>927.51999999999987</v>
      </c>
      <c r="BC39" s="830">
        <v>115.14</v>
      </c>
      <c r="BD39" s="831">
        <v>130.4</v>
      </c>
      <c r="BE39" s="832">
        <v>149.50800000000001</v>
      </c>
      <c r="BF39" s="832">
        <v>395.048</v>
      </c>
      <c r="BG39" s="832">
        <v>-3.4770000000000323</v>
      </c>
      <c r="BH39" s="724">
        <v>-8.7246722288439882E-3</v>
      </c>
      <c r="BI39" s="832">
        <v>1322.5679999999998</v>
      </c>
      <c r="BJ39" s="764">
        <v>-33.34900000000016</v>
      </c>
      <c r="BK39" s="724">
        <v>-2.4595163273268272E-2</v>
      </c>
      <c r="BL39" s="830">
        <v>178.643</v>
      </c>
      <c r="BM39" s="831">
        <v>142.261</v>
      </c>
      <c r="BN39" s="832">
        <v>147.59699999999998</v>
      </c>
      <c r="BO39" s="832">
        <v>468.50100000000003</v>
      </c>
      <c r="BP39" s="830">
        <v>117.90699999999998</v>
      </c>
      <c r="BQ39" s="831">
        <v>96.777999999999992</v>
      </c>
      <c r="BR39" s="831">
        <v>55.001000000000005</v>
      </c>
      <c r="BS39" s="832">
        <v>269.68599999999998</v>
      </c>
      <c r="BT39" s="832">
        <v>-28.744000000000028</v>
      </c>
      <c r="BU39" s="853">
        <v>-9.6317394363837502E-2</v>
      </c>
      <c r="BV39" s="223">
        <v>738.18700000000001</v>
      </c>
      <c r="BW39" s="817">
        <v>-75.144999999999868</v>
      </c>
      <c r="BX39" s="724">
        <v>-9.2391544904171827E-2</v>
      </c>
      <c r="BY39" s="223">
        <v>29.046999999999997</v>
      </c>
      <c r="BZ39" s="223">
        <v>23.524000000000001</v>
      </c>
      <c r="CA39" s="817">
        <v>-6.740000000000002</v>
      </c>
      <c r="CB39" s="724">
        <v>-0.22270684641818667</v>
      </c>
      <c r="CC39" s="223">
        <v>42.983000000000004</v>
      </c>
      <c r="CD39" s="817">
        <f t="shared" si="0"/>
        <v>-19.458999999999996</v>
      </c>
      <c r="CE39" s="724">
        <f t="shared" si="1"/>
        <v>-0.31163319560552188</v>
      </c>
      <c r="CF39" s="223">
        <v>95.554000000000002</v>
      </c>
      <c r="CG39" s="817">
        <f t="shared" si="2"/>
        <v>-18.634000000000015</v>
      </c>
      <c r="CH39" s="724">
        <f t="shared" si="3"/>
        <v>-0.163187024906295</v>
      </c>
      <c r="CI39" s="223">
        <v>833.74099999999999</v>
      </c>
      <c r="CJ39" s="817">
        <f t="shared" si="4"/>
        <v>-93.778999999999883</v>
      </c>
      <c r="CK39" s="724">
        <f t="shared" si="5"/>
        <v>-0.10110725375194055</v>
      </c>
    </row>
    <row r="40" spans="1:89" x14ac:dyDescent="0.25">
      <c r="A40" s="59" t="s">
        <v>37</v>
      </c>
      <c r="B40" s="270">
        <v>68.667000000000002</v>
      </c>
      <c r="C40" s="830">
        <v>12.031000000000001</v>
      </c>
      <c r="D40" s="831">
        <v>10.602</v>
      </c>
      <c r="E40" s="832">
        <v>9.9909999999999997</v>
      </c>
      <c r="F40" s="832">
        <v>32.624000000000002</v>
      </c>
      <c r="G40" s="830">
        <v>5.4649999999999999</v>
      </c>
      <c r="H40" s="831">
        <v>0</v>
      </c>
      <c r="I40" s="832">
        <v>0</v>
      </c>
      <c r="J40" s="832">
        <v>5.4649999999999999</v>
      </c>
      <c r="K40" s="223">
        <v>38.088999999999999</v>
      </c>
      <c r="L40" s="830"/>
      <c r="M40" s="831">
        <v>0.318</v>
      </c>
      <c r="N40" s="832"/>
      <c r="O40" s="831">
        <v>0.318</v>
      </c>
      <c r="P40" s="223">
        <v>38.406999999999996</v>
      </c>
      <c r="Q40" s="830">
        <v>2.5649999999999999</v>
      </c>
      <c r="R40" s="831">
        <v>10.467000000000001</v>
      </c>
      <c r="S40" s="832">
        <v>12.289</v>
      </c>
      <c r="T40" s="831">
        <v>25.321000000000002</v>
      </c>
      <c r="U40" s="223">
        <v>63.727999999999994</v>
      </c>
      <c r="V40" s="830">
        <v>11.651</v>
      </c>
      <c r="W40" s="831">
        <v>10.754</v>
      </c>
      <c r="X40" s="832">
        <v>9.9410000000000007</v>
      </c>
      <c r="Y40" s="832">
        <v>32.346000000000004</v>
      </c>
      <c r="Z40" s="830">
        <v>5.97</v>
      </c>
      <c r="AA40" s="831">
        <v>0</v>
      </c>
      <c r="AB40" s="832">
        <v>0</v>
      </c>
      <c r="AC40" s="832">
        <v>5.97</v>
      </c>
      <c r="AD40" s="223">
        <v>38.316000000000003</v>
      </c>
      <c r="AE40" s="830"/>
      <c r="AF40" s="831"/>
      <c r="AG40" s="832">
        <v>0.31</v>
      </c>
      <c r="AH40" s="831">
        <v>0.31</v>
      </c>
      <c r="AI40" s="223">
        <v>38.626000000000005</v>
      </c>
      <c r="AJ40" s="830">
        <v>2.5590000000000002</v>
      </c>
      <c r="AK40" s="831">
        <v>9.6110000000000007</v>
      </c>
      <c r="AL40" s="832">
        <v>11.583</v>
      </c>
      <c r="AM40" s="831">
        <v>23.753000000000004</v>
      </c>
      <c r="AN40" s="223">
        <v>62.379000000000005</v>
      </c>
      <c r="AO40" s="830">
        <v>11.911</v>
      </c>
      <c r="AP40" s="831">
        <v>10.685</v>
      </c>
      <c r="AQ40" s="832">
        <v>9.9290000000000003</v>
      </c>
      <c r="AR40" s="832">
        <v>32.524999999999999</v>
      </c>
      <c r="AS40" s="830">
        <v>4.1020000000000003</v>
      </c>
      <c r="AT40" s="831">
        <v>0</v>
      </c>
      <c r="AU40" s="832">
        <v>0</v>
      </c>
      <c r="AV40" s="832">
        <v>4.1020000000000003</v>
      </c>
      <c r="AW40" s="223">
        <v>36.626999999999995</v>
      </c>
      <c r="AX40" s="830"/>
      <c r="AY40" s="831"/>
      <c r="AZ40" s="832">
        <v>0</v>
      </c>
      <c r="BA40" s="831">
        <v>0</v>
      </c>
      <c r="BB40" s="223">
        <v>36.626999999999995</v>
      </c>
      <c r="BC40" s="830">
        <v>4.4290000000000003</v>
      </c>
      <c r="BD40" s="831">
        <v>10.516</v>
      </c>
      <c r="BE40" s="832">
        <v>11.579000000000001</v>
      </c>
      <c r="BF40" s="832">
        <v>26.524000000000001</v>
      </c>
      <c r="BG40" s="832">
        <v>2.7709999999999972</v>
      </c>
      <c r="BH40" s="724">
        <v>0.1166589483433671</v>
      </c>
      <c r="BI40" s="832">
        <v>63.150999999999996</v>
      </c>
      <c r="BJ40" s="764">
        <v>0.77199999999999136</v>
      </c>
      <c r="BK40" s="724">
        <v>1.2375959858285546E-2</v>
      </c>
      <c r="BL40" s="830">
        <v>11.917999999999999</v>
      </c>
      <c r="BM40" s="831">
        <v>10.483000000000001</v>
      </c>
      <c r="BN40" s="832">
        <v>9.9169999999999998</v>
      </c>
      <c r="BO40" s="832">
        <v>32.317999999999998</v>
      </c>
      <c r="BP40" s="830">
        <v>3.4849999999999999</v>
      </c>
      <c r="BQ40" s="831">
        <v>0</v>
      </c>
      <c r="BR40" s="832">
        <v>0</v>
      </c>
      <c r="BS40" s="832">
        <v>3.4849999999999999</v>
      </c>
      <c r="BT40" s="832">
        <v>-0.61700000000000044</v>
      </c>
      <c r="BU40" s="853">
        <v>-0.15041443198439794</v>
      </c>
      <c r="BV40" s="223">
        <v>35.802999999999997</v>
      </c>
      <c r="BW40" s="817">
        <v>-0.82399999999999807</v>
      </c>
      <c r="BX40" s="724">
        <v>-2.2497065006689004E-2</v>
      </c>
      <c r="BY40" s="223">
        <v>0</v>
      </c>
      <c r="BZ40" s="223">
        <v>0</v>
      </c>
      <c r="CA40" s="817">
        <v>0</v>
      </c>
      <c r="CB40" s="724" t="e">
        <v>#DIV/0!</v>
      </c>
      <c r="CC40" s="223">
        <v>0</v>
      </c>
      <c r="CD40" s="817">
        <f t="shared" si="0"/>
        <v>0</v>
      </c>
      <c r="CE40" s="724" t="e">
        <f t="shared" si="1"/>
        <v>#DIV/0!</v>
      </c>
      <c r="CF40" s="223">
        <v>0</v>
      </c>
      <c r="CG40" s="817">
        <f t="shared" si="2"/>
        <v>0</v>
      </c>
      <c r="CH40" s="724" t="e">
        <f t="shared" si="3"/>
        <v>#DIV/0!</v>
      </c>
      <c r="CI40" s="223">
        <v>35.802999999999997</v>
      </c>
      <c r="CJ40" s="817">
        <f t="shared" si="4"/>
        <v>-0.82399999999999807</v>
      </c>
      <c r="CK40" s="724">
        <f t="shared" si="5"/>
        <v>-2.2497065006689004E-2</v>
      </c>
    </row>
    <row r="41" spans="1:89" x14ac:dyDescent="0.25">
      <c r="A41" s="59" t="s">
        <v>64</v>
      </c>
      <c r="B41" s="271">
        <v>10.368</v>
      </c>
      <c r="C41" s="830"/>
      <c r="D41" s="831"/>
      <c r="E41" s="832"/>
      <c r="F41" s="832">
        <v>0</v>
      </c>
      <c r="G41" s="830">
        <v>2.266</v>
      </c>
      <c r="H41" s="831">
        <v>8.3089999999999993</v>
      </c>
      <c r="I41" s="832">
        <v>3.5419999999999998</v>
      </c>
      <c r="J41" s="832">
        <v>14.116999999999999</v>
      </c>
      <c r="K41" s="223">
        <v>14.116999999999999</v>
      </c>
      <c r="L41" s="830">
        <v>2.4750000000000001</v>
      </c>
      <c r="M41" s="831">
        <v>3.2080000000000002</v>
      </c>
      <c r="N41" s="832">
        <v>7.6470000000000002</v>
      </c>
      <c r="O41" s="831">
        <v>13.33</v>
      </c>
      <c r="P41" s="223">
        <v>27.446999999999999</v>
      </c>
      <c r="Q41" s="830">
        <v>8.27</v>
      </c>
      <c r="R41" s="831">
        <v>0.222</v>
      </c>
      <c r="S41" s="832">
        <v>0</v>
      </c>
      <c r="T41" s="831">
        <v>8.4919999999999991</v>
      </c>
      <c r="U41" s="223">
        <v>35.939</v>
      </c>
      <c r="V41" s="830"/>
      <c r="W41" s="831"/>
      <c r="X41" s="832"/>
      <c r="Y41" s="832">
        <v>0</v>
      </c>
      <c r="Z41" s="830">
        <v>1.4830000000000001</v>
      </c>
      <c r="AA41" s="831">
        <v>6.2930000000000001</v>
      </c>
      <c r="AB41" s="832">
        <v>2.9969999999999999</v>
      </c>
      <c r="AC41" s="832">
        <v>10.773</v>
      </c>
      <c r="AD41" s="223">
        <v>10.773</v>
      </c>
      <c r="AE41" s="830">
        <v>2.101</v>
      </c>
      <c r="AF41" s="831">
        <v>3.4</v>
      </c>
      <c r="AG41" s="832">
        <v>6.3380000000000001</v>
      </c>
      <c r="AH41" s="831">
        <v>11.838999999999999</v>
      </c>
      <c r="AI41" s="223">
        <v>22.611999999999998</v>
      </c>
      <c r="AJ41" s="830">
        <v>7.1440000000000001</v>
      </c>
      <c r="AK41" s="831">
        <v>0</v>
      </c>
      <c r="AL41" s="832">
        <v>0</v>
      </c>
      <c r="AM41" s="831">
        <v>7.1440000000000001</v>
      </c>
      <c r="AN41" s="223">
        <v>29.756</v>
      </c>
      <c r="AO41" s="830">
        <v>0</v>
      </c>
      <c r="AP41" s="831">
        <v>0</v>
      </c>
      <c r="AQ41" s="832">
        <v>0</v>
      </c>
      <c r="AR41" s="832">
        <v>0</v>
      </c>
      <c r="AS41" s="830">
        <v>4.6680000000000001</v>
      </c>
      <c r="AT41" s="831">
        <v>6.6959999999999997</v>
      </c>
      <c r="AU41" s="832">
        <v>3.395</v>
      </c>
      <c r="AV41" s="832">
        <v>14.759</v>
      </c>
      <c r="AW41" s="223">
        <v>14.759</v>
      </c>
      <c r="AX41" s="830">
        <v>2.5950000000000002</v>
      </c>
      <c r="AY41" s="831">
        <v>3.427</v>
      </c>
      <c r="AZ41" s="832">
        <v>6.2649999999999997</v>
      </c>
      <c r="BA41" s="831">
        <v>12.286999999999999</v>
      </c>
      <c r="BB41" s="223">
        <v>27.045999999999999</v>
      </c>
      <c r="BC41" s="830">
        <v>6.2830000000000004</v>
      </c>
      <c r="BD41" s="831">
        <v>0</v>
      </c>
      <c r="BE41" s="832">
        <v>0</v>
      </c>
      <c r="BF41" s="832">
        <v>6.2830000000000004</v>
      </c>
      <c r="BG41" s="832">
        <v>-0.86099999999999977</v>
      </c>
      <c r="BH41" s="724">
        <v>-0.12052071668533026</v>
      </c>
      <c r="BI41" s="832">
        <v>33.329000000000001</v>
      </c>
      <c r="BJ41" s="764">
        <v>3.5730000000000004</v>
      </c>
      <c r="BK41" s="724">
        <v>0.12007662320204338</v>
      </c>
      <c r="BL41" s="830">
        <v>0</v>
      </c>
      <c r="BM41" s="831">
        <v>0</v>
      </c>
      <c r="BN41" s="832">
        <v>0</v>
      </c>
      <c r="BO41" s="832">
        <v>0</v>
      </c>
      <c r="BP41" s="830">
        <v>5.2160000000000002</v>
      </c>
      <c r="BQ41" s="831">
        <v>6.2009999999999996</v>
      </c>
      <c r="BR41" s="832">
        <v>3.2519999999999998</v>
      </c>
      <c r="BS41" s="832">
        <v>14.669</v>
      </c>
      <c r="BT41" s="832">
        <v>-8.9999999999999858E-2</v>
      </c>
      <c r="BU41" s="853">
        <v>-6.0979741174876246E-3</v>
      </c>
      <c r="BV41" s="223">
        <v>14.669</v>
      </c>
      <c r="BW41" s="817">
        <v>-8.9999999999999858E-2</v>
      </c>
      <c r="BX41" s="724">
        <v>-6.0979741174876246E-3</v>
      </c>
      <c r="BY41" s="223">
        <v>2.6560000000000001</v>
      </c>
      <c r="BZ41" s="223">
        <v>2.9820000000000002</v>
      </c>
      <c r="CA41" s="817">
        <v>-0.44499999999999984</v>
      </c>
      <c r="CB41" s="724">
        <v>-0.12985118179165445</v>
      </c>
      <c r="CC41" s="223">
        <v>4.0999999999999996</v>
      </c>
      <c r="CD41" s="817">
        <f t="shared" si="0"/>
        <v>-2.165</v>
      </c>
      <c r="CE41" s="724">
        <f t="shared" si="1"/>
        <v>-0.34557063048683162</v>
      </c>
      <c r="CF41" s="223">
        <v>9.7379999999999995</v>
      </c>
      <c r="CG41" s="817">
        <f t="shared" si="2"/>
        <v>-2.5489999999999995</v>
      </c>
      <c r="CH41" s="724">
        <f t="shared" si="3"/>
        <v>-0.20745503377553509</v>
      </c>
      <c r="CI41" s="223">
        <v>24.407</v>
      </c>
      <c r="CJ41" s="817">
        <f t="shared" si="4"/>
        <v>-2.6389999999999993</v>
      </c>
      <c r="CK41" s="724">
        <f t="shared" si="5"/>
        <v>-9.7574502699105212E-2</v>
      </c>
    </row>
    <row r="42" spans="1:89" x14ac:dyDescent="0.25">
      <c r="A42" s="59" t="s">
        <v>65</v>
      </c>
      <c r="B42" s="271">
        <v>9.923</v>
      </c>
      <c r="C42" s="830">
        <v>1.5189999999999999</v>
      </c>
      <c r="D42" s="831">
        <v>1.4219999999999999</v>
      </c>
      <c r="E42" s="832">
        <v>1.18</v>
      </c>
      <c r="F42" s="832">
        <v>4.1209999999999996</v>
      </c>
      <c r="G42" s="830">
        <v>1.3</v>
      </c>
      <c r="H42" s="831">
        <v>0.65400000000000003</v>
      </c>
      <c r="I42" s="832">
        <v>0.253</v>
      </c>
      <c r="J42" s="832">
        <v>2.2070000000000003</v>
      </c>
      <c r="K42" s="223">
        <v>6.3279999999999994</v>
      </c>
      <c r="L42" s="830"/>
      <c r="M42" s="831"/>
      <c r="N42" s="832">
        <v>0.46100000000000002</v>
      </c>
      <c r="O42" s="831">
        <v>0.46100000000000002</v>
      </c>
      <c r="P42" s="223">
        <v>6.7889999999999997</v>
      </c>
      <c r="Q42" s="830">
        <v>0.73099999999999998</v>
      </c>
      <c r="R42" s="831">
        <v>1.2609999999999999</v>
      </c>
      <c r="S42" s="832">
        <v>1.3280000000000001</v>
      </c>
      <c r="T42" s="831">
        <v>3.32</v>
      </c>
      <c r="U42" s="223">
        <v>10.109</v>
      </c>
      <c r="V42" s="830">
        <v>1.482</v>
      </c>
      <c r="W42" s="831">
        <v>1.3380000000000001</v>
      </c>
      <c r="X42" s="832">
        <v>1.23</v>
      </c>
      <c r="Y42" s="832">
        <v>4.0500000000000007</v>
      </c>
      <c r="Z42" s="830">
        <v>1.1000000000000001</v>
      </c>
      <c r="AA42" s="831">
        <v>0.54400000000000004</v>
      </c>
      <c r="AB42" s="832">
        <v>0.17399999999999999</v>
      </c>
      <c r="AC42" s="832">
        <v>1.8180000000000001</v>
      </c>
      <c r="AD42" s="223">
        <v>5.8680000000000003</v>
      </c>
      <c r="AE42" s="830">
        <v>5.5E-2</v>
      </c>
      <c r="AF42" s="831">
        <v>0.20799999999999999</v>
      </c>
      <c r="AG42" s="832">
        <v>0.47299999999999998</v>
      </c>
      <c r="AH42" s="831">
        <v>0.73599999999999999</v>
      </c>
      <c r="AI42" s="223">
        <v>6.6040000000000001</v>
      </c>
      <c r="AJ42" s="830">
        <v>0.623</v>
      </c>
      <c r="AK42" s="831">
        <v>0.878</v>
      </c>
      <c r="AL42" s="832">
        <v>0.97199999999999998</v>
      </c>
      <c r="AM42" s="831">
        <v>2.4729999999999999</v>
      </c>
      <c r="AN42" s="223">
        <v>9.077</v>
      </c>
      <c r="AO42" s="830">
        <v>1.1379999999999999</v>
      </c>
      <c r="AP42" s="831">
        <v>1.073</v>
      </c>
      <c r="AQ42" s="832">
        <v>0.99099999999999999</v>
      </c>
      <c r="AR42" s="832">
        <v>3.202</v>
      </c>
      <c r="AS42" s="830">
        <v>0.64500000000000002</v>
      </c>
      <c r="AT42" s="831">
        <v>0.441</v>
      </c>
      <c r="AU42" s="832">
        <v>0.20200000000000001</v>
      </c>
      <c r="AV42" s="832">
        <v>1.288</v>
      </c>
      <c r="AW42" s="223">
        <v>4.49</v>
      </c>
      <c r="AX42" s="830">
        <v>0.155</v>
      </c>
      <c r="AY42" s="831">
        <v>0</v>
      </c>
      <c r="AZ42" s="832">
        <v>0.41299999999999998</v>
      </c>
      <c r="BA42" s="831">
        <v>0.56799999999999995</v>
      </c>
      <c r="BB42" s="223">
        <v>5.0579999999999998</v>
      </c>
      <c r="BC42" s="830">
        <v>0</v>
      </c>
      <c r="BD42" s="831">
        <v>0.997</v>
      </c>
      <c r="BE42" s="832">
        <v>0.90200000000000002</v>
      </c>
      <c r="BF42" s="832">
        <v>1.899</v>
      </c>
      <c r="BG42" s="832">
        <v>-0.57399999999999984</v>
      </c>
      <c r="BH42" s="724">
        <v>-0.23210675293166194</v>
      </c>
      <c r="BI42" s="832">
        <v>6.9569999999999999</v>
      </c>
      <c r="BJ42" s="764">
        <v>-2.12</v>
      </c>
      <c r="BK42" s="724">
        <v>-0.23355734273438367</v>
      </c>
      <c r="BL42" s="830">
        <v>1.089</v>
      </c>
      <c r="BM42" s="831">
        <v>0.85399999999999998</v>
      </c>
      <c r="BN42" s="832">
        <v>0.85499999999999998</v>
      </c>
      <c r="BO42" s="832">
        <v>2.798</v>
      </c>
      <c r="BP42" s="830">
        <v>0.66700000000000004</v>
      </c>
      <c r="BQ42" s="831">
        <v>0.432</v>
      </c>
      <c r="BR42" s="832">
        <v>3.6999999999999998E-2</v>
      </c>
      <c r="BS42" s="832">
        <v>1.1359999999999999</v>
      </c>
      <c r="BT42" s="832">
        <v>-0.15200000000000014</v>
      </c>
      <c r="BU42" s="853">
        <v>-0.11801242236024855</v>
      </c>
      <c r="BV42" s="223">
        <v>3.9340000000000002</v>
      </c>
      <c r="BW42" s="817">
        <v>-0.55600000000000005</v>
      </c>
      <c r="BX42" s="724">
        <v>-0.12383073496659243</v>
      </c>
      <c r="BY42" s="223">
        <v>0</v>
      </c>
      <c r="BZ42" s="223">
        <v>2E-3</v>
      </c>
      <c r="CA42" s="817">
        <v>2E-3</v>
      </c>
      <c r="CB42" s="724" t="e">
        <v>#DIV/0!</v>
      </c>
      <c r="CC42" s="223">
        <v>0.27300000000000002</v>
      </c>
      <c r="CD42" s="817">
        <f t="shared" si="0"/>
        <v>-0.13999999999999996</v>
      </c>
      <c r="CE42" s="724">
        <f t="shared" si="1"/>
        <v>-0.33898305084745756</v>
      </c>
      <c r="CF42" s="223">
        <v>0.27500000000000002</v>
      </c>
      <c r="CG42" s="817">
        <f t="shared" si="2"/>
        <v>-0.29299999999999993</v>
      </c>
      <c r="CH42" s="724">
        <f t="shared" si="3"/>
        <v>-0.51584507042253513</v>
      </c>
      <c r="CI42" s="223">
        <v>4.2090000000000005</v>
      </c>
      <c r="CJ42" s="817">
        <f t="shared" si="4"/>
        <v>-0.84899999999999931</v>
      </c>
      <c r="CK42" s="724">
        <f t="shared" si="5"/>
        <v>-0.16785290628706986</v>
      </c>
    </row>
    <row r="43" spans="1:89" x14ac:dyDescent="0.25">
      <c r="A43" s="59" t="s">
        <v>38</v>
      </c>
      <c r="B43" s="270">
        <v>1035.6179999999999</v>
      </c>
      <c r="C43" s="830">
        <v>146.01400000000001</v>
      </c>
      <c r="D43" s="831">
        <v>150.91499999999999</v>
      </c>
      <c r="E43" s="832">
        <v>119.238</v>
      </c>
      <c r="F43" s="832">
        <v>416.16699999999997</v>
      </c>
      <c r="G43" s="830">
        <v>96.210999999999999</v>
      </c>
      <c r="H43" s="831">
        <v>71.986000000000004</v>
      </c>
      <c r="I43" s="832">
        <v>46.796999999999997</v>
      </c>
      <c r="J43" s="832">
        <v>214.994</v>
      </c>
      <c r="K43" s="223">
        <v>631.16099999999994</v>
      </c>
      <c r="L43" s="830">
        <v>15.57</v>
      </c>
      <c r="M43" s="831">
        <v>10.683</v>
      </c>
      <c r="N43" s="832">
        <v>41.959000000000003</v>
      </c>
      <c r="O43" s="831">
        <v>68.212000000000003</v>
      </c>
      <c r="P43" s="223">
        <v>699.37299999999993</v>
      </c>
      <c r="Q43" s="830">
        <v>93.102999999999994</v>
      </c>
      <c r="R43" s="831">
        <v>120.76600000000001</v>
      </c>
      <c r="S43" s="832">
        <v>153.667</v>
      </c>
      <c r="T43" s="831">
        <v>367.536</v>
      </c>
      <c r="U43" s="223">
        <v>1066.9089999999999</v>
      </c>
      <c r="V43" s="830">
        <v>145.155</v>
      </c>
      <c r="W43" s="831">
        <v>149.035</v>
      </c>
      <c r="X43" s="832">
        <v>148.982</v>
      </c>
      <c r="Y43" s="832">
        <v>443.17200000000003</v>
      </c>
      <c r="Z43" s="830">
        <v>104.017</v>
      </c>
      <c r="AA43" s="831">
        <v>80.566000000000003</v>
      </c>
      <c r="AB43" s="832">
        <v>31.298999999999999</v>
      </c>
      <c r="AC43" s="832">
        <v>215.88200000000001</v>
      </c>
      <c r="AD43" s="223">
        <v>659.05400000000009</v>
      </c>
      <c r="AE43" s="830">
        <v>10.438000000000001</v>
      </c>
      <c r="AF43" s="831">
        <v>12.81</v>
      </c>
      <c r="AG43" s="832">
        <v>45.598999999999997</v>
      </c>
      <c r="AH43" s="831">
        <v>68.846999999999994</v>
      </c>
      <c r="AI43" s="223">
        <v>727.90100000000007</v>
      </c>
      <c r="AJ43" s="830">
        <v>80.013000000000005</v>
      </c>
      <c r="AK43" s="831">
        <v>101.90600000000001</v>
      </c>
      <c r="AL43" s="832">
        <v>143.458</v>
      </c>
      <c r="AM43" s="831">
        <v>325.37700000000001</v>
      </c>
      <c r="AN43" s="223">
        <v>1053.278</v>
      </c>
      <c r="AO43" s="830">
        <v>145.33500000000001</v>
      </c>
      <c r="AP43" s="831">
        <v>141.41999999999999</v>
      </c>
      <c r="AQ43" s="832">
        <v>131.61199999999999</v>
      </c>
      <c r="AR43" s="832">
        <v>418.36699999999996</v>
      </c>
      <c r="AS43" s="830">
        <v>106.166</v>
      </c>
      <c r="AT43" s="831">
        <v>76.649000000000001</v>
      </c>
      <c r="AU43" s="832">
        <v>42.587000000000003</v>
      </c>
      <c r="AV43" s="832">
        <v>225.40199999999999</v>
      </c>
      <c r="AW43" s="223">
        <v>643.76900000000001</v>
      </c>
      <c r="AX43" s="830">
        <v>8.9190000000000005</v>
      </c>
      <c r="AY43" s="831">
        <v>13.656000000000001</v>
      </c>
      <c r="AZ43" s="832">
        <v>39.316000000000003</v>
      </c>
      <c r="BA43" s="831">
        <v>61.891000000000005</v>
      </c>
      <c r="BB43" s="223">
        <v>705.66</v>
      </c>
      <c r="BC43" s="830">
        <v>88.471999999999994</v>
      </c>
      <c r="BD43" s="831">
        <v>106.274</v>
      </c>
      <c r="BE43" s="832">
        <v>127.15</v>
      </c>
      <c r="BF43" s="832">
        <v>321.89599999999996</v>
      </c>
      <c r="BG43" s="832">
        <v>-3.4810000000000514</v>
      </c>
      <c r="BH43" s="724">
        <v>-1.0698359134173718E-2</v>
      </c>
      <c r="BI43" s="832">
        <v>1027.556</v>
      </c>
      <c r="BJ43" s="764">
        <v>-25.72199999999998</v>
      </c>
      <c r="BK43" s="724">
        <v>-2.4420903123391957E-2</v>
      </c>
      <c r="BL43" s="830">
        <v>154.583</v>
      </c>
      <c r="BM43" s="831">
        <v>111.863</v>
      </c>
      <c r="BN43" s="832">
        <v>118.584</v>
      </c>
      <c r="BO43" s="832">
        <v>385.03000000000003</v>
      </c>
      <c r="BP43" s="830">
        <v>93.191999999999993</v>
      </c>
      <c r="BQ43" s="831">
        <v>74.186999999999998</v>
      </c>
      <c r="BR43" s="832">
        <v>35.893000000000001</v>
      </c>
      <c r="BS43" s="832">
        <v>203.27199999999999</v>
      </c>
      <c r="BT43" s="832">
        <v>-22.129999999999995</v>
      </c>
      <c r="BU43" s="853">
        <v>-9.8180140371425265E-2</v>
      </c>
      <c r="BV43" s="223">
        <v>588.30200000000002</v>
      </c>
      <c r="BW43" s="817">
        <v>-55.466999999999985</v>
      </c>
      <c r="BX43" s="724">
        <v>-8.6159787128612872E-2</v>
      </c>
      <c r="BY43" s="223">
        <v>13.863</v>
      </c>
      <c r="BZ43" s="223">
        <v>11.148999999999999</v>
      </c>
      <c r="CA43" s="817">
        <v>-2.5070000000000014</v>
      </c>
      <c r="CB43" s="724">
        <v>-0.18358230814294094</v>
      </c>
      <c r="CC43" s="223">
        <v>28.443000000000001</v>
      </c>
      <c r="CD43" s="817">
        <f t="shared" si="0"/>
        <v>-10.873000000000001</v>
      </c>
      <c r="CE43" s="724">
        <f t="shared" si="1"/>
        <v>-0.27655407467697629</v>
      </c>
      <c r="CF43" s="223">
        <v>53.454999999999998</v>
      </c>
      <c r="CG43" s="817">
        <f t="shared" si="2"/>
        <v>-8.436000000000007</v>
      </c>
      <c r="CH43" s="724">
        <f t="shared" si="3"/>
        <v>-0.13630414761435436</v>
      </c>
      <c r="CI43" s="223">
        <v>641.75700000000006</v>
      </c>
      <c r="CJ43" s="817">
        <f t="shared" si="4"/>
        <v>-63.902999999999906</v>
      </c>
      <c r="CK43" s="724">
        <f t="shared" si="5"/>
        <v>-9.0557775699345158E-2</v>
      </c>
    </row>
    <row r="44" spans="1:89" x14ac:dyDescent="0.25">
      <c r="A44" s="59" t="s">
        <v>64</v>
      </c>
      <c r="B44" s="272">
        <v>201.79</v>
      </c>
      <c r="C44" s="830">
        <v>15.632</v>
      </c>
      <c r="D44" s="831">
        <v>13.025</v>
      </c>
      <c r="E44" s="832">
        <v>14.058999999999999</v>
      </c>
      <c r="F44" s="832">
        <v>42.716000000000001</v>
      </c>
      <c r="G44" s="830">
        <v>16.337</v>
      </c>
      <c r="H44" s="831">
        <v>19.983000000000001</v>
      </c>
      <c r="I44" s="832">
        <v>15.002000000000001</v>
      </c>
      <c r="J44" s="832">
        <v>51.322000000000003</v>
      </c>
      <c r="K44" s="223">
        <v>94.038000000000011</v>
      </c>
      <c r="L44" s="830">
        <v>12.423999999999999</v>
      </c>
      <c r="M44" s="831">
        <v>8.8840000000000003</v>
      </c>
      <c r="N44" s="832">
        <v>13.635999999999999</v>
      </c>
      <c r="O44" s="831">
        <v>34.944000000000003</v>
      </c>
      <c r="P44" s="223">
        <v>128.98200000000003</v>
      </c>
      <c r="Q44" s="830">
        <v>18.454000000000001</v>
      </c>
      <c r="R44" s="831">
        <v>21.83</v>
      </c>
      <c r="S44" s="832">
        <v>21.678000000000001</v>
      </c>
      <c r="T44" s="831">
        <v>61.961999999999996</v>
      </c>
      <c r="U44" s="223">
        <v>190.94400000000002</v>
      </c>
      <c r="V44" s="830">
        <v>22.248999999999999</v>
      </c>
      <c r="W44" s="831">
        <v>21.033000000000001</v>
      </c>
      <c r="X44" s="832">
        <v>20.077999999999999</v>
      </c>
      <c r="Y44" s="832">
        <v>63.36</v>
      </c>
      <c r="Z44" s="830">
        <v>17.11</v>
      </c>
      <c r="AA44" s="831">
        <v>19.32</v>
      </c>
      <c r="AB44" s="832">
        <v>22.001000000000001</v>
      </c>
      <c r="AC44" s="832">
        <v>58.430999999999997</v>
      </c>
      <c r="AD44" s="223">
        <v>121.791</v>
      </c>
      <c r="AE44" s="830">
        <v>9.7379999999999995</v>
      </c>
      <c r="AF44" s="831">
        <v>13.337999999999999</v>
      </c>
      <c r="AG44" s="832">
        <v>16.782</v>
      </c>
      <c r="AH44" s="831">
        <v>39.857999999999997</v>
      </c>
      <c r="AI44" s="223">
        <v>161.649</v>
      </c>
      <c r="AJ44" s="830">
        <v>12.648999999999999</v>
      </c>
      <c r="AK44" s="831">
        <v>13.135</v>
      </c>
      <c r="AL44" s="832">
        <v>13.994</v>
      </c>
      <c r="AM44" s="831">
        <v>39.777999999999999</v>
      </c>
      <c r="AN44" s="223">
        <v>201.42699999999999</v>
      </c>
      <c r="AO44" s="830">
        <v>20.29</v>
      </c>
      <c r="AP44" s="831">
        <v>15.907999999999999</v>
      </c>
      <c r="AQ44" s="832">
        <v>24.61</v>
      </c>
      <c r="AR44" s="832">
        <v>60.808</v>
      </c>
      <c r="AS44" s="830">
        <v>13.159000000000001</v>
      </c>
      <c r="AT44" s="831">
        <v>21.425999999999998</v>
      </c>
      <c r="AU44" s="832">
        <v>18.294</v>
      </c>
      <c r="AV44" s="832">
        <v>52.879000000000005</v>
      </c>
      <c r="AW44" s="223">
        <v>113.68700000000001</v>
      </c>
      <c r="AX44" s="830">
        <v>9.8130000000000006</v>
      </c>
      <c r="AY44" s="831">
        <v>13.180999999999999</v>
      </c>
      <c r="AZ44" s="832">
        <v>16.448</v>
      </c>
      <c r="BA44" s="831">
        <v>39.442</v>
      </c>
      <c r="BB44" s="223">
        <v>153.12900000000002</v>
      </c>
      <c r="BC44" s="830">
        <v>15.956</v>
      </c>
      <c r="BD44" s="831">
        <v>12.613</v>
      </c>
      <c r="BE44" s="832">
        <v>9.8770000000000007</v>
      </c>
      <c r="BF44" s="832">
        <v>38.445999999999998</v>
      </c>
      <c r="BG44" s="832">
        <v>-1.3320000000000007</v>
      </c>
      <c r="BH44" s="724">
        <v>-3.3485846447785184E-2</v>
      </c>
      <c r="BI44" s="832">
        <v>191.57500000000002</v>
      </c>
      <c r="BJ44" s="764">
        <v>-9.8519999999999754</v>
      </c>
      <c r="BK44" s="724">
        <v>-4.8911019873204564E-2</v>
      </c>
      <c r="BL44" s="830">
        <v>11.053000000000001</v>
      </c>
      <c r="BM44" s="831">
        <v>19.061</v>
      </c>
      <c r="BN44" s="832">
        <v>18.241</v>
      </c>
      <c r="BO44" s="832">
        <v>48.355000000000004</v>
      </c>
      <c r="BP44" s="830">
        <v>15.347</v>
      </c>
      <c r="BQ44" s="831">
        <v>15.958</v>
      </c>
      <c r="BR44" s="832">
        <v>15.819000000000001</v>
      </c>
      <c r="BS44" s="832">
        <v>47.124000000000002</v>
      </c>
      <c r="BT44" s="832">
        <v>-5.7550000000000026</v>
      </c>
      <c r="BU44" s="853">
        <v>-0.10883337430738103</v>
      </c>
      <c r="BV44" s="223">
        <v>95.479000000000013</v>
      </c>
      <c r="BW44" s="817">
        <v>-18.207999999999998</v>
      </c>
      <c r="BX44" s="724">
        <v>-0.16015903313483509</v>
      </c>
      <c r="BY44" s="223">
        <v>12.528</v>
      </c>
      <c r="BZ44" s="223">
        <v>9.391</v>
      </c>
      <c r="CA44" s="817">
        <v>-3.7899999999999991</v>
      </c>
      <c r="CB44" s="724">
        <v>-0.28753508838479624</v>
      </c>
      <c r="CC44" s="223">
        <v>10.167</v>
      </c>
      <c r="CD44" s="817">
        <f t="shared" si="0"/>
        <v>-6.2810000000000006</v>
      </c>
      <c r="CE44" s="724">
        <f t="shared" si="1"/>
        <v>-0.38187013618677046</v>
      </c>
      <c r="CF44" s="223">
        <v>32.085999999999999</v>
      </c>
      <c r="CG44" s="817">
        <f t="shared" si="2"/>
        <v>-7.3560000000000016</v>
      </c>
      <c r="CH44" s="724">
        <f t="shared" si="3"/>
        <v>-0.18650169869682068</v>
      </c>
      <c r="CI44" s="223">
        <v>127.56500000000001</v>
      </c>
      <c r="CJ44" s="817">
        <f t="shared" si="4"/>
        <v>-25.564000000000007</v>
      </c>
      <c r="CK44" s="724">
        <f t="shared" si="5"/>
        <v>-0.16694421043695187</v>
      </c>
    </row>
    <row r="45" spans="1:89" x14ac:dyDescent="0.25">
      <c r="A45" s="10" t="s">
        <v>79</v>
      </c>
      <c r="B45" s="827">
        <v>501.97899999999998</v>
      </c>
      <c r="C45" s="827">
        <v>64.603999999999999</v>
      </c>
      <c r="D45" s="828">
        <v>57.878</v>
      </c>
      <c r="E45" s="829">
        <v>54.344000000000001</v>
      </c>
      <c r="F45" s="829">
        <v>176.82599999999999</v>
      </c>
      <c r="G45" s="827">
        <v>52.03</v>
      </c>
      <c r="H45" s="828">
        <v>40.522000000000006</v>
      </c>
      <c r="I45" s="829">
        <v>26.323</v>
      </c>
      <c r="J45" s="829">
        <v>118.875</v>
      </c>
      <c r="K45" s="145">
        <v>295.70100000000002</v>
      </c>
      <c r="L45" s="827">
        <v>10.356</v>
      </c>
      <c r="M45" s="828">
        <v>15.156000000000001</v>
      </c>
      <c r="N45" s="829">
        <v>26.150999999999996</v>
      </c>
      <c r="O45" s="828">
        <v>51.662999999999997</v>
      </c>
      <c r="P45" s="145">
        <v>347.36400000000003</v>
      </c>
      <c r="Q45" s="827">
        <v>38.444000000000003</v>
      </c>
      <c r="R45" s="828">
        <v>50.489000000000004</v>
      </c>
      <c r="S45" s="829">
        <v>63.266999999999996</v>
      </c>
      <c r="T45" s="828">
        <v>152.19999999999999</v>
      </c>
      <c r="U45" s="145">
        <v>499.56399999999996</v>
      </c>
      <c r="V45" s="827">
        <v>70.749000000000009</v>
      </c>
      <c r="W45" s="828">
        <v>67.072999999999993</v>
      </c>
      <c r="X45" s="829">
        <v>65.576999999999998</v>
      </c>
      <c r="Y45" s="829">
        <v>203.39899999999997</v>
      </c>
      <c r="Z45" s="827">
        <v>51.707000000000008</v>
      </c>
      <c r="AA45" s="828">
        <v>40.774999999999999</v>
      </c>
      <c r="AB45" s="829">
        <v>26.922000000000001</v>
      </c>
      <c r="AC45" s="829">
        <v>119.40400000000001</v>
      </c>
      <c r="AD45" s="145">
        <v>322.803</v>
      </c>
      <c r="AE45" s="827">
        <v>11.558</v>
      </c>
      <c r="AF45" s="828">
        <v>17.572000000000003</v>
      </c>
      <c r="AG45" s="829">
        <v>28.707000000000001</v>
      </c>
      <c r="AH45" s="828">
        <v>57.836999999999996</v>
      </c>
      <c r="AI45" s="145">
        <v>380.64</v>
      </c>
      <c r="AJ45" s="827">
        <v>37.698999999999998</v>
      </c>
      <c r="AK45" s="828">
        <v>43.96</v>
      </c>
      <c r="AL45" s="829">
        <v>55.957000000000001</v>
      </c>
      <c r="AM45" s="828">
        <v>137.61599999999999</v>
      </c>
      <c r="AN45" s="145">
        <v>518.25599999999997</v>
      </c>
      <c r="AO45" s="827">
        <v>61.34</v>
      </c>
      <c r="AP45" s="828">
        <v>63.964999999999996</v>
      </c>
      <c r="AQ45" s="829">
        <v>58.44</v>
      </c>
      <c r="AR45" s="829">
        <v>183.74500000000003</v>
      </c>
      <c r="AS45" s="827">
        <v>48.233000000000004</v>
      </c>
      <c r="AT45" s="828">
        <v>38.552999999999997</v>
      </c>
      <c r="AU45" s="829">
        <v>27.751999999999999</v>
      </c>
      <c r="AV45" s="829">
        <v>114.53799999999998</v>
      </c>
      <c r="AW45" s="145">
        <v>298.28300000000002</v>
      </c>
      <c r="AX45" s="827">
        <v>8.2149999999999999</v>
      </c>
      <c r="AY45" s="828">
        <v>16.947000000000003</v>
      </c>
      <c r="AZ45" s="829">
        <v>26.712999999999997</v>
      </c>
      <c r="BA45" s="828">
        <v>51.875000000000007</v>
      </c>
      <c r="BB45" s="145">
        <v>350.15800000000002</v>
      </c>
      <c r="BC45" s="827">
        <v>40.530999999999999</v>
      </c>
      <c r="BD45" s="828">
        <v>50.609000000000002</v>
      </c>
      <c r="BE45" s="829">
        <v>51.370000000000005</v>
      </c>
      <c r="BF45" s="829">
        <v>142.51</v>
      </c>
      <c r="BG45" s="829">
        <v>4.8940000000000055</v>
      </c>
      <c r="BH45" s="722">
        <v>3.5562725264504103E-2</v>
      </c>
      <c r="BI45" s="829">
        <v>492.66800000000001</v>
      </c>
      <c r="BJ45" s="763">
        <v>-25.587999999999965</v>
      </c>
      <c r="BK45" s="722">
        <v>-4.9373282701985044E-2</v>
      </c>
      <c r="BL45" s="827">
        <v>62.838000000000001</v>
      </c>
      <c r="BM45" s="828">
        <v>47.774000000000001</v>
      </c>
      <c r="BN45" s="829">
        <v>56.765000000000001</v>
      </c>
      <c r="BO45" s="829">
        <v>167.37700000000001</v>
      </c>
      <c r="BP45" s="827">
        <v>45.938000000000002</v>
      </c>
      <c r="BQ45" s="828">
        <v>37.347999999999999</v>
      </c>
      <c r="BR45" s="829">
        <v>30.069000000000003</v>
      </c>
      <c r="BS45" s="829">
        <v>113.35499999999999</v>
      </c>
      <c r="BT45" s="829">
        <v>-1.1829999999999927</v>
      </c>
      <c r="BU45" s="852">
        <v>-1.0328449946742504E-2</v>
      </c>
      <c r="BV45" s="145">
        <v>280.73199999999997</v>
      </c>
      <c r="BW45" s="816">
        <v>-17.551000000000045</v>
      </c>
      <c r="BX45" s="722">
        <v>-5.884009480929199E-2</v>
      </c>
      <c r="BY45" s="145">
        <v>7.6480000000000006</v>
      </c>
      <c r="BZ45" s="145">
        <v>13.052999999999999</v>
      </c>
      <c r="CA45" s="816">
        <v>-3.8940000000000037</v>
      </c>
      <c r="CB45" s="722">
        <v>-0.22977518144804407</v>
      </c>
      <c r="CC45" s="145">
        <v>24.832000000000001</v>
      </c>
      <c r="CD45" s="816">
        <f t="shared" si="0"/>
        <v>-1.8809999999999967</v>
      </c>
      <c r="CE45" s="722">
        <f t="shared" si="1"/>
        <v>-7.0415153670497388E-2</v>
      </c>
      <c r="CF45" s="145">
        <v>45.533000000000001</v>
      </c>
      <c r="CG45" s="816">
        <f t="shared" si="2"/>
        <v>-6.3420000000000059</v>
      </c>
      <c r="CH45" s="722">
        <f t="shared" si="3"/>
        <v>-0.12225542168674708</v>
      </c>
      <c r="CI45" s="145">
        <v>326.26499999999999</v>
      </c>
      <c r="CJ45" s="816">
        <f t="shared" si="4"/>
        <v>-23.893000000000029</v>
      </c>
      <c r="CK45" s="722">
        <f t="shared" si="5"/>
        <v>-6.8234911097276169E-2</v>
      </c>
    </row>
    <row r="46" spans="1:89" x14ac:dyDescent="0.25">
      <c r="A46" s="58" t="s">
        <v>39</v>
      </c>
      <c r="B46" s="273">
        <v>501.97899999999998</v>
      </c>
      <c r="C46" s="830">
        <v>64.603999999999999</v>
      </c>
      <c r="D46" s="831">
        <v>57.878</v>
      </c>
      <c r="E46" s="832">
        <v>54.344000000000001</v>
      </c>
      <c r="F46" s="832">
        <v>176.82599999999999</v>
      </c>
      <c r="G46" s="830">
        <v>52.03</v>
      </c>
      <c r="H46" s="831">
        <v>40.522000000000006</v>
      </c>
      <c r="I46" s="832">
        <v>26.323</v>
      </c>
      <c r="J46" s="832">
        <v>118.875</v>
      </c>
      <c r="K46" s="223">
        <v>295.70100000000002</v>
      </c>
      <c r="L46" s="830">
        <v>10.356</v>
      </c>
      <c r="M46" s="831">
        <v>15.156000000000001</v>
      </c>
      <c r="N46" s="832">
        <v>26.150999999999996</v>
      </c>
      <c r="O46" s="831">
        <v>51.662999999999997</v>
      </c>
      <c r="P46" s="223">
        <v>347.36400000000003</v>
      </c>
      <c r="Q46" s="830">
        <v>38.444000000000003</v>
      </c>
      <c r="R46" s="831">
        <v>50.489000000000004</v>
      </c>
      <c r="S46" s="832">
        <v>63.266999999999996</v>
      </c>
      <c r="T46" s="831">
        <v>152.19999999999999</v>
      </c>
      <c r="U46" s="223">
        <v>499.56399999999996</v>
      </c>
      <c r="V46" s="830">
        <v>70.749000000000009</v>
      </c>
      <c r="W46" s="831">
        <v>67.072999999999993</v>
      </c>
      <c r="X46" s="832">
        <v>65.576999999999998</v>
      </c>
      <c r="Y46" s="832">
        <v>203.39899999999997</v>
      </c>
      <c r="Z46" s="830">
        <v>51.707000000000008</v>
      </c>
      <c r="AA46" s="831">
        <v>40.774999999999999</v>
      </c>
      <c r="AB46" s="832">
        <v>26.922000000000001</v>
      </c>
      <c r="AC46" s="832">
        <v>119.40400000000001</v>
      </c>
      <c r="AD46" s="223">
        <v>322.803</v>
      </c>
      <c r="AE46" s="830">
        <v>11.558</v>
      </c>
      <c r="AF46" s="831">
        <v>17.572000000000003</v>
      </c>
      <c r="AG46" s="832">
        <v>28.707000000000001</v>
      </c>
      <c r="AH46" s="831">
        <v>57.836999999999996</v>
      </c>
      <c r="AI46" s="223">
        <v>380.64</v>
      </c>
      <c r="AJ46" s="830">
        <v>37.698999999999998</v>
      </c>
      <c r="AK46" s="831">
        <v>43.96</v>
      </c>
      <c r="AL46" s="832">
        <v>55.957000000000001</v>
      </c>
      <c r="AM46" s="831">
        <v>137.61599999999999</v>
      </c>
      <c r="AN46" s="223">
        <v>518.25599999999997</v>
      </c>
      <c r="AO46" s="830">
        <v>61.34</v>
      </c>
      <c r="AP46" s="831">
        <v>63.964999999999996</v>
      </c>
      <c r="AQ46" s="832">
        <v>58.44</v>
      </c>
      <c r="AR46" s="832">
        <v>183.74500000000003</v>
      </c>
      <c r="AS46" s="830">
        <v>48.233000000000004</v>
      </c>
      <c r="AT46" s="831">
        <v>38.552999999999997</v>
      </c>
      <c r="AU46" s="832">
        <v>27.751999999999999</v>
      </c>
      <c r="AV46" s="832">
        <v>114.53799999999998</v>
      </c>
      <c r="AW46" s="223">
        <v>298.28300000000002</v>
      </c>
      <c r="AX46" s="830">
        <v>8.2149999999999999</v>
      </c>
      <c r="AY46" s="831">
        <v>16.947000000000003</v>
      </c>
      <c r="AZ46" s="832">
        <v>26.712999999999997</v>
      </c>
      <c r="BA46" s="831">
        <v>51.875000000000007</v>
      </c>
      <c r="BB46" s="223">
        <v>350.15800000000002</v>
      </c>
      <c r="BC46" s="830">
        <v>40.530999999999999</v>
      </c>
      <c r="BD46" s="831">
        <v>50.609000000000002</v>
      </c>
      <c r="BE46" s="832">
        <v>51.370000000000005</v>
      </c>
      <c r="BF46" s="832">
        <v>142.51</v>
      </c>
      <c r="BG46" s="832">
        <v>4.8940000000000055</v>
      </c>
      <c r="BH46" s="724">
        <v>3.5562725264504103E-2</v>
      </c>
      <c r="BI46" s="832">
        <v>492.66800000000001</v>
      </c>
      <c r="BJ46" s="764">
        <v>-25.587999999999965</v>
      </c>
      <c r="BK46" s="724">
        <v>-4.9373282701985044E-2</v>
      </c>
      <c r="BL46" s="830">
        <v>62.838000000000001</v>
      </c>
      <c r="BM46" s="831">
        <v>47.774000000000001</v>
      </c>
      <c r="BN46" s="832">
        <v>56.765000000000001</v>
      </c>
      <c r="BO46" s="832">
        <v>167.37700000000001</v>
      </c>
      <c r="BP46" s="830">
        <v>45.938000000000002</v>
      </c>
      <c r="BQ46" s="831">
        <v>37.347999999999999</v>
      </c>
      <c r="BR46" s="832">
        <v>30.069000000000003</v>
      </c>
      <c r="BS46" s="832">
        <v>113.35499999999999</v>
      </c>
      <c r="BT46" s="832">
        <v>-1.1829999999999927</v>
      </c>
      <c r="BU46" s="853">
        <v>-1.0328449946742504E-2</v>
      </c>
      <c r="BV46" s="223">
        <v>280.73199999999997</v>
      </c>
      <c r="BW46" s="817">
        <v>-17.551000000000045</v>
      </c>
      <c r="BX46" s="724">
        <v>-5.884009480929199E-2</v>
      </c>
      <c r="BY46" s="223">
        <v>7.6480000000000006</v>
      </c>
      <c r="BZ46" s="223">
        <v>13.052999999999999</v>
      </c>
      <c r="CA46" s="817">
        <v>-3.8940000000000037</v>
      </c>
      <c r="CB46" s="724">
        <v>-0.22977518144804407</v>
      </c>
      <c r="CC46" s="223">
        <v>24.832000000000001</v>
      </c>
      <c r="CD46" s="817">
        <f t="shared" si="0"/>
        <v>-1.8809999999999967</v>
      </c>
      <c r="CE46" s="724">
        <f t="shared" si="1"/>
        <v>-7.0415153670497388E-2</v>
      </c>
      <c r="CF46" s="223">
        <v>45.533000000000001</v>
      </c>
      <c r="CG46" s="817">
        <f t="shared" si="2"/>
        <v>-6.3420000000000059</v>
      </c>
      <c r="CH46" s="724">
        <f t="shared" si="3"/>
        <v>-0.12225542168674708</v>
      </c>
      <c r="CI46" s="223">
        <v>326.26499999999999</v>
      </c>
      <c r="CJ46" s="817">
        <f t="shared" si="4"/>
        <v>-23.893000000000029</v>
      </c>
      <c r="CK46" s="724">
        <f t="shared" si="5"/>
        <v>-6.8234911097276169E-2</v>
      </c>
    </row>
    <row r="47" spans="1:89" x14ac:dyDescent="0.25">
      <c r="A47" s="59" t="s">
        <v>40</v>
      </c>
      <c r="B47" s="272">
        <v>141.69</v>
      </c>
      <c r="C47" s="830">
        <v>18.581</v>
      </c>
      <c r="D47" s="831">
        <v>16.228999999999999</v>
      </c>
      <c r="E47" s="832">
        <v>15.444000000000001</v>
      </c>
      <c r="F47" s="832">
        <v>50.254000000000005</v>
      </c>
      <c r="G47" s="830">
        <v>14.047000000000001</v>
      </c>
      <c r="H47" s="831">
        <v>11.551</v>
      </c>
      <c r="I47" s="832">
        <v>4.6219999999999999</v>
      </c>
      <c r="J47" s="832">
        <v>30.22</v>
      </c>
      <c r="K47" s="223">
        <v>80.474000000000004</v>
      </c>
      <c r="L47" s="830"/>
      <c r="M47" s="831"/>
      <c r="N47" s="832"/>
      <c r="O47" s="831"/>
      <c r="P47" s="223">
        <v>80.474000000000004</v>
      </c>
      <c r="Q47" s="830">
        <v>11.397</v>
      </c>
      <c r="R47" s="831">
        <v>17.797000000000001</v>
      </c>
      <c r="S47" s="832">
        <v>22.545000000000002</v>
      </c>
      <c r="T47" s="831">
        <v>51.738999999999997</v>
      </c>
      <c r="U47" s="223">
        <v>132.21299999999999</v>
      </c>
      <c r="V47" s="830">
        <v>27.138999999999999</v>
      </c>
      <c r="W47" s="831">
        <v>22.167999999999999</v>
      </c>
      <c r="X47" s="832">
        <v>23.661999999999999</v>
      </c>
      <c r="Y47" s="832">
        <v>72.968999999999994</v>
      </c>
      <c r="Z47" s="830">
        <v>15.29</v>
      </c>
      <c r="AA47" s="831">
        <v>15.002000000000001</v>
      </c>
      <c r="AB47" s="832">
        <v>0</v>
      </c>
      <c r="AC47" s="832">
        <v>30.292000000000002</v>
      </c>
      <c r="AD47" s="223">
        <v>103.261</v>
      </c>
      <c r="AE47" s="830"/>
      <c r="AF47" s="831"/>
      <c r="AG47" s="832"/>
      <c r="AH47" s="831"/>
      <c r="AI47" s="223">
        <v>103.261</v>
      </c>
      <c r="AJ47" s="830">
        <v>11.868</v>
      </c>
      <c r="AK47" s="831">
        <v>15.778</v>
      </c>
      <c r="AL47" s="832">
        <v>18.561</v>
      </c>
      <c r="AM47" s="831">
        <v>46.207000000000001</v>
      </c>
      <c r="AN47" s="223">
        <v>149.46799999999999</v>
      </c>
      <c r="AO47" s="830">
        <v>18.786000000000001</v>
      </c>
      <c r="AP47" s="831">
        <v>19.968</v>
      </c>
      <c r="AQ47" s="832">
        <v>18.814</v>
      </c>
      <c r="AR47" s="832">
        <v>57.568000000000005</v>
      </c>
      <c r="AS47" s="830">
        <v>15.784000000000001</v>
      </c>
      <c r="AT47" s="831">
        <v>15.57</v>
      </c>
      <c r="AU47" s="832">
        <v>11.895</v>
      </c>
      <c r="AV47" s="832">
        <v>43.248999999999995</v>
      </c>
      <c r="AW47" s="223">
        <v>100.81700000000001</v>
      </c>
      <c r="AX47" s="830">
        <v>0</v>
      </c>
      <c r="AY47" s="831">
        <v>0</v>
      </c>
      <c r="AZ47" s="832">
        <v>1.0960000000000001</v>
      </c>
      <c r="BA47" s="831">
        <v>1.0960000000000001</v>
      </c>
      <c r="BB47" s="223">
        <v>101.91300000000001</v>
      </c>
      <c r="BC47" s="830">
        <v>16.875</v>
      </c>
      <c r="BD47" s="831">
        <v>21.096</v>
      </c>
      <c r="BE47" s="832">
        <v>21.137</v>
      </c>
      <c r="BF47" s="832">
        <v>59.108000000000004</v>
      </c>
      <c r="BG47" s="832">
        <v>12.901000000000003</v>
      </c>
      <c r="BH47" s="724">
        <v>0.2792001211937587</v>
      </c>
      <c r="BI47" s="832">
        <v>161.02100000000002</v>
      </c>
      <c r="BJ47" s="764">
        <v>11.553000000000026</v>
      </c>
      <c r="BK47" s="724">
        <v>7.7294136537586766E-2</v>
      </c>
      <c r="BL47" s="830">
        <v>19.905999999999999</v>
      </c>
      <c r="BM47" s="831">
        <v>15.446</v>
      </c>
      <c r="BN47" s="832">
        <v>16.263999999999999</v>
      </c>
      <c r="BO47" s="832">
        <v>51.616</v>
      </c>
      <c r="BP47" s="830">
        <v>14.95</v>
      </c>
      <c r="BQ47" s="831">
        <v>14.404999999999999</v>
      </c>
      <c r="BR47" s="832">
        <v>3.6779999999999999</v>
      </c>
      <c r="BS47" s="832">
        <v>33.032999999999994</v>
      </c>
      <c r="BT47" s="832">
        <v>-10.216000000000001</v>
      </c>
      <c r="BU47" s="853">
        <v>-0.2362135540706144</v>
      </c>
      <c r="BV47" s="223">
        <v>84.649000000000001</v>
      </c>
      <c r="BW47" s="817">
        <v>-16.168000000000006</v>
      </c>
      <c r="BX47" s="724">
        <v>-0.1603697789063353</v>
      </c>
      <c r="BY47" s="223">
        <v>0</v>
      </c>
      <c r="BZ47" s="223">
        <v>0</v>
      </c>
      <c r="CA47" s="817">
        <v>0</v>
      </c>
      <c r="CB47" s="724" t="e">
        <v>#DIV/0!</v>
      </c>
      <c r="CC47" s="223">
        <v>0</v>
      </c>
      <c r="CD47" s="817">
        <f t="shared" si="0"/>
        <v>-1.0960000000000001</v>
      </c>
      <c r="CE47" s="724">
        <f t="shared" si="1"/>
        <v>-1</v>
      </c>
      <c r="CF47" s="223">
        <v>0</v>
      </c>
      <c r="CG47" s="817">
        <f t="shared" si="2"/>
        <v>-1.0960000000000001</v>
      </c>
      <c r="CH47" s="724">
        <f t="shared" si="3"/>
        <v>-1</v>
      </c>
      <c r="CI47" s="223">
        <v>84.649000000000001</v>
      </c>
      <c r="CJ47" s="817">
        <f t="shared" si="4"/>
        <v>-17.26400000000001</v>
      </c>
      <c r="CK47" s="724">
        <f t="shared" si="5"/>
        <v>-0.16939938967550763</v>
      </c>
    </row>
    <row r="48" spans="1:89" x14ac:dyDescent="0.25">
      <c r="A48" s="59" t="s">
        <v>41</v>
      </c>
      <c r="B48" s="272">
        <v>109.702</v>
      </c>
      <c r="C48" s="830">
        <v>16.373000000000001</v>
      </c>
      <c r="D48" s="831">
        <v>13.441000000000001</v>
      </c>
      <c r="E48" s="832">
        <v>12.78</v>
      </c>
      <c r="F48" s="832">
        <v>42.594000000000001</v>
      </c>
      <c r="G48" s="830">
        <v>13.406000000000001</v>
      </c>
      <c r="H48" s="831">
        <v>7.1340000000000003</v>
      </c>
      <c r="I48" s="832">
        <v>6.2220000000000004</v>
      </c>
      <c r="J48" s="832">
        <v>26.762</v>
      </c>
      <c r="K48" s="223">
        <v>69.355999999999995</v>
      </c>
      <c r="L48" s="830">
        <v>2.488</v>
      </c>
      <c r="M48" s="831">
        <v>2.84</v>
      </c>
      <c r="N48" s="832">
        <v>9.7430000000000003</v>
      </c>
      <c r="O48" s="831">
        <v>15.071</v>
      </c>
      <c r="P48" s="223">
        <v>84.426999999999992</v>
      </c>
      <c r="Q48" s="830">
        <v>6.3330000000000002</v>
      </c>
      <c r="R48" s="831">
        <v>7.7569999999999997</v>
      </c>
      <c r="S48" s="832">
        <v>10.528</v>
      </c>
      <c r="T48" s="831">
        <v>24.618000000000002</v>
      </c>
      <c r="U48" s="223">
        <v>109.04499999999999</v>
      </c>
      <c r="V48" s="830">
        <v>12.028</v>
      </c>
      <c r="W48" s="831">
        <v>13.727</v>
      </c>
      <c r="X48" s="832">
        <v>12.29</v>
      </c>
      <c r="Y48" s="832">
        <v>38.045000000000002</v>
      </c>
      <c r="Z48" s="830">
        <v>11.499000000000001</v>
      </c>
      <c r="AA48" s="831">
        <v>4.6360000000000001</v>
      </c>
      <c r="AB48" s="832">
        <v>10.058</v>
      </c>
      <c r="AC48" s="832">
        <v>26.193000000000001</v>
      </c>
      <c r="AD48" s="223">
        <v>64.238</v>
      </c>
      <c r="AE48" s="830">
        <v>2.5499999999999998</v>
      </c>
      <c r="AF48" s="831">
        <v>2.746</v>
      </c>
      <c r="AG48" s="832">
        <v>11.44</v>
      </c>
      <c r="AH48" s="831">
        <v>16.736000000000001</v>
      </c>
      <c r="AI48" s="223">
        <v>80.974000000000004</v>
      </c>
      <c r="AJ48" s="830">
        <v>6.5730000000000004</v>
      </c>
      <c r="AK48" s="831">
        <v>5.9409999999999998</v>
      </c>
      <c r="AL48" s="832">
        <v>11.16</v>
      </c>
      <c r="AM48" s="831">
        <v>23.673999999999999</v>
      </c>
      <c r="AN48" s="223">
        <v>104.648</v>
      </c>
      <c r="AO48" s="830">
        <v>13.521000000000001</v>
      </c>
      <c r="AP48" s="831">
        <v>14.17</v>
      </c>
      <c r="AQ48" s="832">
        <v>12.548999999999999</v>
      </c>
      <c r="AR48" s="832">
        <v>40.24</v>
      </c>
      <c r="AS48" s="830">
        <v>8.8539999999999992</v>
      </c>
      <c r="AT48" s="831">
        <v>2.1909999999999998</v>
      </c>
      <c r="AU48" s="832">
        <v>0.30599999999999999</v>
      </c>
      <c r="AV48" s="832">
        <v>11.350999999999997</v>
      </c>
      <c r="AW48" s="223">
        <v>51.591000000000001</v>
      </c>
      <c r="AX48" s="830">
        <v>2.6230000000000002</v>
      </c>
      <c r="AY48" s="831">
        <v>2.6520000000000001</v>
      </c>
      <c r="AZ48" s="832">
        <v>9.0510000000000002</v>
      </c>
      <c r="BA48" s="831">
        <v>14.326000000000001</v>
      </c>
      <c r="BB48" s="223">
        <v>65.917000000000002</v>
      </c>
      <c r="BC48" s="830">
        <v>3.1110000000000002</v>
      </c>
      <c r="BD48" s="831">
        <v>5.3140000000000001</v>
      </c>
      <c r="BE48" s="832">
        <v>6.4770000000000003</v>
      </c>
      <c r="BF48" s="832">
        <v>14.902000000000001</v>
      </c>
      <c r="BG48" s="832">
        <v>-8.7719999999999985</v>
      </c>
      <c r="BH48" s="724">
        <v>-0.37053307425868032</v>
      </c>
      <c r="BI48" s="832">
        <v>80.819000000000003</v>
      </c>
      <c r="BJ48" s="764">
        <v>-23.828999999999994</v>
      </c>
      <c r="BK48" s="724">
        <v>-0.22770621512116807</v>
      </c>
      <c r="BL48" s="830">
        <v>12.943</v>
      </c>
      <c r="BM48" s="831">
        <v>8.4</v>
      </c>
      <c r="BN48" s="832">
        <v>13.765000000000001</v>
      </c>
      <c r="BO48" s="832">
        <v>35.108000000000004</v>
      </c>
      <c r="BP48" s="830">
        <v>7.8440000000000003</v>
      </c>
      <c r="BQ48" s="831">
        <v>2.6560000000000001</v>
      </c>
      <c r="BR48" s="832">
        <v>8.1370000000000005</v>
      </c>
      <c r="BS48" s="832">
        <v>18.637</v>
      </c>
      <c r="BT48" s="832">
        <v>7.2860000000000031</v>
      </c>
      <c r="BU48" s="853">
        <v>0.64188177253105494</v>
      </c>
      <c r="BV48" s="223">
        <v>53.745000000000005</v>
      </c>
      <c r="BW48" s="817">
        <v>2.1540000000000035</v>
      </c>
      <c r="BX48" s="724">
        <v>4.1751468279351119E-2</v>
      </c>
      <c r="BY48" s="223">
        <v>2.3010000000000002</v>
      </c>
      <c r="BZ48" s="223">
        <v>2.1309999999999998</v>
      </c>
      <c r="CA48" s="817">
        <v>-0.52100000000000035</v>
      </c>
      <c r="CB48" s="724">
        <v>-0.19645550527903483</v>
      </c>
      <c r="CC48" s="223">
        <v>8.1470000000000002</v>
      </c>
      <c r="CD48" s="817">
        <f t="shared" si="0"/>
        <v>-0.90399999999999991</v>
      </c>
      <c r="CE48" s="724">
        <f t="shared" si="1"/>
        <v>-9.9878466467793608E-2</v>
      </c>
      <c r="CF48" s="223">
        <v>12.579000000000001</v>
      </c>
      <c r="CG48" s="817">
        <f t="shared" si="2"/>
        <v>-1.7469999999999999</v>
      </c>
      <c r="CH48" s="724">
        <f t="shared" si="3"/>
        <v>-0.12194611196426078</v>
      </c>
      <c r="CI48" s="223">
        <v>66.324000000000012</v>
      </c>
      <c r="CJ48" s="817">
        <f t="shared" si="4"/>
        <v>0.40700000000001069</v>
      </c>
      <c r="CK48" s="724">
        <f t="shared" si="5"/>
        <v>6.1744314820154234E-3</v>
      </c>
    </row>
    <row r="49" spans="1:89" x14ac:dyDescent="0.25">
      <c r="A49" s="59" t="s">
        <v>42</v>
      </c>
      <c r="B49" s="272">
        <v>157.726</v>
      </c>
      <c r="C49" s="830">
        <v>18.408000000000001</v>
      </c>
      <c r="D49" s="831">
        <v>17.617999999999999</v>
      </c>
      <c r="E49" s="832">
        <v>15.981999999999999</v>
      </c>
      <c r="F49" s="832">
        <v>52.007999999999996</v>
      </c>
      <c r="G49" s="830">
        <v>14.547000000000001</v>
      </c>
      <c r="H49" s="831">
        <v>12.739000000000001</v>
      </c>
      <c r="I49" s="832">
        <v>8.8970000000000002</v>
      </c>
      <c r="J49" s="832">
        <v>36.183</v>
      </c>
      <c r="K49" s="223">
        <v>88.191000000000003</v>
      </c>
      <c r="L49" s="830">
        <v>2.3290000000000002</v>
      </c>
      <c r="M49" s="831">
        <v>8.5280000000000005</v>
      </c>
      <c r="N49" s="832">
        <v>9.5869999999999997</v>
      </c>
      <c r="O49" s="831">
        <v>20.444000000000003</v>
      </c>
      <c r="P49" s="223">
        <v>108.63500000000001</v>
      </c>
      <c r="Q49" s="830">
        <v>12.157</v>
      </c>
      <c r="R49" s="831">
        <v>14.728</v>
      </c>
      <c r="S49" s="832">
        <v>18.369</v>
      </c>
      <c r="T49" s="831">
        <v>45.254000000000005</v>
      </c>
      <c r="U49" s="223">
        <v>153.88900000000001</v>
      </c>
      <c r="V49" s="830">
        <v>19.187999999999999</v>
      </c>
      <c r="W49" s="831">
        <v>18.806000000000001</v>
      </c>
      <c r="X49" s="832">
        <v>18.399000000000001</v>
      </c>
      <c r="Y49" s="832">
        <v>56.393000000000001</v>
      </c>
      <c r="Z49" s="830">
        <v>14.429</v>
      </c>
      <c r="AA49" s="831">
        <v>12.228</v>
      </c>
      <c r="AB49" s="832">
        <v>9.1980000000000004</v>
      </c>
      <c r="AC49" s="832">
        <v>35.855000000000004</v>
      </c>
      <c r="AD49" s="223">
        <v>92.248000000000005</v>
      </c>
      <c r="AE49" s="830">
        <v>3.0659999999999998</v>
      </c>
      <c r="AF49" s="831">
        <v>9.1120000000000001</v>
      </c>
      <c r="AG49" s="832">
        <v>9.6059999999999999</v>
      </c>
      <c r="AH49" s="831">
        <v>21.783999999999999</v>
      </c>
      <c r="AI49" s="223">
        <v>114.03200000000001</v>
      </c>
      <c r="AJ49" s="830">
        <v>10.827999999999999</v>
      </c>
      <c r="AK49" s="831">
        <v>12.411</v>
      </c>
      <c r="AL49" s="832">
        <v>15.118</v>
      </c>
      <c r="AM49" s="831">
        <v>38.356999999999999</v>
      </c>
      <c r="AN49" s="223">
        <v>152.38900000000001</v>
      </c>
      <c r="AO49" s="830">
        <v>16.672000000000001</v>
      </c>
      <c r="AP49" s="831">
        <v>17.277999999999999</v>
      </c>
      <c r="AQ49" s="832">
        <v>17.277000000000001</v>
      </c>
      <c r="AR49" s="832">
        <v>51.227000000000004</v>
      </c>
      <c r="AS49" s="830">
        <v>13.499000000000001</v>
      </c>
      <c r="AT49" s="831">
        <v>11.987</v>
      </c>
      <c r="AU49" s="832">
        <v>8.9239999999999995</v>
      </c>
      <c r="AV49" s="832">
        <v>34.409999999999997</v>
      </c>
      <c r="AW49" s="223">
        <v>85.637</v>
      </c>
      <c r="AX49" s="830">
        <v>3.202</v>
      </c>
      <c r="AY49" s="831">
        <v>8.1630000000000003</v>
      </c>
      <c r="AZ49" s="832">
        <v>10.122</v>
      </c>
      <c r="BA49" s="831">
        <v>21.487000000000002</v>
      </c>
      <c r="BB49" s="223">
        <v>107.124</v>
      </c>
      <c r="BC49" s="830">
        <v>12.81</v>
      </c>
      <c r="BD49" s="831">
        <v>15.311</v>
      </c>
      <c r="BE49" s="832">
        <v>14.785</v>
      </c>
      <c r="BF49" s="832">
        <v>42.906000000000006</v>
      </c>
      <c r="BG49" s="832">
        <v>4.5490000000000066</v>
      </c>
      <c r="BH49" s="724">
        <v>0.11859634486534421</v>
      </c>
      <c r="BI49" s="832">
        <v>150.03</v>
      </c>
      <c r="BJ49" s="764">
        <v>-2.3590000000000089</v>
      </c>
      <c r="BK49" s="724">
        <v>-1.5480119956164828E-2</v>
      </c>
      <c r="BL49" s="830">
        <v>19.760999999999999</v>
      </c>
      <c r="BM49" s="831">
        <v>14.977</v>
      </c>
      <c r="BN49" s="832">
        <v>18.132999999999999</v>
      </c>
      <c r="BO49" s="832">
        <v>52.870999999999995</v>
      </c>
      <c r="BP49" s="830">
        <v>14.537000000000001</v>
      </c>
      <c r="BQ49" s="831">
        <v>12.57</v>
      </c>
      <c r="BR49" s="832">
        <v>11.238</v>
      </c>
      <c r="BS49" s="832">
        <v>38.344999999999999</v>
      </c>
      <c r="BT49" s="832">
        <v>3.9350000000000023</v>
      </c>
      <c r="BU49" s="853">
        <v>0.1143562917756467</v>
      </c>
      <c r="BV49" s="223">
        <v>91.215999999999994</v>
      </c>
      <c r="BW49" s="817">
        <v>5.5789999999999935</v>
      </c>
      <c r="BX49" s="724">
        <v>6.5147074278641165E-2</v>
      </c>
      <c r="BY49" s="223">
        <v>3.9220000000000002</v>
      </c>
      <c r="BZ49" s="223">
        <v>7.3769999999999998</v>
      </c>
      <c r="CA49" s="817">
        <v>-0.78600000000000048</v>
      </c>
      <c r="CB49" s="724">
        <v>-9.6288129364204389E-2</v>
      </c>
      <c r="CC49" s="223">
        <v>9.0920000000000005</v>
      </c>
      <c r="CD49" s="817">
        <f t="shared" si="0"/>
        <v>-1.0299999999999994</v>
      </c>
      <c r="CE49" s="724">
        <f t="shared" si="1"/>
        <v>-0.10175854574194818</v>
      </c>
      <c r="CF49" s="223">
        <v>20.390999999999998</v>
      </c>
      <c r="CG49" s="817">
        <f t="shared" si="2"/>
        <v>-1.0960000000000036</v>
      </c>
      <c r="CH49" s="724">
        <f t="shared" si="3"/>
        <v>-5.1007585982221972E-2</v>
      </c>
      <c r="CI49" s="223">
        <v>111.607</v>
      </c>
      <c r="CJ49" s="817">
        <f t="shared" si="4"/>
        <v>4.4830000000000041</v>
      </c>
      <c r="CK49" s="724">
        <f t="shared" si="5"/>
        <v>4.1848698704305333E-2</v>
      </c>
    </row>
    <row r="50" spans="1:89" x14ac:dyDescent="0.25">
      <c r="A50" s="59" t="s">
        <v>43</v>
      </c>
      <c r="B50" s="272">
        <v>92.861000000000004</v>
      </c>
      <c r="C50" s="830">
        <v>11.242000000000001</v>
      </c>
      <c r="D50" s="831">
        <v>10.59</v>
      </c>
      <c r="E50" s="832">
        <v>10.138</v>
      </c>
      <c r="F50" s="832">
        <v>31.97</v>
      </c>
      <c r="G50" s="830">
        <v>10.029999999999999</v>
      </c>
      <c r="H50" s="831">
        <v>9.0980000000000008</v>
      </c>
      <c r="I50" s="832">
        <v>6.5819999999999999</v>
      </c>
      <c r="J50" s="832">
        <v>25.71</v>
      </c>
      <c r="K50" s="223">
        <v>57.68</v>
      </c>
      <c r="L50" s="830">
        <v>5.5389999999999997</v>
      </c>
      <c r="M50" s="831">
        <v>3.7879999999999998</v>
      </c>
      <c r="N50" s="832">
        <v>6.8209999999999997</v>
      </c>
      <c r="O50" s="831">
        <v>16.148</v>
      </c>
      <c r="P50" s="223">
        <v>73.828000000000003</v>
      </c>
      <c r="Q50" s="830">
        <v>8.5570000000000004</v>
      </c>
      <c r="R50" s="831">
        <v>10.207000000000001</v>
      </c>
      <c r="S50" s="832">
        <v>11.824999999999999</v>
      </c>
      <c r="T50" s="831">
        <v>30.588999999999999</v>
      </c>
      <c r="U50" s="223">
        <v>104.417</v>
      </c>
      <c r="V50" s="830">
        <v>12.394</v>
      </c>
      <c r="W50" s="831">
        <v>12.372</v>
      </c>
      <c r="X50" s="832">
        <v>11.226000000000001</v>
      </c>
      <c r="Y50" s="832">
        <v>35.991999999999997</v>
      </c>
      <c r="Z50" s="830">
        <v>10.489000000000001</v>
      </c>
      <c r="AA50" s="831">
        <v>8.9090000000000007</v>
      </c>
      <c r="AB50" s="832">
        <v>7.6660000000000004</v>
      </c>
      <c r="AC50" s="832">
        <v>27.064000000000004</v>
      </c>
      <c r="AD50" s="223">
        <v>63.055999999999997</v>
      </c>
      <c r="AE50" s="830">
        <v>5.9420000000000002</v>
      </c>
      <c r="AF50" s="831">
        <v>5.7140000000000004</v>
      </c>
      <c r="AG50" s="832">
        <v>7.6609999999999996</v>
      </c>
      <c r="AH50" s="831">
        <v>19.317</v>
      </c>
      <c r="AI50" s="223">
        <v>82.37299999999999</v>
      </c>
      <c r="AJ50" s="830">
        <v>8.43</v>
      </c>
      <c r="AK50" s="831">
        <v>9.83</v>
      </c>
      <c r="AL50" s="832">
        <v>11.118</v>
      </c>
      <c r="AM50" s="831">
        <v>29.378</v>
      </c>
      <c r="AN50" s="223">
        <v>111.75099999999999</v>
      </c>
      <c r="AO50" s="830">
        <v>12.361000000000001</v>
      </c>
      <c r="AP50" s="831">
        <v>12.548999999999999</v>
      </c>
      <c r="AQ50" s="832">
        <v>9.8000000000000007</v>
      </c>
      <c r="AR50" s="832">
        <v>34.71</v>
      </c>
      <c r="AS50" s="830">
        <v>10.096</v>
      </c>
      <c r="AT50" s="831">
        <v>8.8049999999999997</v>
      </c>
      <c r="AU50" s="832">
        <v>6.6269999999999998</v>
      </c>
      <c r="AV50" s="832">
        <v>25.527999999999999</v>
      </c>
      <c r="AW50" s="223">
        <v>60.238</v>
      </c>
      <c r="AX50" s="830">
        <v>2.39</v>
      </c>
      <c r="AY50" s="831">
        <v>6.1319999999999997</v>
      </c>
      <c r="AZ50" s="832">
        <v>6.444</v>
      </c>
      <c r="BA50" s="831">
        <v>14.966000000000001</v>
      </c>
      <c r="BB50" s="223">
        <v>75.204000000000008</v>
      </c>
      <c r="BC50" s="830">
        <v>7.7350000000000003</v>
      </c>
      <c r="BD50" s="831">
        <v>8.8879999999999999</v>
      </c>
      <c r="BE50" s="832">
        <v>8.9710000000000001</v>
      </c>
      <c r="BF50" s="832">
        <v>25.594000000000001</v>
      </c>
      <c r="BG50" s="832">
        <v>-3.7839999999999989</v>
      </c>
      <c r="BH50" s="724">
        <v>-0.12880386683913125</v>
      </c>
      <c r="BI50" s="832">
        <v>100.798</v>
      </c>
      <c r="BJ50" s="764">
        <v>-10.952999999999989</v>
      </c>
      <c r="BK50" s="724">
        <v>-9.8012545749031288E-2</v>
      </c>
      <c r="BL50" s="830">
        <v>10.228</v>
      </c>
      <c r="BM50" s="831">
        <v>8.9510000000000005</v>
      </c>
      <c r="BN50" s="832">
        <v>8.6029999999999998</v>
      </c>
      <c r="BO50" s="832">
        <v>27.782000000000004</v>
      </c>
      <c r="BP50" s="830">
        <v>8.6069999999999993</v>
      </c>
      <c r="BQ50" s="831">
        <v>7.7169999999999996</v>
      </c>
      <c r="BR50" s="832">
        <v>7.016</v>
      </c>
      <c r="BS50" s="832">
        <v>23.339999999999996</v>
      </c>
      <c r="BT50" s="832">
        <v>-2.1880000000000024</v>
      </c>
      <c r="BU50" s="853">
        <v>-8.5709808837355156E-2</v>
      </c>
      <c r="BV50" s="223">
        <v>51.122</v>
      </c>
      <c r="BW50" s="817">
        <v>-9.1159999999999997</v>
      </c>
      <c r="BX50" s="724">
        <v>-0.15133304558584282</v>
      </c>
      <c r="BY50" s="223">
        <v>1.425</v>
      </c>
      <c r="BZ50" s="223">
        <v>3.5449999999999999</v>
      </c>
      <c r="CA50" s="817">
        <v>-2.5869999999999997</v>
      </c>
      <c r="CB50" s="724">
        <v>-0.4218851924331376</v>
      </c>
      <c r="CC50" s="223">
        <v>7.593</v>
      </c>
      <c r="CD50" s="817">
        <f t="shared" si="0"/>
        <v>1.149</v>
      </c>
      <c r="CE50" s="724">
        <f t="shared" si="1"/>
        <v>0.17830540037243947</v>
      </c>
      <c r="CF50" s="223">
        <v>12.562999999999999</v>
      </c>
      <c r="CG50" s="817">
        <f t="shared" si="2"/>
        <v>-2.4030000000000022</v>
      </c>
      <c r="CH50" s="724">
        <f t="shared" si="3"/>
        <v>-0.16056394494186838</v>
      </c>
      <c r="CI50" s="223">
        <v>63.685000000000002</v>
      </c>
      <c r="CJ50" s="817">
        <f t="shared" si="4"/>
        <v>-11.519000000000005</v>
      </c>
      <c r="CK50" s="724">
        <f t="shared" si="5"/>
        <v>-0.153170044146588</v>
      </c>
    </row>
    <row r="51" spans="1:89" x14ac:dyDescent="0.25">
      <c r="A51" s="10" t="s">
        <v>80</v>
      </c>
      <c r="B51" s="274">
        <v>1690.768</v>
      </c>
      <c r="C51" s="827">
        <v>239.00400000000002</v>
      </c>
      <c r="D51" s="828">
        <v>205.78300000000002</v>
      </c>
      <c r="E51" s="829">
        <v>210.67099999999999</v>
      </c>
      <c r="F51" s="829">
        <v>655.45800000000008</v>
      </c>
      <c r="G51" s="827">
        <v>178.071</v>
      </c>
      <c r="H51" s="828">
        <v>163.69</v>
      </c>
      <c r="I51" s="829">
        <v>52.981000000000002</v>
      </c>
      <c r="J51" s="829">
        <v>394.74199999999996</v>
      </c>
      <c r="K51" s="145">
        <v>1050.2</v>
      </c>
      <c r="L51" s="827">
        <v>21.891999999999999</v>
      </c>
      <c r="M51" s="828">
        <v>13.686</v>
      </c>
      <c r="N51" s="829">
        <v>22.919999999999998</v>
      </c>
      <c r="O51" s="828">
        <v>58.498000000000005</v>
      </c>
      <c r="P51" s="145">
        <v>1108.6980000000001</v>
      </c>
      <c r="Q51" s="827">
        <v>137.54400000000001</v>
      </c>
      <c r="R51" s="828">
        <v>176.804</v>
      </c>
      <c r="S51" s="829">
        <v>229.31799999999998</v>
      </c>
      <c r="T51" s="828">
        <v>543.66599999999994</v>
      </c>
      <c r="U51" s="145">
        <v>1652.364</v>
      </c>
      <c r="V51" s="827">
        <v>236.74600000000001</v>
      </c>
      <c r="W51" s="828">
        <v>227.73000000000002</v>
      </c>
      <c r="X51" s="829">
        <v>209.53700000000001</v>
      </c>
      <c r="Y51" s="829">
        <v>674.01300000000003</v>
      </c>
      <c r="Z51" s="827">
        <v>172.87900000000002</v>
      </c>
      <c r="AA51" s="828">
        <v>144.87900000000002</v>
      </c>
      <c r="AB51" s="829">
        <v>33.025999999999996</v>
      </c>
      <c r="AC51" s="829">
        <v>350.78400000000005</v>
      </c>
      <c r="AD51" s="145">
        <v>1024.797</v>
      </c>
      <c r="AE51" s="827">
        <v>17.645</v>
      </c>
      <c r="AF51" s="828">
        <v>10.946999999999999</v>
      </c>
      <c r="AG51" s="829">
        <v>20.053999999999998</v>
      </c>
      <c r="AH51" s="828">
        <v>48.646000000000001</v>
      </c>
      <c r="AI51" s="145">
        <v>1073.443</v>
      </c>
      <c r="AJ51" s="827">
        <v>133.69200000000001</v>
      </c>
      <c r="AK51" s="828">
        <v>190.63</v>
      </c>
      <c r="AL51" s="829">
        <v>244.91800000000001</v>
      </c>
      <c r="AM51" s="828">
        <v>569.24</v>
      </c>
      <c r="AN51" s="145">
        <v>1642.683</v>
      </c>
      <c r="AO51" s="827">
        <v>255.58799999999999</v>
      </c>
      <c r="AP51" s="828">
        <v>218.94800000000001</v>
      </c>
      <c r="AQ51" s="829">
        <v>215.267</v>
      </c>
      <c r="AR51" s="829">
        <v>689.803</v>
      </c>
      <c r="AS51" s="827">
        <v>173.36199999999999</v>
      </c>
      <c r="AT51" s="828">
        <v>148.17100000000002</v>
      </c>
      <c r="AU51" s="829">
        <v>38.238999999999997</v>
      </c>
      <c r="AV51" s="829">
        <v>359.77199999999999</v>
      </c>
      <c r="AW51" s="145">
        <v>1049.575</v>
      </c>
      <c r="AX51" s="827">
        <v>15.858000000000001</v>
      </c>
      <c r="AY51" s="828">
        <v>14.709</v>
      </c>
      <c r="AZ51" s="829">
        <v>21.971</v>
      </c>
      <c r="BA51" s="828">
        <v>52.538000000000004</v>
      </c>
      <c r="BB51" s="145">
        <v>1102.1130000000001</v>
      </c>
      <c r="BC51" s="827">
        <v>131.672</v>
      </c>
      <c r="BD51" s="828">
        <v>179.78899999999999</v>
      </c>
      <c r="BE51" s="829">
        <v>216.23699999999999</v>
      </c>
      <c r="BF51" s="829">
        <v>527.69799999999998</v>
      </c>
      <c r="BG51" s="829">
        <v>-41.54200000000003</v>
      </c>
      <c r="BH51" s="722">
        <v>-7.2978005762068809E-2</v>
      </c>
      <c r="BI51" s="829">
        <v>1629.8110000000001</v>
      </c>
      <c r="BJ51" s="763">
        <v>-12.871999999999844</v>
      </c>
      <c r="BK51" s="722">
        <v>-7.8359610466534058E-3</v>
      </c>
      <c r="BL51" s="827">
        <v>236.505</v>
      </c>
      <c r="BM51" s="828">
        <v>198.74600000000001</v>
      </c>
      <c r="BN51" s="829">
        <v>199.392</v>
      </c>
      <c r="BO51" s="829">
        <v>634.64300000000003</v>
      </c>
      <c r="BP51" s="827">
        <v>157.178</v>
      </c>
      <c r="BQ51" s="828">
        <v>129.32</v>
      </c>
      <c r="BR51" s="829">
        <v>30.898999999999997</v>
      </c>
      <c r="BS51" s="829">
        <v>317.39699999999999</v>
      </c>
      <c r="BT51" s="829">
        <v>-42.375</v>
      </c>
      <c r="BU51" s="852">
        <v>-0.11778292918848604</v>
      </c>
      <c r="BV51" s="145">
        <v>952.04</v>
      </c>
      <c r="BW51" s="816">
        <v>-97.535000000000082</v>
      </c>
      <c r="BX51" s="722">
        <v>-9.2928089941166733E-2</v>
      </c>
      <c r="BY51" s="145">
        <v>18.792000000000002</v>
      </c>
      <c r="BZ51" s="145">
        <v>13.321999999999999</v>
      </c>
      <c r="CA51" s="816">
        <v>-1.3870000000000005</v>
      </c>
      <c r="CB51" s="722">
        <v>-9.4296009246039869E-2</v>
      </c>
      <c r="CC51" s="145">
        <v>18.078000000000003</v>
      </c>
      <c r="CD51" s="816">
        <f t="shared" si="0"/>
        <v>-3.8929999999999971</v>
      </c>
      <c r="CE51" s="722">
        <f t="shared" si="1"/>
        <v>-0.17718811160165659</v>
      </c>
      <c r="CF51" s="145">
        <v>50.192000000000007</v>
      </c>
      <c r="CG51" s="816">
        <f t="shared" si="2"/>
        <v>-2.3459999999999965</v>
      </c>
      <c r="CH51" s="722">
        <f t="shared" si="3"/>
        <v>-4.4653393734059091E-2</v>
      </c>
      <c r="CI51" s="145">
        <v>1002.232</v>
      </c>
      <c r="CJ51" s="816">
        <f t="shared" si="4"/>
        <v>-99.881000000000085</v>
      </c>
      <c r="CK51" s="722">
        <f t="shared" si="5"/>
        <v>-9.0626823202339585E-2</v>
      </c>
    </row>
    <row r="52" spans="1:89" x14ac:dyDescent="0.25">
      <c r="A52" s="58" t="s">
        <v>44</v>
      </c>
      <c r="B52" s="272">
        <v>1690.768</v>
      </c>
      <c r="C52" s="830">
        <v>239.00400000000002</v>
      </c>
      <c r="D52" s="831">
        <v>205.78300000000002</v>
      </c>
      <c r="E52" s="832">
        <v>210.67099999999999</v>
      </c>
      <c r="F52" s="832">
        <v>655.45800000000008</v>
      </c>
      <c r="G52" s="830">
        <v>178.071</v>
      </c>
      <c r="H52" s="831">
        <v>163.69</v>
      </c>
      <c r="I52" s="832">
        <v>52.981000000000002</v>
      </c>
      <c r="J52" s="832">
        <v>394.74199999999996</v>
      </c>
      <c r="K52" s="223">
        <v>1050.2</v>
      </c>
      <c r="L52" s="830">
        <v>21.891999999999999</v>
      </c>
      <c r="M52" s="831">
        <v>13.686</v>
      </c>
      <c r="N52" s="832">
        <v>22.919999999999998</v>
      </c>
      <c r="O52" s="831">
        <v>58.498000000000005</v>
      </c>
      <c r="P52" s="223">
        <v>1108.6980000000001</v>
      </c>
      <c r="Q52" s="830">
        <v>137.54400000000001</v>
      </c>
      <c r="R52" s="831">
        <v>176.804</v>
      </c>
      <c r="S52" s="832">
        <v>229.31799999999998</v>
      </c>
      <c r="T52" s="831">
        <v>543.66599999999994</v>
      </c>
      <c r="U52" s="223">
        <v>1652.364</v>
      </c>
      <c r="V52" s="830">
        <v>236.74600000000001</v>
      </c>
      <c r="W52" s="831">
        <v>227.73000000000002</v>
      </c>
      <c r="X52" s="832">
        <v>209.53700000000001</v>
      </c>
      <c r="Y52" s="832">
        <v>674.01300000000003</v>
      </c>
      <c r="Z52" s="830">
        <v>172.87900000000002</v>
      </c>
      <c r="AA52" s="831">
        <v>144.87900000000002</v>
      </c>
      <c r="AB52" s="832">
        <v>33.025999999999996</v>
      </c>
      <c r="AC52" s="832">
        <v>350.78400000000005</v>
      </c>
      <c r="AD52" s="223">
        <v>1024.797</v>
      </c>
      <c r="AE52" s="830">
        <v>17.645</v>
      </c>
      <c r="AF52" s="831">
        <v>10.946999999999999</v>
      </c>
      <c r="AG52" s="832">
        <v>20.053999999999998</v>
      </c>
      <c r="AH52" s="831">
        <v>48.646000000000001</v>
      </c>
      <c r="AI52" s="223">
        <v>1073.443</v>
      </c>
      <c r="AJ52" s="830">
        <v>133.69200000000001</v>
      </c>
      <c r="AK52" s="831">
        <v>190.63</v>
      </c>
      <c r="AL52" s="832">
        <v>244.91800000000001</v>
      </c>
      <c r="AM52" s="831">
        <v>569.24</v>
      </c>
      <c r="AN52" s="223">
        <v>1642.683</v>
      </c>
      <c r="AO52" s="830">
        <v>255.58799999999999</v>
      </c>
      <c r="AP52" s="831">
        <v>218.94800000000001</v>
      </c>
      <c r="AQ52" s="832">
        <v>215.267</v>
      </c>
      <c r="AR52" s="832">
        <v>689.803</v>
      </c>
      <c r="AS52" s="830">
        <v>173.36199999999999</v>
      </c>
      <c r="AT52" s="831">
        <v>148.17100000000002</v>
      </c>
      <c r="AU52" s="832">
        <v>38.238999999999997</v>
      </c>
      <c r="AV52" s="832">
        <v>359.77199999999999</v>
      </c>
      <c r="AW52" s="223">
        <v>1049.575</v>
      </c>
      <c r="AX52" s="830">
        <v>15.858000000000001</v>
      </c>
      <c r="AY52" s="831">
        <v>14.709</v>
      </c>
      <c r="AZ52" s="832">
        <v>21.971</v>
      </c>
      <c r="BA52" s="831">
        <v>52.538000000000004</v>
      </c>
      <c r="BB52" s="223">
        <v>1102.1130000000001</v>
      </c>
      <c r="BC52" s="830">
        <v>131.672</v>
      </c>
      <c r="BD52" s="831">
        <v>179.78899999999999</v>
      </c>
      <c r="BE52" s="832">
        <v>216.23699999999999</v>
      </c>
      <c r="BF52" s="832">
        <v>527.69799999999998</v>
      </c>
      <c r="BG52" s="832">
        <v>-41.54200000000003</v>
      </c>
      <c r="BH52" s="724">
        <v>-7.2978005762068809E-2</v>
      </c>
      <c r="BI52" s="832">
        <v>1629.8110000000001</v>
      </c>
      <c r="BJ52" s="764">
        <v>-12.871999999999844</v>
      </c>
      <c r="BK52" s="724">
        <v>-7.8359610466534058E-3</v>
      </c>
      <c r="BL52" s="830">
        <v>236.505</v>
      </c>
      <c r="BM52" s="831">
        <v>198.74600000000001</v>
      </c>
      <c r="BN52" s="832">
        <v>199.392</v>
      </c>
      <c r="BO52" s="832">
        <v>634.64300000000003</v>
      </c>
      <c r="BP52" s="830">
        <v>157.178</v>
      </c>
      <c r="BQ52" s="831">
        <v>129.32</v>
      </c>
      <c r="BR52" s="832">
        <v>30.898999999999997</v>
      </c>
      <c r="BS52" s="832">
        <v>317.39699999999999</v>
      </c>
      <c r="BT52" s="832">
        <v>-42.375</v>
      </c>
      <c r="BU52" s="853">
        <v>-0.11778292918848604</v>
      </c>
      <c r="BV52" s="223">
        <v>952.04</v>
      </c>
      <c r="BW52" s="817">
        <v>-97.535000000000082</v>
      </c>
      <c r="BX52" s="724">
        <v>-9.2928089941166733E-2</v>
      </c>
      <c r="BY52" s="223">
        <v>18.792000000000002</v>
      </c>
      <c r="BZ52" s="223">
        <v>13.321999999999999</v>
      </c>
      <c r="CA52" s="817">
        <v>-1.3870000000000005</v>
      </c>
      <c r="CB52" s="724">
        <v>-9.4296009246039869E-2</v>
      </c>
      <c r="CC52" s="223">
        <v>18.078000000000003</v>
      </c>
      <c r="CD52" s="817">
        <f t="shared" si="0"/>
        <v>-3.8929999999999971</v>
      </c>
      <c r="CE52" s="724">
        <f t="shared" si="1"/>
        <v>-0.17718811160165659</v>
      </c>
      <c r="CF52" s="223">
        <v>50.192000000000007</v>
      </c>
      <c r="CG52" s="817">
        <f t="shared" si="2"/>
        <v>-2.3459999999999965</v>
      </c>
      <c r="CH52" s="724">
        <f t="shared" si="3"/>
        <v>-4.4653393734059091E-2</v>
      </c>
      <c r="CI52" s="223">
        <v>1002.232</v>
      </c>
      <c r="CJ52" s="817">
        <f t="shared" si="4"/>
        <v>-99.881000000000085</v>
      </c>
      <c r="CK52" s="724">
        <f t="shared" si="5"/>
        <v>-9.0626823202339585E-2</v>
      </c>
    </row>
    <row r="53" spans="1:89" x14ac:dyDescent="0.25">
      <c r="A53" s="58" t="s">
        <v>45</v>
      </c>
      <c r="B53" s="272">
        <v>40.917000000000002</v>
      </c>
      <c r="C53" s="830">
        <v>5.4429999999999996</v>
      </c>
      <c r="D53" s="831">
        <v>4.6929999999999996</v>
      </c>
      <c r="E53" s="832">
        <v>4.5650000000000004</v>
      </c>
      <c r="F53" s="832">
        <v>14.701000000000001</v>
      </c>
      <c r="G53" s="830">
        <v>3.7589999999999999</v>
      </c>
      <c r="H53" s="831">
        <v>3.62</v>
      </c>
      <c r="I53" s="832">
        <v>2.04</v>
      </c>
      <c r="J53" s="832">
        <v>9.4190000000000005</v>
      </c>
      <c r="K53" s="223">
        <v>24.12</v>
      </c>
      <c r="L53" s="830">
        <v>1.2809999999999999</v>
      </c>
      <c r="M53" s="831">
        <v>0.36599999999999999</v>
      </c>
      <c r="N53" s="832">
        <v>1.514</v>
      </c>
      <c r="O53" s="831">
        <v>3.1609999999999996</v>
      </c>
      <c r="P53" s="223">
        <v>27.280999999999999</v>
      </c>
      <c r="Q53" s="830">
        <v>3.3359999999999999</v>
      </c>
      <c r="R53" s="831">
        <v>4.0019999999999998</v>
      </c>
      <c r="S53" s="832">
        <v>5.9279999999999999</v>
      </c>
      <c r="T53" s="831">
        <v>13.266</v>
      </c>
      <c r="U53" s="223">
        <v>40.546999999999997</v>
      </c>
      <c r="V53" s="830">
        <v>5.9530000000000003</v>
      </c>
      <c r="W53" s="831">
        <v>5.7590000000000003</v>
      </c>
      <c r="X53" s="832">
        <v>5.1849999999999996</v>
      </c>
      <c r="Y53" s="832">
        <v>16.896999999999998</v>
      </c>
      <c r="Z53" s="830">
        <v>3.7759999999999998</v>
      </c>
      <c r="AA53" s="831">
        <v>3.3479999999999999</v>
      </c>
      <c r="AB53" s="832">
        <v>1.657</v>
      </c>
      <c r="AC53" s="832">
        <v>8.7809999999999988</v>
      </c>
      <c r="AD53" s="223">
        <v>25.677999999999997</v>
      </c>
      <c r="AE53" s="830">
        <v>1.4</v>
      </c>
      <c r="AF53" s="831">
        <v>0.36699999999999999</v>
      </c>
      <c r="AG53" s="832">
        <v>1.575</v>
      </c>
      <c r="AH53" s="831">
        <v>3.3419999999999996</v>
      </c>
      <c r="AI53" s="223">
        <v>29.019999999999996</v>
      </c>
      <c r="AJ53" s="830">
        <v>3.1909999999999998</v>
      </c>
      <c r="AK53" s="831">
        <v>3.9220000000000002</v>
      </c>
      <c r="AL53" s="832">
        <v>5.476</v>
      </c>
      <c r="AM53" s="831">
        <v>12.588999999999999</v>
      </c>
      <c r="AN53" s="223">
        <v>41.608999999999995</v>
      </c>
      <c r="AO53" s="830">
        <v>5.8730000000000002</v>
      </c>
      <c r="AP53" s="831">
        <v>5.048</v>
      </c>
      <c r="AQ53" s="832">
        <v>4.883</v>
      </c>
      <c r="AR53" s="832">
        <v>15.803999999999998</v>
      </c>
      <c r="AS53" s="830">
        <v>3.6920000000000002</v>
      </c>
      <c r="AT53" s="831">
        <v>3.4420000000000002</v>
      </c>
      <c r="AU53" s="832">
        <v>1.6279999999999999</v>
      </c>
      <c r="AV53" s="832">
        <v>8.7620000000000005</v>
      </c>
      <c r="AW53" s="223">
        <v>24.565999999999999</v>
      </c>
      <c r="AX53" s="830">
        <v>1.1200000000000001</v>
      </c>
      <c r="AY53" s="831">
        <v>0.70599999999999996</v>
      </c>
      <c r="AZ53" s="832">
        <v>1.258</v>
      </c>
      <c r="BA53" s="831">
        <v>3.0840000000000001</v>
      </c>
      <c r="BB53" s="223">
        <v>27.65</v>
      </c>
      <c r="BC53" s="830">
        <v>2.984</v>
      </c>
      <c r="BD53" s="831">
        <v>3.6179999999999999</v>
      </c>
      <c r="BE53" s="832">
        <v>4.399</v>
      </c>
      <c r="BF53" s="832">
        <v>11.001000000000001</v>
      </c>
      <c r="BG53" s="832">
        <v>-1.5879999999999974</v>
      </c>
      <c r="BH53" s="724">
        <v>-0.12614186988640863</v>
      </c>
      <c r="BI53" s="832">
        <v>38.650999999999996</v>
      </c>
      <c r="BJ53" s="764">
        <v>-2.9579999999999984</v>
      </c>
      <c r="BK53" s="724">
        <v>-7.1090389098512285E-2</v>
      </c>
      <c r="BL53" s="830">
        <v>5.6079999999999997</v>
      </c>
      <c r="BM53" s="831">
        <v>4.4960000000000004</v>
      </c>
      <c r="BN53" s="832">
        <v>4.0309999999999997</v>
      </c>
      <c r="BO53" s="832">
        <v>14.134999999999998</v>
      </c>
      <c r="BP53" s="830">
        <v>3.222</v>
      </c>
      <c r="BQ53" s="831">
        <v>2.996</v>
      </c>
      <c r="BR53" s="832">
        <v>0.57299999999999995</v>
      </c>
      <c r="BS53" s="832">
        <v>6.7910000000000004</v>
      </c>
      <c r="BT53" s="832">
        <v>-1.9710000000000001</v>
      </c>
      <c r="BU53" s="853">
        <v>-0.22494864186258845</v>
      </c>
      <c r="BV53" s="223">
        <v>20.925999999999998</v>
      </c>
      <c r="BW53" s="817">
        <v>-3.6400000000000006</v>
      </c>
      <c r="BX53" s="724">
        <v>-0.14817227061792726</v>
      </c>
      <c r="BY53" s="223">
        <v>0</v>
      </c>
      <c r="BZ53" s="223">
        <v>0</v>
      </c>
      <c r="CA53" s="817">
        <v>-0.70599999999999996</v>
      </c>
      <c r="CB53" s="724">
        <v>-1</v>
      </c>
      <c r="CC53" s="223">
        <v>0</v>
      </c>
      <c r="CD53" s="817">
        <f t="shared" si="0"/>
        <v>-1.258</v>
      </c>
      <c r="CE53" s="724">
        <f t="shared" si="1"/>
        <v>-1</v>
      </c>
      <c r="CF53" s="223">
        <v>0</v>
      </c>
      <c r="CG53" s="817">
        <f t="shared" si="2"/>
        <v>-3.0840000000000001</v>
      </c>
      <c r="CH53" s="724">
        <f t="shared" si="3"/>
        <v>-1</v>
      </c>
      <c r="CI53" s="223">
        <v>20.925999999999998</v>
      </c>
      <c r="CJ53" s="817">
        <f t="shared" si="4"/>
        <v>-6.7240000000000002</v>
      </c>
      <c r="CK53" s="724">
        <f t="shared" si="5"/>
        <v>-0.24318264014466548</v>
      </c>
    </row>
    <row r="54" spans="1:89" x14ac:dyDescent="0.25">
      <c r="A54" s="58" t="s">
        <v>64</v>
      </c>
      <c r="B54" s="272"/>
      <c r="C54" s="830"/>
      <c r="D54" s="831"/>
      <c r="E54" s="832"/>
      <c r="F54" s="832"/>
      <c r="G54" s="830"/>
      <c r="H54" s="831"/>
      <c r="I54" s="832"/>
      <c r="J54" s="832"/>
      <c r="K54" s="223"/>
      <c r="L54" s="830"/>
      <c r="M54" s="831"/>
      <c r="N54" s="832"/>
      <c r="O54" s="831"/>
      <c r="P54" s="223"/>
      <c r="Q54" s="830"/>
      <c r="R54" s="831"/>
      <c r="S54" s="832"/>
      <c r="T54" s="831"/>
      <c r="U54" s="223"/>
      <c r="V54" s="830"/>
      <c r="W54" s="831"/>
      <c r="X54" s="832"/>
      <c r="Y54" s="832"/>
      <c r="Z54" s="830"/>
      <c r="AA54" s="831"/>
      <c r="AB54" s="832"/>
      <c r="AC54" s="832"/>
      <c r="AD54" s="223"/>
      <c r="AE54" s="830"/>
      <c r="AF54" s="831"/>
      <c r="AG54" s="832"/>
      <c r="AH54" s="831"/>
      <c r="AI54" s="223"/>
      <c r="AJ54" s="830"/>
      <c r="AK54" s="831"/>
      <c r="AL54" s="832"/>
      <c r="AM54" s="831"/>
      <c r="AN54" s="223"/>
      <c r="AO54" s="830"/>
      <c r="AP54" s="831"/>
      <c r="AQ54" s="832"/>
      <c r="AR54" s="832"/>
      <c r="AS54" s="830"/>
      <c r="AT54" s="831"/>
      <c r="AU54" s="832"/>
      <c r="AV54" s="832"/>
      <c r="AW54" s="223"/>
      <c r="AX54" s="830"/>
      <c r="AY54" s="831"/>
      <c r="AZ54" s="832"/>
      <c r="BA54" s="831"/>
      <c r="BB54" s="223"/>
      <c r="BC54" s="830"/>
      <c r="BD54" s="831"/>
      <c r="BE54" s="832"/>
      <c r="BF54" s="832"/>
      <c r="BG54" s="832"/>
      <c r="BH54" s="724"/>
      <c r="BI54" s="832"/>
      <c r="BJ54" s="764"/>
      <c r="BK54" s="724"/>
      <c r="BL54" s="830"/>
      <c r="BM54" s="831"/>
      <c r="BN54" s="831"/>
      <c r="BO54" s="832"/>
      <c r="BP54" s="830"/>
      <c r="BQ54" s="831"/>
      <c r="BR54" s="832">
        <v>0.86499999999999999</v>
      </c>
      <c r="BS54" s="832">
        <v>0.86499999999999999</v>
      </c>
      <c r="BT54" s="832">
        <v>0.86499999999999999</v>
      </c>
      <c r="BU54" s="853" t="e">
        <v>#DIV/0!</v>
      </c>
      <c r="BV54" s="223">
        <v>0.86499999999999999</v>
      </c>
      <c r="BW54" s="817">
        <v>0.86499999999999999</v>
      </c>
      <c r="BX54" s="724" t="e">
        <v>#DIV/0!</v>
      </c>
      <c r="BY54" s="223">
        <v>1.349</v>
      </c>
      <c r="BZ54" s="223">
        <v>0.46800000000000003</v>
      </c>
      <c r="CA54" s="817">
        <v>0.46800000000000003</v>
      </c>
      <c r="CB54" s="724" t="e">
        <v>#DIV/0!</v>
      </c>
      <c r="CC54" s="223">
        <v>1.2250000000000001</v>
      </c>
      <c r="CD54" s="817">
        <f t="shared" si="0"/>
        <v>1.2250000000000001</v>
      </c>
      <c r="CE54" s="724" t="e">
        <f t="shared" si="1"/>
        <v>#DIV/0!</v>
      </c>
      <c r="CF54" s="223">
        <v>3.0419999999999998</v>
      </c>
      <c r="CG54" s="817">
        <f t="shared" si="2"/>
        <v>3.0419999999999998</v>
      </c>
      <c r="CH54" s="724" t="e">
        <f t="shared" si="3"/>
        <v>#DIV/0!</v>
      </c>
      <c r="CI54" s="223">
        <v>3.907</v>
      </c>
      <c r="CJ54" s="817">
        <f t="shared" si="4"/>
        <v>3.907</v>
      </c>
      <c r="CK54" s="724" t="e">
        <f t="shared" si="5"/>
        <v>#DIV/0!</v>
      </c>
    </row>
    <row r="55" spans="1:89" x14ac:dyDescent="0.25">
      <c r="A55" s="58" t="s">
        <v>46</v>
      </c>
      <c r="B55" s="272">
        <v>1649.8510000000001</v>
      </c>
      <c r="C55" s="830">
        <v>233.56100000000001</v>
      </c>
      <c r="D55" s="831">
        <v>201.09</v>
      </c>
      <c r="E55" s="832">
        <v>206.10599999999999</v>
      </c>
      <c r="F55" s="832">
        <v>640.75700000000006</v>
      </c>
      <c r="G55" s="830">
        <v>174.31200000000001</v>
      </c>
      <c r="H55" s="831">
        <v>160.07</v>
      </c>
      <c r="I55" s="832">
        <v>50.941000000000003</v>
      </c>
      <c r="J55" s="832">
        <v>385.32299999999998</v>
      </c>
      <c r="K55" s="223">
        <v>1026.08</v>
      </c>
      <c r="L55" s="830">
        <v>20.611000000000001</v>
      </c>
      <c r="M55" s="831">
        <v>13.32</v>
      </c>
      <c r="N55" s="832">
        <v>21.405999999999999</v>
      </c>
      <c r="O55" s="831">
        <v>55.337000000000003</v>
      </c>
      <c r="P55" s="223">
        <v>1081.4169999999999</v>
      </c>
      <c r="Q55" s="830">
        <v>134.208</v>
      </c>
      <c r="R55" s="831">
        <v>172.80199999999999</v>
      </c>
      <c r="S55" s="832">
        <v>223.39</v>
      </c>
      <c r="T55" s="831">
        <v>530.4</v>
      </c>
      <c r="U55" s="223">
        <v>1611.817</v>
      </c>
      <c r="V55" s="830">
        <v>230.79300000000001</v>
      </c>
      <c r="W55" s="831">
        <v>221.971</v>
      </c>
      <c r="X55" s="832">
        <v>204.352</v>
      </c>
      <c r="Y55" s="832">
        <v>657.11599999999999</v>
      </c>
      <c r="Z55" s="830">
        <v>169.10300000000001</v>
      </c>
      <c r="AA55" s="831">
        <v>141.53100000000001</v>
      </c>
      <c r="AB55" s="832">
        <v>31.369</v>
      </c>
      <c r="AC55" s="832">
        <v>342.00300000000004</v>
      </c>
      <c r="AD55" s="223">
        <v>999.11900000000003</v>
      </c>
      <c r="AE55" s="830">
        <v>16.245000000000001</v>
      </c>
      <c r="AF55" s="831">
        <v>10.58</v>
      </c>
      <c r="AG55" s="832">
        <v>18.478999999999999</v>
      </c>
      <c r="AH55" s="831">
        <v>45.304000000000002</v>
      </c>
      <c r="AI55" s="223">
        <v>1044.423</v>
      </c>
      <c r="AJ55" s="830">
        <v>130.501</v>
      </c>
      <c r="AK55" s="831">
        <v>186.708</v>
      </c>
      <c r="AL55" s="832">
        <v>239.44200000000001</v>
      </c>
      <c r="AM55" s="831">
        <v>556.65099999999995</v>
      </c>
      <c r="AN55" s="223">
        <v>1601.0740000000001</v>
      </c>
      <c r="AO55" s="830">
        <v>249.715</v>
      </c>
      <c r="AP55" s="831">
        <v>213.9</v>
      </c>
      <c r="AQ55" s="832">
        <v>210.38399999999999</v>
      </c>
      <c r="AR55" s="832">
        <v>673.99900000000002</v>
      </c>
      <c r="AS55" s="830">
        <v>169.67</v>
      </c>
      <c r="AT55" s="831">
        <v>144.72900000000001</v>
      </c>
      <c r="AU55" s="832">
        <v>36.610999999999997</v>
      </c>
      <c r="AV55" s="832">
        <v>351.01</v>
      </c>
      <c r="AW55" s="223">
        <v>1025.009</v>
      </c>
      <c r="AX55" s="830">
        <v>14.738</v>
      </c>
      <c r="AY55" s="831">
        <v>14.003</v>
      </c>
      <c r="AZ55" s="832">
        <v>20.713000000000001</v>
      </c>
      <c r="BA55" s="831">
        <v>49.454000000000001</v>
      </c>
      <c r="BB55" s="223">
        <v>1074.463</v>
      </c>
      <c r="BC55" s="830">
        <v>128.68799999999999</v>
      </c>
      <c r="BD55" s="831">
        <v>176.17099999999999</v>
      </c>
      <c r="BE55" s="832">
        <v>211.83799999999999</v>
      </c>
      <c r="BF55" s="832">
        <v>516.697</v>
      </c>
      <c r="BG55" s="832">
        <v>-39.953999999999951</v>
      </c>
      <c r="BH55" s="724">
        <v>-7.1775672728513817E-2</v>
      </c>
      <c r="BI55" s="832">
        <v>1591.1599999999999</v>
      </c>
      <c r="BJ55" s="764">
        <v>-9.9140000000002146</v>
      </c>
      <c r="BK55" s="724">
        <v>-6.1920935571998514E-3</v>
      </c>
      <c r="BL55" s="830">
        <v>230.89699999999999</v>
      </c>
      <c r="BM55" s="830">
        <v>194.25</v>
      </c>
      <c r="BN55" s="830">
        <v>195.36099999999999</v>
      </c>
      <c r="BO55" s="832">
        <v>620.50800000000004</v>
      </c>
      <c r="BP55" s="830">
        <v>153.95599999999999</v>
      </c>
      <c r="BQ55" s="831">
        <v>126.324</v>
      </c>
      <c r="BR55" s="832">
        <v>29.460999999999999</v>
      </c>
      <c r="BS55" s="832">
        <v>309.74099999999999</v>
      </c>
      <c r="BT55" s="832">
        <v>-41.269000000000005</v>
      </c>
      <c r="BU55" s="853">
        <v>-0.11757214894162561</v>
      </c>
      <c r="BV55" s="223">
        <v>930.24900000000002</v>
      </c>
      <c r="BW55" s="817">
        <v>-94.759999999999991</v>
      </c>
      <c r="BX55" s="724">
        <v>-9.2447968749542683E-2</v>
      </c>
      <c r="BY55" s="223">
        <v>17.443000000000001</v>
      </c>
      <c r="BZ55" s="223">
        <v>12.853999999999999</v>
      </c>
      <c r="CA55" s="817">
        <v>-1.1490000000000009</v>
      </c>
      <c r="CB55" s="724">
        <v>-8.2053845604513384E-2</v>
      </c>
      <c r="CC55" s="223">
        <v>16.853000000000002</v>
      </c>
      <c r="CD55" s="817">
        <f t="shared" si="0"/>
        <v>-3.8599999999999994</v>
      </c>
      <c r="CE55" s="724">
        <f t="shared" si="1"/>
        <v>-0.18635639453483316</v>
      </c>
      <c r="CF55" s="223">
        <v>47.150000000000006</v>
      </c>
      <c r="CG55" s="817">
        <f t="shared" si="2"/>
        <v>-2.3039999999999949</v>
      </c>
      <c r="CH55" s="724">
        <f t="shared" si="3"/>
        <v>-4.6588749140615421E-2</v>
      </c>
      <c r="CI55" s="223">
        <v>977.399</v>
      </c>
      <c r="CJ55" s="817">
        <f t="shared" si="4"/>
        <v>-97.063999999999965</v>
      </c>
      <c r="CK55" s="724">
        <f t="shared" si="5"/>
        <v>-9.0337219615752209E-2</v>
      </c>
    </row>
    <row r="56" spans="1:89" x14ac:dyDescent="0.25">
      <c r="A56" s="58" t="s">
        <v>112</v>
      </c>
      <c r="B56" s="272"/>
      <c r="C56" s="830"/>
      <c r="D56" s="831"/>
      <c r="E56" s="832"/>
      <c r="F56" s="832"/>
      <c r="G56" s="830"/>
      <c r="H56" s="831"/>
      <c r="I56" s="832"/>
      <c r="J56" s="832"/>
      <c r="K56" s="223"/>
      <c r="L56" s="830"/>
      <c r="M56" s="831"/>
      <c r="N56" s="832"/>
      <c r="O56" s="831"/>
      <c r="P56" s="223"/>
      <c r="Q56" s="830"/>
      <c r="R56" s="831"/>
      <c r="S56" s="832"/>
      <c r="T56" s="831"/>
      <c r="U56" s="223"/>
      <c r="V56" s="830"/>
      <c r="W56" s="831"/>
      <c r="X56" s="832"/>
      <c r="Y56" s="832"/>
      <c r="Z56" s="830"/>
      <c r="AA56" s="831"/>
      <c r="AB56" s="832"/>
      <c r="AC56" s="832"/>
      <c r="AD56" s="223"/>
      <c r="AE56" s="830"/>
      <c r="AF56" s="831"/>
      <c r="AG56" s="832"/>
      <c r="AH56" s="831"/>
      <c r="AI56" s="223"/>
      <c r="AJ56" s="830"/>
      <c r="AK56" s="831"/>
      <c r="AL56" s="832"/>
      <c r="AM56" s="831"/>
      <c r="AN56" s="223"/>
      <c r="AO56" s="830"/>
      <c r="AP56" s="831"/>
      <c r="AQ56" s="832"/>
      <c r="AR56" s="832"/>
      <c r="AS56" s="830"/>
      <c r="AT56" s="831"/>
      <c r="AU56" s="832"/>
      <c r="AV56" s="832"/>
      <c r="AW56" s="223"/>
      <c r="AX56" s="830"/>
      <c r="AY56" s="831"/>
      <c r="AZ56" s="832"/>
      <c r="BA56" s="831"/>
      <c r="BB56" s="223"/>
      <c r="BC56" s="830">
        <v>128.68799999999999</v>
      </c>
      <c r="BD56" s="830">
        <v>152.99599999999998</v>
      </c>
      <c r="BE56" s="830">
        <v>211.83799999999999</v>
      </c>
      <c r="BF56" s="830">
        <v>493.52199999999993</v>
      </c>
      <c r="BG56" s="830">
        <v>493.52199999999993</v>
      </c>
      <c r="BH56" s="663"/>
      <c r="BI56" s="830">
        <v>493.52199999999993</v>
      </c>
      <c r="BJ56" s="766">
        <v>493.52199999999993</v>
      </c>
      <c r="BK56" s="663" t="e">
        <v>#DIV/0!</v>
      </c>
      <c r="BL56" s="830">
        <v>181.79</v>
      </c>
      <c r="BM56" s="830">
        <v>149.898</v>
      </c>
      <c r="BN56" s="830">
        <v>147.91</v>
      </c>
      <c r="BO56" s="830">
        <v>620.50800000000004</v>
      </c>
      <c r="BP56" s="830">
        <v>138.09899999999999</v>
      </c>
      <c r="BQ56" s="830">
        <v>109.602</v>
      </c>
      <c r="BR56" s="830">
        <v>29.460999999999999</v>
      </c>
      <c r="BS56" s="830">
        <v>309.74099999999999</v>
      </c>
      <c r="BT56" s="830">
        <v>309.74099999999999</v>
      </c>
      <c r="BU56" s="855" t="e">
        <v>#DIV/0!</v>
      </c>
      <c r="BV56" s="830">
        <v>930.24900000000002</v>
      </c>
      <c r="BW56" s="819">
        <v>930.24900000000002</v>
      </c>
      <c r="BX56" s="724" t="e">
        <v>#DIV/0!</v>
      </c>
      <c r="BY56" s="830">
        <v>17.443000000000001</v>
      </c>
      <c r="BZ56" s="830">
        <v>12.853999999999999</v>
      </c>
      <c r="CA56" s="819">
        <v>12.853999999999999</v>
      </c>
      <c r="CB56" s="724" t="e">
        <v>#DIV/0!</v>
      </c>
      <c r="CC56" s="830">
        <v>16.853000000000002</v>
      </c>
      <c r="CD56" s="819">
        <f t="shared" si="0"/>
        <v>16.853000000000002</v>
      </c>
      <c r="CE56" s="724" t="e">
        <f t="shared" si="1"/>
        <v>#DIV/0!</v>
      </c>
      <c r="CF56" s="830">
        <v>47.150000000000006</v>
      </c>
      <c r="CG56" s="819">
        <f t="shared" si="2"/>
        <v>47.150000000000006</v>
      </c>
      <c r="CH56" s="724" t="e">
        <f t="shared" si="3"/>
        <v>#DIV/0!</v>
      </c>
      <c r="CI56" s="830">
        <v>977.399</v>
      </c>
      <c r="CJ56" s="819">
        <f t="shared" si="4"/>
        <v>977.399</v>
      </c>
      <c r="CK56" s="724" t="e">
        <f t="shared" si="5"/>
        <v>#DIV/0!</v>
      </c>
    </row>
    <row r="57" spans="1:89" ht="21.75" customHeight="1" x14ac:dyDescent="0.25">
      <c r="A57" s="58" t="s">
        <v>248</v>
      </c>
      <c r="B57" s="71"/>
      <c r="C57" s="830"/>
      <c r="D57" s="831"/>
      <c r="E57" s="832"/>
      <c r="F57" s="829"/>
      <c r="G57" s="827"/>
      <c r="H57" s="828"/>
      <c r="I57" s="829"/>
      <c r="J57" s="829"/>
      <c r="K57" s="145">
        <v>0</v>
      </c>
      <c r="L57" s="827"/>
      <c r="M57" s="828"/>
      <c r="N57" s="829"/>
      <c r="O57" s="828"/>
      <c r="P57" s="145">
        <v>0</v>
      </c>
      <c r="Q57" s="827"/>
      <c r="R57" s="828"/>
      <c r="S57" s="829"/>
      <c r="T57" s="828"/>
      <c r="U57" s="145"/>
      <c r="V57" s="830"/>
      <c r="W57" s="831"/>
      <c r="X57" s="832"/>
      <c r="Y57" s="829"/>
      <c r="Z57" s="827"/>
      <c r="AA57" s="828"/>
      <c r="AB57" s="829"/>
      <c r="AC57" s="829"/>
      <c r="AD57" s="145">
        <v>0</v>
      </c>
      <c r="AE57" s="827"/>
      <c r="AF57" s="828"/>
      <c r="AG57" s="829"/>
      <c r="AH57" s="828"/>
      <c r="AI57" s="145">
        <v>0</v>
      </c>
      <c r="AJ57" s="827"/>
      <c r="AK57" s="828"/>
      <c r="AL57" s="829"/>
      <c r="AM57" s="828"/>
      <c r="AN57" s="145"/>
      <c r="AO57" s="830"/>
      <c r="AP57" s="831"/>
      <c r="AQ57" s="832"/>
      <c r="AR57" s="829"/>
      <c r="AS57" s="827"/>
      <c r="AT57" s="828"/>
      <c r="AU57" s="829"/>
      <c r="AV57" s="829"/>
      <c r="AW57" s="145"/>
      <c r="AX57" s="827"/>
      <c r="AY57" s="828"/>
      <c r="AZ57" s="829"/>
      <c r="BA57" s="828"/>
      <c r="BB57" s="145"/>
      <c r="BC57" s="830">
        <v>13.298999999999999</v>
      </c>
      <c r="BD57" s="831">
        <v>23.175000000000001</v>
      </c>
      <c r="BE57" s="832">
        <v>25.852</v>
      </c>
      <c r="BF57" s="832">
        <v>62.326000000000008</v>
      </c>
      <c r="BG57" s="832">
        <v>62.326000000000008</v>
      </c>
      <c r="BH57" s="724"/>
      <c r="BI57" s="832">
        <v>62.326000000000008</v>
      </c>
      <c r="BJ57" s="764">
        <v>62.326000000000008</v>
      </c>
      <c r="BK57" s="724" t="e">
        <v>#DIV/0!</v>
      </c>
      <c r="BL57" s="830">
        <v>49.106999999999999</v>
      </c>
      <c r="BM57" s="831">
        <v>44.351999999999997</v>
      </c>
      <c r="BN57" s="832">
        <v>47.451000000000001</v>
      </c>
      <c r="BO57" s="832">
        <v>140.91</v>
      </c>
      <c r="BP57" s="830">
        <v>15.856999999999999</v>
      </c>
      <c r="BQ57" s="831">
        <v>16.722000000000001</v>
      </c>
      <c r="BR57" s="832">
        <v>0</v>
      </c>
      <c r="BS57" s="832">
        <v>32.579000000000001</v>
      </c>
      <c r="BT57" s="832">
        <v>32.579000000000001</v>
      </c>
      <c r="BU57" s="853" t="e">
        <v>#DIV/0!</v>
      </c>
      <c r="BV57" s="223">
        <v>173.489</v>
      </c>
      <c r="BW57" s="817">
        <v>173.489</v>
      </c>
      <c r="BX57" s="724" t="e">
        <v>#DIV/0!</v>
      </c>
      <c r="BY57" s="223">
        <v>0</v>
      </c>
      <c r="BZ57" s="223">
        <v>0</v>
      </c>
      <c r="CA57" s="817">
        <v>0</v>
      </c>
      <c r="CB57" s="724" t="e">
        <v>#DIV/0!</v>
      </c>
      <c r="CC57" s="223">
        <v>0</v>
      </c>
      <c r="CD57" s="817">
        <f t="shared" si="0"/>
        <v>0</v>
      </c>
      <c r="CE57" s="724" t="e">
        <f t="shared" si="1"/>
        <v>#DIV/0!</v>
      </c>
      <c r="CF57" s="223">
        <v>0</v>
      </c>
      <c r="CG57" s="817">
        <f t="shared" si="2"/>
        <v>0</v>
      </c>
      <c r="CH57" s="724" t="e">
        <f t="shared" si="3"/>
        <v>#DIV/0!</v>
      </c>
      <c r="CI57" s="223">
        <v>173.489</v>
      </c>
      <c r="CJ57" s="817">
        <f t="shared" si="4"/>
        <v>173.489</v>
      </c>
      <c r="CK57" s="724" t="e">
        <f t="shared" si="5"/>
        <v>#DIV/0!</v>
      </c>
    </row>
    <row r="58" spans="1:89" x14ac:dyDescent="0.25">
      <c r="A58" s="10" t="s">
        <v>81</v>
      </c>
      <c r="B58" s="827">
        <v>3255.364</v>
      </c>
      <c r="C58" s="827">
        <v>536.84500000000003</v>
      </c>
      <c r="D58" s="828">
        <v>465.904</v>
      </c>
      <c r="E58" s="829">
        <v>367.85599999999999</v>
      </c>
      <c r="F58" s="829">
        <v>1370.605</v>
      </c>
      <c r="G58" s="827">
        <v>246.328</v>
      </c>
      <c r="H58" s="828">
        <v>131.53800000000001</v>
      </c>
      <c r="I58" s="829">
        <v>36.173000000000002</v>
      </c>
      <c r="J58" s="829">
        <v>414.03899999999999</v>
      </c>
      <c r="K58" s="145">
        <v>1784.644</v>
      </c>
      <c r="L58" s="827">
        <v>32.696000000000005</v>
      </c>
      <c r="M58" s="828">
        <v>33.405999999999999</v>
      </c>
      <c r="N58" s="829">
        <v>159.00700000000001</v>
      </c>
      <c r="O58" s="828">
        <v>225.10900000000001</v>
      </c>
      <c r="P58" s="145">
        <v>2009.7529999999999</v>
      </c>
      <c r="Q58" s="827">
        <v>343.15300000000002</v>
      </c>
      <c r="R58" s="828">
        <v>522.54399999999987</v>
      </c>
      <c r="S58" s="829">
        <v>665.54399999999998</v>
      </c>
      <c r="T58" s="828">
        <v>1531.241</v>
      </c>
      <c r="U58" s="145">
        <v>3540.9840000000004</v>
      </c>
      <c r="V58" s="827">
        <v>672.01300000000003</v>
      </c>
      <c r="W58" s="828">
        <v>575.52800000000002</v>
      </c>
      <c r="X58" s="829">
        <v>503.45799999999997</v>
      </c>
      <c r="Y58" s="829">
        <v>1750.9989999999998</v>
      </c>
      <c r="Z58" s="827">
        <v>323.93299999999999</v>
      </c>
      <c r="AA58" s="828">
        <v>171.45400000000001</v>
      </c>
      <c r="AB58" s="829">
        <v>44.907000000000004</v>
      </c>
      <c r="AC58" s="829">
        <v>540.29399999999998</v>
      </c>
      <c r="AD58" s="145">
        <v>2291.2929999999997</v>
      </c>
      <c r="AE58" s="827">
        <v>36.567999999999998</v>
      </c>
      <c r="AF58" s="828">
        <v>41.904000000000003</v>
      </c>
      <c r="AG58" s="829">
        <v>143.39600000000002</v>
      </c>
      <c r="AH58" s="828">
        <v>221.86799999999997</v>
      </c>
      <c r="AI58" s="145">
        <v>2513.1609999999996</v>
      </c>
      <c r="AJ58" s="827">
        <v>358.52100000000002</v>
      </c>
      <c r="AK58" s="828">
        <v>543.24400000000003</v>
      </c>
      <c r="AL58" s="829">
        <v>644.60599999999999</v>
      </c>
      <c r="AM58" s="828">
        <v>1546.3710000000001</v>
      </c>
      <c r="AN58" s="145">
        <v>4059.5349999999999</v>
      </c>
      <c r="AO58" s="827">
        <v>715.23900000000003</v>
      </c>
      <c r="AP58" s="828">
        <v>593.28400000000011</v>
      </c>
      <c r="AQ58" s="829">
        <v>505.91200000000003</v>
      </c>
      <c r="AR58" s="829">
        <v>1814.4350000000002</v>
      </c>
      <c r="AS58" s="827">
        <v>323.95300000000003</v>
      </c>
      <c r="AT58" s="828">
        <v>173.571</v>
      </c>
      <c r="AU58" s="829">
        <v>47.281999999999996</v>
      </c>
      <c r="AV58" s="829">
        <v>545.49</v>
      </c>
      <c r="AW58" s="145">
        <v>2359.9250000000002</v>
      </c>
      <c r="AX58" s="827">
        <v>35.922999999999995</v>
      </c>
      <c r="AY58" s="828">
        <v>35.561999999999998</v>
      </c>
      <c r="AZ58" s="829">
        <v>155.06199999999998</v>
      </c>
      <c r="BA58" s="828">
        <v>226.547</v>
      </c>
      <c r="BB58" s="145">
        <v>2586.4720000000002</v>
      </c>
      <c r="BC58" s="827">
        <v>301.31799999999998</v>
      </c>
      <c r="BD58" s="828">
        <v>495.06900000000002</v>
      </c>
      <c r="BE58" s="829">
        <v>580.19599999999991</v>
      </c>
      <c r="BF58" s="829">
        <v>1376.5829999999999</v>
      </c>
      <c r="BG58" s="829">
        <v>-169.78800000000024</v>
      </c>
      <c r="BH58" s="722">
        <v>-0.10979771348531508</v>
      </c>
      <c r="BI58" s="829">
        <v>3963.0550000000003</v>
      </c>
      <c r="BJ58" s="763">
        <v>-96.479999999999563</v>
      </c>
      <c r="BK58" s="722">
        <v>-2.3766268796795553E-2</v>
      </c>
      <c r="BL58" s="827">
        <v>693.51</v>
      </c>
      <c r="BM58" s="828">
        <v>546.08600000000001</v>
      </c>
      <c r="BN58" s="829">
        <v>436.11899999999997</v>
      </c>
      <c r="BO58" s="829">
        <v>1675.7149999999999</v>
      </c>
      <c r="BP58" s="827">
        <v>326.48300000000006</v>
      </c>
      <c r="BQ58" s="828">
        <v>185.66500000000002</v>
      </c>
      <c r="BR58" s="829">
        <v>49.497</v>
      </c>
      <c r="BS58" s="829">
        <v>561.64499999999998</v>
      </c>
      <c r="BT58" s="829">
        <v>16.154999999999973</v>
      </c>
      <c r="BU58" s="852">
        <v>2.9615574987625754E-2</v>
      </c>
      <c r="BV58" s="145">
        <v>2237.3599999999997</v>
      </c>
      <c r="BW58" s="816">
        <v>-122.56500000000051</v>
      </c>
      <c r="BX58" s="722">
        <v>-5.1935972541500473E-2</v>
      </c>
      <c r="BY58" s="145">
        <v>37.901999999999994</v>
      </c>
      <c r="BZ58" s="145">
        <v>38.032999999999994</v>
      </c>
      <c r="CA58" s="816">
        <v>2.4709999999999965</v>
      </c>
      <c r="CB58" s="722">
        <v>6.9484280974073359E-2</v>
      </c>
      <c r="CC58" s="145">
        <v>174.59100000000001</v>
      </c>
      <c r="CD58" s="816">
        <f t="shared" si="0"/>
        <v>19.529000000000025</v>
      </c>
      <c r="CE58" s="722">
        <f t="shared" si="1"/>
        <v>0.1259431711186495</v>
      </c>
      <c r="CF58" s="145">
        <v>250.52599999999995</v>
      </c>
      <c r="CG58" s="816">
        <f t="shared" si="2"/>
        <v>23.978999999999957</v>
      </c>
      <c r="CH58" s="722">
        <f t="shared" si="3"/>
        <v>0.10584558612561613</v>
      </c>
      <c r="CI58" s="145">
        <v>2487.8859999999995</v>
      </c>
      <c r="CJ58" s="816">
        <f t="shared" si="4"/>
        <v>-98.586000000000695</v>
      </c>
      <c r="CK58" s="722">
        <f t="shared" si="5"/>
        <v>-3.8116012854575922E-2</v>
      </c>
    </row>
    <row r="59" spans="1:89" x14ac:dyDescent="0.25">
      <c r="A59" s="58" t="s">
        <v>48</v>
      </c>
      <c r="B59" s="272">
        <v>2458.9</v>
      </c>
      <c r="C59" s="830">
        <v>414.54</v>
      </c>
      <c r="D59" s="831">
        <v>358.947</v>
      </c>
      <c r="E59" s="832">
        <v>258.28899999999999</v>
      </c>
      <c r="F59" s="832">
        <v>1031.7760000000001</v>
      </c>
      <c r="G59" s="830">
        <v>186.09</v>
      </c>
      <c r="H59" s="831">
        <v>97.424999999999997</v>
      </c>
      <c r="I59" s="832">
        <v>31.341000000000001</v>
      </c>
      <c r="J59" s="832">
        <v>314.85599999999999</v>
      </c>
      <c r="K59" s="223">
        <v>1346.6320000000001</v>
      </c>
      <c r="L59" s="830">
        <v>30.708000000000002</v>
      </c>
      <c r="M59" s="831">
        <v>30.827999999999999</v>
      </c>
      <c r="N59" s="832">
        <v>92.82</v>
      </c>
      <c r="O59" s="831">
        <v>154.35599999999999</v>
      </c>
      <c r="P59" s="223">
        <v>1500.9880000000001</v>
      </c>
      <c r="Q59" s="830">
        <v>209.96200000000002</v>
      </c>
      <c r="R59" s="831">
        <v>326.19299999999993</v>
      </c>
      <c r="S59" s="832">
        <v>417.99200000000002</v>
      </c>
      <c r="T59" s="831">
        <v>954.14700000000005</v>
      </c>
      <c r="U59" s="223">
        <v>2455.125</v>
      </c>
      <c r="V59" s="830">
        <v>410.57600000000002</v>
      </c>
      <c r="W59" s="831">
        <v>367.8</v>
      </c>
      <c r="X59" s="832">
        <v>305.27499999999998</v>
      </c>
      <c r="Y59" s="832">
        <v>1083.6509999999998</v>
      </c>
      <c r="Z59" s="830">
        <v>189.46700000000001</v>
      </c>
      <c r="AA59" s="831">
        <v>94.02</v>
      </c>
      <c r="AB59" s="832">
        <v>33.57</v>
      </c>
      <c r="AC59" s="832">
        <v>317.05700000000002</v>
      </c>
      <c r="AD59" s="223">
        <v>1400.7079999999999</v>
      </c>
      <c r="AE59" s="830">
        <v>31.412999999999997</v>
      </c>
      <c r="AF59" s="831">
        <v>34.220000000000006</v>
      </c>
      <c r="AG59" s="832">
        <v>83.212000000000003</v>
      </c>
      <c r="AH59" s="831">
        <v>148.84499999999997</v>
      </c>
      <c r="AI59" s="223">
        <v>1549.5529999999999</v>
      </c>
      <c r="AJ59" s="830">
        <v>208.15300000000002</v>
      </c>
      <c r="AK59" s="831">
        <v>342.17200000000003</v>
      </c>
      <c r="AL59" s="832">
        <v>398.06200000000001</v>
      </c>
      <c r="AM59" s="831">
        <v>948.38700000000006</v>
      </c>
      <c r="AN59" s="223">
        <v>2497.9429999999998</v>
      </c>
      <c r="AO59" s="830">
        <v>447.47700000000003</v>
      </c>
      <c r="AP59" s="830">
        <v>367.14800000000002</v>
      </c>
      <c r="AQ59" s="830">
        <v>301.57400000000007</v>
      </c>
      <c r="AR59" s="832">
        <v>1116.1990000000001</v>
      </c>
      <c r="AS59" s="830">
        <v>190.864</v>
      </c>
      <c r="AT59" s="831">
        <v>88.947000000000003</v>
      </c>
      <c r="AU59" s="832">
        <v>35.713999999999999</v>
      </c>
      <c r="AV59" s="832">
        <v>315.52500000000003</v>
      </c>
      <c r="AW59" s="223">
        <v>1431.7240000000002</v>
      </c>
      <c r="AX59" s="830">
        <v>34.192999999999998</v>
      </c>
      <c r="AY59" s="831">
        <v>32.905999999999999</v>
      </c>
      <c r="AZ59" s="832">
        <v>94.253999999999991</v>
      </c>
      <c r="BA59" s="831">
        <v>161.35299999999998</v>
      </c>
      <c r="BB59" s="223">
        <v>1593.0770000000002</v>
      </c>
      <c r="BC59" s="830">
        <v>182.78199999999998</v>
      </c>
      <c r="BD59" s="831">
        <v>322.303</v>
      </c>
      <c r="BE59" s="832">
        <v>372.45899999999995</v>
      </c>
      <c r="BF59" s="832">
        <v>877.54399999999987</v>
      </c>
      <c r="BG59" s="832">
        <v>-70.843000000000188</v>
      </c>
      <c r="BH59" s="724">
        <v>-7.4698408982831088E-2</v>
      </c>
      <c r="BI59" s="832">
        <v>2470.6210000000001</v>
      </c>
      <c r="BJ59" s="764">
        <v>-27.321999999999662</v>
      </c>
      <c r="BK59" s="724">
        <v>-1.093779962152841E-2</v>
      </c>
      <c r="BL59" s="830">
        <v>447.08800000000002</v>
      </c>
      <c r="BM59" s="830">
        <v>346.07499999999993</v>
      </c>
      <c r="BN59" s="830">
        <v>269.33599999999996</v>
      </c>
      <c r="BO59" s="832">
        <v>1062.499</v>
      </c>
      <c r="BP59" s="830">
        <v>179.61100000000002</v>
      </c>
      <c r="BQ59" s="830">
        <v>97.719000000000008</v>
      </c>
      <c r="BR59" s="830">
        <v>38.860999999999997</v>
      </c>
      <c r="BS59" s="832">
        <v>316.19100000000003</v>
      </c>
      <c r="BT59" s="832">
        <v>0.66599999999999682</v>
      </c>
      <c r="BU59" s="853">
        <v>2.1107677680056946E-3</v>
      </c>
      <c r="BV59" s="223">
        <v>1378.69</v>
      </c>
      <c r="BW59" s="817">
        <v>-53.034000000000106</v>
      </c>
      <c r="BX59" s="724">
        <v>-3.704205559172026E-2</v>
      </c>
      <c r="BY59" s="223">
        <v>34.693999999999996</v>
      </c>
      <c r="BZ59" s="223">
        <v>33.5</v>
      </c>
      <c r="CA59" s="817">
        <v>0.59400000000000119</v>
      </c>
      <c r="CB59" s="724">
        <v>1.8051419194067986E-2</v>
      </c>
      <c r="CC59" s="223">
        <v>109.908</v>
      </c>
      <c r="CD59" s="817">
        <f t="shared" si="0"/>
        <v>15.654000000000011</v>
      </c>
      <c r="CE59" s="724">
        <f t="shared" si="1"/>
        <v>0.16608313705519143</v>
      </c>
      <c r="CF59" s="223">
        <v>178.10199999999998</v>
      </c>
      <c r="CG59" s="817">
        <f t="shared" si="2"/>
        <v>16.748999999999995</v>
      </c>
      <c r="CH59" s="724">
        <f t="shared" si="3"/>
        <v>0.10380346197467663</v>
      </c>
      <c r="CI59" s="223">
        <v>1556.7919999999999</v>
      </c>
      <c r="CJ59" s="817">
        <f t="shared" si="4"/>
        <v>-36.285000000000309</v>
      </c>
      <c r="CK59" s="724">
        <f t="shared" si="5"/>
        <v>-2.2776676833574462E-2</v>
      </c>
    </row>
    <row r="60" spans="1:89" x14ac:dyDescent="0.25">
      <c r="A60" s="59" t="s">
        <v>49</v>
      </c>
      <c r="B60" s="275">
        <v>1418.5260000000001</v>
      </c>
      <c r="C60" s="830">
        <v>209.01900000000001</v>
      </c>
      <c r="D60" s="831">
        <v>180.755</v>
      </c>
      <c r="E60" s="832">
        <v>154.51900000000001</v>
      </c>
      <c r="F60" s="832">
        <v>544.29300000000001</v>
      </c>
      <c r="G60" s="830">
        <v>149.58099999999999</v>
      </c>
      <c r="H60" s="831">
        <v>84.790999999999997</v>
      </c>
      <c r="I60" s="832">
        <v>27.852</v>
      </c>
      <c r="J60" s="832">
        <v>262.22399999999999</v>
      </c>
      <c r="K60" s="223">
        <v>806.51700000000005</v>
      </c>
      <c r="L60" s="830">
        <v>27.05</v>
      </c>
      <c r="M60" s="831">
        <v>29.3</v>
      </c>
      <c r="N60" s="832">
        <v>77.658000000000001</v>
      </c>
      <c r="O60" s="831">
        <v>134.00800000000001</v>
      </c>
      <c r="P60" s="223">
        <v>940.52500000000009</v>
      </c>
      <c r="Q60" s="830">
        <v>133.08500000000001</v>
      </c>
      <c r="R60" s="831">
        <v>170.38499999999999</v>
      </c>
      <c r="S60" s="832">
        <v>220.578</v>
      </c>
      <c r="T60" s="831">
        <v>524.048</v>
      </c>
      <c r="U60" s="223">
        <v>1464.5730000000001</v>
      </c>
      <c r="V60" s="830">
        <v>204.697</v>
      </c>
      <c r="W60" s="831">
        <v>186.542</v>
      </c>
      <c r="X60" s="832">
        <v>153.584</v>
      </c>
      <c r="Y60" s="832">
        <v>544.82300000000009</v>
      </c>
      <c r="Z60" s="830">
        <v>145.71600000000001</v>
      </c>
      <c r="AA60" s="831">
        <v>82.834999999999994</v>
      </c>
      <c r="AB60" s="832">
        <v>30.581</v>
      </c>
      <c r="AC60" s="832">
        <v>259.13200000000001</v>
      </c>
      <c r="AD60" s="223">
        <v>803.95500000000015</v>
      </c>
      <c r="AE60" s="830">
        <v>28.896999999999998</v>
      </c>
      <c r="AF60" s="831">
        <v>32.771000000000001</v>
      </c>
      <c r="AG60" s="832">
        <v>75.415000000000006</v>
      </c>
      <c r="AH60" s="831">
        <v>137.083</v>
      </c>
      <c r="AI60" s="223">
        <v>941.03800000000012</v>
      </c>
      <c r="AJ60" s="830">
        <v>126.813</v>
      </c>
      <c r="AK60" s="831">
        <v>165.62799999999999</v>
      </c>
      <c r="AL60" s="832">
        <v>182.29900000000001</v>
      </c>
      <c r="AM60" s="831">
        <v>474.74</v>
      </c>
      <c r="AN60" s="223">
        <v>1415.7780000000002</v>
      </c>
      <c r="AO60" s="830">
        <v>216.11799999999999</v>
      </c>
      <c r="AP60" s="831">
        <v>183.98500000000001</v>
      </c>
      <c r="AQ60" s="832">
        <v>164.529</v>
      </c>
      <c r="AR60" s="832">
        <v>564.63200000000006</v>
      </c>
      <c r="AS60" s="830">
        <v>155.21899999999999</v>
      </c>
      <c r="AT60" s="831">
        <v>77.415000000000006</v>
      </c>
      <c r="AU60" s="832">
        <v>31.446999999999999</v>
      </c>
      <c r="AV60" s="832">
        <v>264.08100000000002</v>
      </c>
      <c r="AW60" s="223">
        <v>828.71300000000008</v>
      </c>
      <c r="AX60" s="830">
        <v>30.4</v>
      </c>
      <c r="AY60" s="831">
        <v>31.145</v>
      </c>
      <c r="AZ60" s="832">
        <v>71.382000000000005</v>
      </c>
      <c r="BA60" s="831">
        <v>132.92700000000002</v>
      </c>
      <c r="BB60" s="223">
        <v>961.6400000000001</v>
      </c>
      <c r="BC60" s="830">
        <v>96.863</v>
      </c>
      <c r="BD60" s="831">
        <v>151.73099999999999</v>
      </c>
      <c r="BE60" s="832">
        <v>184.17699999999999</v>
      </c>
      <c r="BF60" s="832">
        <v>432.77099999999996</v>
      </c>
      <c r="BG60" s="832">
        <v>-41.969000000000051</v>
      </c>
      <c r="BH60" s="724">
        <v>-8.8404179129628946E-2</v>
      </c>
      <c r="BI60" s="832">
        <v>1394.4110000000001</v>
      </c>
      <c r="BJ60" s="764">
        <v>-21.367000000000189</v>
      </c>
      <c r="BK60" s="724">
        <v>-1.50920553928654E-2</v>
      </c>
      <c r="BL60" s="43">
        <v>213.02</v>
      </c>
      <c r="BM60" s="831">
        <v>168.67</v>
      </c>
      <c r="BN60" s="832">
        <v>137.26499999999999</v>
      </c>
      <c r="BO60" s="832">
        <v>518.95499999999993</v>
      </c>
      <c r="BP60" s="830">
        <v>152.46100000000001</v>
      </c>
      <c r="BQ60" s="831">
        <v>81.7</v>
      </c>
      <c r="BR60" s="832">
        <v>34.787999999999997</v>
      </c>
      <c r="BS60" s="832">
        <v>268.94900000000001</v>
      </c>
      <c r="BT60" s="832">
        <v>4.867999999999995</v>
      </c>
      <c r="BU60" s="853">
        <v>1.8433738133375725E-2</v>
      </c>
      <c r="BV60" s="223">
        <v>787.904</v>
      </c>
      <c r="BW60" s="817">
        <v>-40.809000000000083</v>
      </c>
      <c r="BX60" s="724">
        <v>-4.9243827477063927E-2</v>
      </c>
      <c r="BY60" s="223">
        <v>30.928000000000001</v>
      </c>
      <c r="BZ60" s="223">
        <v>32.021000000000001</v>
      </c>
      <c r="CA60" s="817">
        <v>0.87600000000000122</v>
      </c>
      <c r="CB60" s="724">
        <v>2.8126505056991533E-2</v>
      </c>
      <c r="CC60" s="223">
        <v>77.733000000000004</v>
      </c>
      <c r="CD60" s="817">
        <f t="shared" si="0"/>
        <v>6.3509999999999991</v>
      </c>
      <c r="CE60" s="724">
        <f t="shared" si="1"/>
        <v>8.8972009750357212E-2</v>
      </c>
      <c r="CF60" s="223">
        <v>140.68200000000002</v>
      </c>
      <c r="CG60" s="817">
        <f t="shared" si="2"/>
        <v>7.7549999999999955</v>
      </c>
      <c r="CH60" s="724">
        <f t="shared" si="3"/>
        <v>5.8340292039991831E-2</v>
      </c>
      <c r="CI60" s="223">
        <v>928.58600000000001</v>
      </c>
      <c r="CJ60" s="817">
        <f t="shared" si="4"/>
        <v>-33.054000000000087</v>
      </c>
      <c r="CK60" s="724">
        <f t="shared" si="5"/>
        <v>-3.4372530260804543E-2</v>
      </c>
    </row>
    <row r="61" spans="1:89" x14ac:dyDescent="0.25">
      <c r="A61" s="59" t="s">
        <v>50</v>
      </c>
      <c r="B61" s="272">
        <v>837.33699999999999</v>
      </c>
      <c r="C61" s="830">
        <v>174.57900000000001</v>
      </c>
      <c r="D61" s="831">
        <v>150.86500000000001</v>
      </c>
      <c r="E61" s="832">
        <v>82.697000000000003</v>
      </c>
      <c r="F61" s="832">
        <v>408.13100000000003</v>
      </c>
      <c r="G61" s="830">
        <v>22.94</v>
      </c>
      <c r="H61" s="831">
        <v>6.8449999999999998</v>
      </c>
      <c r="I61" s="832">
        <v>3.298</v>
      </c>
      <c r="J61" s="832">
        <v>33.082999999999998</v>
      </c>
      <c r="K61" s="223">
        <v>441.21400000000006</v>
      </c>
      <c r="L61" s="830">
        <v>3.516</v>
      </c>
      <c r="M61" s="831">
        <v>1.391</v>
      </c>
      <c r="N61" s="832">
        <v>10.08</v>
      </c>
      <c r="O61" s="831">
        <v>14.987</v>
      </c>
      <c r="P61" s="223">
        <v>456.20100000000008</v>
      </c>
      <c r="Q61" s="830">
        <v>61.058</v>
      </c>
      <c r="R61" s="831">
        <v>136.99199999999999</v>
      </c>
      <c r="S61" s="832">
        <v>173.00700000000001</v>
      </c>
      <c r="T61" s="831">
        <v>371.05700000000002</v>
      </c>
      <c r="U61" s="223">
        <v>827.25800000000004</v>
      </c>
      <c r="V61" s="830">
        <v>176.345</v>
      </c>
      <c r="W61" s="831">
        <v>156.27600000000001</v>
      </c>
      <c r="X61" s="832">
        <v>131.31800000000001</v>
      </c>
      <c r="Y61" s="832">
        <v>463.93899999999996</v>
      </c>
      <c r="Z61" s="830">
        <v>25.256</v>
      </c>
      <c r="AA61" s="831">
        <v>6.3419999999999996</v>
      </c>
      <c r="AB61" s="832">
        <v>2.875</v>
      </c>
      <c r="AC61" s="832">
        <v>34.472999999999999</v>
      </c>
      <c r="AD61" s="223">
        <v>498.41199999999998</v>
      </c>
      <c r="AE61" s="830">
        <v>2.391</v>
      </c>
      <c r="AF61" s="831">
        <v>1.2829999999999999</v>
      </c>
      <c r="AG61" s="832">
        <v>5.1630000000000003</v>
      </c>
      <c r="AH61" s="831">
        <v>8.8369999999999997</v>
      </c>
      <c r="AI61" s="223">
        <v>507.24899999999997</v>
      </c>
      <c r="AJ61" s="830">
        <v>64.7</v>
      </c>
      <c r="AK61" s="831">
        <v>153.292</v>
      </c>
      <c r="AL61" s="832">
        <v>193.6</v>
      </c>
      <c r="AM61" s="831">
        <v>411.59199999999998</v>
      </c>
      <c r="AN61" s="285">
        <v>918.84099999999989</v>
      </c>
      <c r="AO61" s="830">
        <v>202.29499999999999</v>
      </c>
      <c r="AP61" s="831">
        <v>159.40799999999999</v>
      </c>
      <c r="AQ61" s="832">
        <v>116.096</v>
      </c>
      <c r="AR61" s="832">
        <v>477.79899999999998</v>
      </c>
      <c r="AS61" s="830">
        <v>16.946999999999999</v>
      </c>
      <c r="AT61" s="831">
        <v>6.65</v>
      </c>
      <c r="AU61" s="832">
        <v>4.0549999999999997</v>
      </c>
      <c r="AV61" s="832">
        <v>27.652000000000001</v>
      </c>
      <c r="AW61" s="223">
        <v>505.45099999999996</v>
      </c>
      <c r="AX61" s="830">
        <v>3.6030000000000002</v>
      </c>
      <c r="AY61" s="831">
        <v>1.556</v>
      </c>
      <c r="AZ61" s="832">
        <v>19.045999999999999</v>
      </c>
      <c r="BA61" s="831">
        <v>24.204999999999998</v>
      </c>
      <c r="BB61" s="223">
        <v>529.65599999999995</v>
      </c>
      <c r="BC61" s="830">
        <v>72.162999999999997</v>
      </c>
      <c r="BD61" s="831">
        <v>149.834</v>
      </c>
      <c r="BE61" s="832">
        <v>164.05799999999999</v>
      </c>
      <c r="BF61" s="832">
        <v>386.05500000000001</v>
      </c>
      <c r="BG61" s="832">
        <v>-25.536999999999978</v>
      </c>
      <c r="BH61" s="724">
        <v>-6.2044451787206745E-2</v>
      </c>
      <c r="BI61" s="832">
        <v>915.71100000000001</v>
      </c>
      <c r="BJ61" s="764">
        <v>-3.1299999999998818</v>
      </c>
      <c r="BK61" s="724">
        <v>-3.4064653188090599E-3</v>
      </c>
      <c r="BL61" s="43">
        <v>204.172</v>
      </c>
      <c r="BM61" s="831">
        <v>154.971</v>
      </c>
      <c r="BN61" s="832">
        <v>115.649</v>
      </c>
      <c r="BO61" s="832">
        <v>474.79200000000003</v>
      </c>
      <c r="BP61" s="830">
        <v>11.531000000000001</v>
      </c>
      <c r="BQ61" s="831">
        <v>7.2949999999999999</v>
      </c>
      <c r="BR61" s="832">
        <v>3.8250000000000002</v>
      </c>
      <c r="BS61" s="832">
        <v>22.651</v>
      </c>
      <c r="BT61" s="832">
        <v>-5.0010000000000012</v>
      </c>
      <c r="BU61" s="853">
        <v>-0.18085491103717638</v>
      </c>
      <c r="BV61" s="223">
        <v>497.44300000000004</v>
      </c>
      <c r="BW61" s="817">
        <v>-8.0079999999999245</v>
      </c>
      <c r="BX61" s="724">
        <v>-1.5843276598522756E-2</v>
      </c>
      <c r="BY61" s="223">
        <v>3.5790000000000002</v>
      </c>
      <c r="BZ61" s="223">
        <v>1.256</v>
      </c>
      <c r="CA61" s="817">
        <v>-0.30000000000000004</v>
      </c>
      <c r="CB61" s="724">
        <v>-0.19280205655526994</v>
      </c>
      <c r="CC61" s="223">
        <v>23.023</v>
      </c>
      <c r="CD61" s="817">
        <f t="shared" si="0"/>
        <v>3.9770000000000003</v>
      </c>
      <c r="CE61" s="724">
        <f t="shared" si="1"/>
        <v>0.20881024887115407</v>
      </c>
      <c r="CF61" s="223">
        <v>27.858000000000001</v>
      </c>
      <c r="CG61" s="817">
        <f t="shared" si="2"/>
        <v>3.6530000000000022</v>
      </c>
      <c r="CH61" s="724">
        <f t="shared" si="3"/>
        <v>0.15091923156372661</v>
      </c>
      <c r="CI61" s="223">
        <v>525.30100000000004</v>
      </c>
      <c r="CJ61" s="817">
        <f t="shared" si="4"/>
        <v>-4.3549999999999045</v>
      </c>
      <c r="CK61" s="724">
        <f t="shared" si="5"/>
        <v>-8.2223178817947967E-3</v>
      </c>
    </row>
    <row r="62" spans="1:89" x14ac:dyDescent="0.25">
      <c r="A62" s="59" t="s">
        <v>95</v>
      </c>
      <c r="B62" s="272">
        <v>153.38299999999998</v>
      </c>
      <c r="C62" s="830">
        <v>24.731000000000002</v>
      </c>
      <c r="D62" s="831">
        <v>21.988</v>
      </c>
      <c r="E62" s="832">
        <v>17.056000000000001</v>
      </c>
      <c r="F62" s="832">
        <v>63.775000000000006</v>
      </c>
      <c r="G62" s="830">
        <v>10.962</v>
      </c>
      <c r="H62" s="831">
        <v>4.5190000000000001</v>
      </c>
      <c r="I62" s="832">
        <v>0.16700000000000001</v>
      </c>
      <c r="J62" s="832">
        <v>15.648</v>
      </c>
      <c r="K62" s="223">
        <v>79.423000000000002</v>
      </c>
      <c r="L62" s="830">
        <v>0.123</v>
      </c>
      <c r="M62" s="831">
        <v>0.115</v>
      </c>
      <c r="N62" s="832">
        <v>5.0819999999999999</v>
      </c>
      <c r="O62" s="831">
        <v>5.32</v>
      </c>
      <c r="P62" s="223">
        <v>84.742999999999995</v>
      </c>
      <c r="Q62" s="830">
        <v>13.083</v>
      </c>
      <c r="R62" s="831">
        <v>18.815999999999999</v>
      </c>
      <c r="S62" s="832">
        <v>24.407</v>
      </c>
      <c r="T62" s="831">
        <v>56.305999999999997</v>
      </c>
      <c r="U62" s="223">
        <v>141.04899999999998</v>
      </c>
      <c r="V62" s="830">
        <v>23.445</v>
      </c>
      <c r="W62" s="831">
        <v>20.091999999999999</v>
      </c>
      <c r="X62" s="832">
        <v>15.885</v>
      </c>
      <c r="Y62" s="832">
        <v>59.421999999999997</v>
      </c>
      <c r="Z62" s="830">
        <v>15.569000000000001</v>
      </c>
      <c r="AA62" s="831">
        <v>3.5609999999999999</v>
      </c>
      <c r="AB62" s="832">
        <v>8.7999999999999995E-2</v>
      </c>
      <c r="AC62" s="832">
        <v>19.218000000000004</v>
      </c>
      <c r="AD62" s="223">
        <v>78.64</v>
      </c>
      <c r="AE62" s="830">
        <v>0.10100000000000001</v>
      </c>
      <c r="AF62" s="831">
        <v>0.14299999999999999</v>
      </c>
      <c r="AG62" s="832">
        <v>2.6339999999999999</v>
      </c>
      <c r="AH62" s="831">
        <v>2.8779999999999997</v>
      </c>
      <c r="AI62" s="223">
        <v>81.518000000000001</v>
      </c>
      <c r="AJ62" s="830">
        <v>14.193</v>
      </c>
      <c r="AK62" s="831">
        <v>19.486999999999998</v>
      </c>
      <c r="AL62" s="832">
        <v>22.163</v>
      </c>
      <c r="AM62" s="831">
        <v>55.842999999999996</v>
      </c>
      <c r="AN62" s="285">
        <v>137.36099999999999</v>
      </c>
      <c r="AO62" s="830">
        <v>23.821000000000002</v>
      </c>
      <c r="AP62" s="831">
        <v>19.375</v>
      </c>
      <c r="AQ62" s="832">
        <v>17.449000000000002</v>
      </c>
      <c r="AR62" s="832">
        <v>60.644999999999996</v>
      </c>
      <c r="AS62" s="830">
        <v>16.614000000000001</v>
      </c>
      <c r="AT62" s="831">
        <v>4.1280000000000001</v>
      </c>
      <c r="AU62" s="832">
        <v>0.21199999999999999</v>
      </c>
      <c r="AV62" s="832">
        <v>20.954000000000001</v>
      </c>
      <c r="AW62" s="223">
        <v>81.59899999999999</v>
      </c>
      <c r="AX62" s="830">
        <v>0.19</v>
      </c>
      <c r="AY62" s="831">
        <v>0.20499999999999999</v>
      </c>
      <c r="AZ62" s="832">
        <v>3.8260000000000001</v>
      </c>
      <c r="BA62" s="831">
        <v>4.2210000000000001</v>
      </c>
      <c r="BB62" s="223">
        <v>85.82</v>
      </c>
      <c r="BC62" s="830">
        <v>11.651999999999999</v>
      </c>
      <c r="BD62" s="835">
        <v>17.408999999999999</v>
      </c>
      <c r="BE62" s="832">
        <v>20.263000000000002</v>
      </c>
      <c r="BF62" s="832">
        <v>49.323999999999998</v>
      </c>
      <c r="BG62" s="832">
        <v>-6.5189999999999984</v>
      </c>
      <c r="BH62" s="724">
        <v>-0.11673799760041548</v>
      </c>
      <c r="BI62" s="832">
        <v>135.14400000000001</v>
      </c>
      <c r="BJ62" s="764">
        <v>-2.2169999999999845</v>
      </c>
      <c r="BK62" s="724">
        <v>-1.6139952388232404E-2</v>
      </c>
      <c r="BL62" s="43">
        <v>24.975000000000001</v>
      </c>
      <c r="BM62" s="228">
        <v>18.527000000000001</v>
      </c>
      <c r="BN62" s="229">
        <v>13.686</v>
      </c>
      <c r="BO62" s="229">
        <v>57.188000000000002</v>
      </c>
      <c r="BP62" s="830">
        <v>13.861000000000001</v>
      </c>
      <c r="BQ62" s="228">
        <v>7.7210000000000001</v>
      </c>
      <c r="BR62" s="838">
        <v>0.248</v>
      </c>
      <c r="BS62" s="832">
        <v>21.830000000000002</v>
      </c>
      <c r="BT62" s="832">
        <v>0.87600000000000122</v>
      </c>
      <c r="BU62" s="853">
        <v>4.1805860456237527E-2</v>
      </c>
      <c r="BV62" s="223">
        <v>79.018000000000001</v>
      </c>
      <c r="BW62" s="817">
        <v>-2.5809999999999889</v>
      </c>
      <c r="BX62" s="724">
        <v>-3.1630289586882063E-2</v>
      </c>
      <c r="BY62" s="223">
        <v>0.187</v>
      </c>
      <c r="BZ62" s="223">
        <v>0.223</v>
      </c>
      <c r="CA62" s="817">
        <v>1.8000000000000016E-2</v>
      </c>
      <c r="CB62" s="724">
        <v>8.7804878048780566E-2</v>
      </c>
      <c r="CC62" s="223">
        <v>8.2490000000000006</v>
      </c>
      <c r="CD62" s="817">
        <f t="shared" si="0"/>
        <v>4.423</v>
      </c>
      <c r="CE62" s="724">
        <f t="shared" si="1"/>
        <v>1.1560376372190277</v>
      </c>
      <c r="CF62" s="223">
        <v>8.6590000000000007</v>
      </c>
      <c r="CG62" s="817">
        <f t="shared" si="2"/>
        <v>4.4380000000000006</v>
      </c>
      <c r="CH62" s="724">
        <f t="shared" si="3"/>
        <v>1.0514096185737978</v>
      </c>
      <c r="CI62" s="223">
        <v>87.677000000000007</v>
      </c>
      <c r="CJ62" s="817">
        <f t="shared" si="4"/>
        <v>1.8570000000000135</v>
      </c>
      <c r="CK62" s="724">
        <f t="shared" si="5"/>
        <v>2.1638312747611438E-2</v>
      </c>
    </row>
    <row r="63" spans="1:89" x14ac:dyDescent="0.25">
      <c r="A63" s="59" t="s">
        <v>97</v>
      </c>
      <c r="C63" s="830">
        <v>0.114</v>
      </c>
      <c r="D63" s="831">
        <v>0.11</v>
      </c>
      <c r="E63" s="832">
        <v>6.3E-2</v>
      </c>
      <c r="F63" s="832">
        <v>0.28700000000000003</v>
      </c>
      <c r="G63" s="830">
        <v>4.4999999999999998E-2</v>
      </c>
      <c r="H63" s="831">
        <v>0.01</v>
      </c>
      <c r="I63" s="832">
        <v>0</v>
      </c>
      <c r="J63" s="832">
        <v>5.5E-2</v>
      </c>
      <c r="K63" s="223">
        <v>0.34200000000000003</v>
      </c>
      <c r="L63" s="830"/>
      <c r="M63" s="831"/>
      <c r="N63" s="832"/>
      <c r="O63" s="831">
        <v>0</v>
      </c>
      <c r="P63" s="223">
        <v>0.34200000000000003</v>
      </c>
      <c r="Q63" s="830">
        <v>0.04</v>
      </c>
      <c r="R63" s="831">
        <v>0</v>
      </c>
      <c r="S63" s="197">
        <v>0</v>
      </c>
      <c r="T63" s="831">
        <v>0.04</v>
      </c>
      <c r="U63" s="223">
        <v>0.38200000000000001</v>
      </c>
      <c r="V63" s="830">
        <v>0.11899999999999999</v>
      </c>
      <c r="W63" s="831">
        <v>0.13100000000000001</v>
      </c>
      <c r="X63" s="832">
        <v>9.4E-2</v>
      </c>
      <c r="Y63" s="832">
        <v>0.34399999999999997</v>
      </c>
      <c r="Z63" s="830">
        <v>5.1999999999999998E-2</v>
      </c>
      <c r="AA63" s="831">
        <v>1.7999999999999999E-2</v>
      </c>
      <c r="AB63" s="832">
        <v>0</v>
      </c>
      <c r="AC63" s="832">
        <v>6.9999999999999993E-2</v>
      </c>
      <c r="AD63" s="223">
        <v>0.41399999999999998</v>
      </c>
      <c r="AE63" s="830"/>
      <c r="AF63" s="831"/>
      <c r="AG63" s="832"/>
      <c r="AH63" s="831">
        <v>0</v>
      </c>
      <c r="AI63" s="223">
        <v>0.41399999999999998</v>
      </c>
      <c r="AJ63" s="830">
        <v>4.9000000000000002E-2</v>
      </c>
      <c r="AK63" s="831">
        <v>0</v>
      </c>
      <c r="AL63" s="832">
        <v>0</v>
      </c>
      <c r="AM63" s="831">
        <v>4.9000000000000002E-2</v>
      </c>
      <c r="AN63" s="285">
        <v>0.46299999999999997</v>
      </c>
      <c r="AO63" s="830">
        <v>0.152</v>
      </c>
      <c r="AP63" s="831">
        <v>0.111</v>
      </c>
      <c r="AQ63" s="832">
        <v>0.1</v>
      </c>
      <c r="AR63" s="832">
        <v>0.36299999999999999</v>
      </c>
      <c r="AS63" s="830">
        <v>5.3999999999999999E-2</v>
      </c>
      <c r="AT63" s="831">
        <v>0</v>
      </c>
      <c r="AU63" s="832">
        <v>0</v>
      </c>
      <c r="AV63" s="832">
        <v>5.3999999999999999E-2</v>
      </c>
      <c r="AW63" s="223">
        <v>0.41699999999999998</v>
      </c>
      <c r="AX63" s="830"/>
      <c r="AY63" s="831"/>
      <c r="AZ63" s="832"/>
      <c r="BA63" s="831">
        <v>0</v>
      </c>
      <c r="BB63" s="223">
        <v>0.41699999999999998</v>
      </c>
      <c r="BC63" s="830">
        <v>0</v>
      </c>
      <c r="BD63" s="835">
        <v>0</v>
      </c>
      <c r="BE63" s="832"/>
      <c r="BF63" s="832">
        <v>0</v>
      </c>
      <c r="BG63" s="832">
        <v>-4.9000000000000002E-2</v>
      </c>
      <c r="BH63" s="724">
        <v>-1</v>
      </c>
      <c r="BI63" s="832">
        <v>0.41699999999999998</v>
      </c>
      <c r="BJ63" s="764">
        <v>-4.5999999999999985E-2</v>
      </c>
      <c r="BK63" s="724">
        <v>-9.9352051835853161E-2</v>
      </c>
      <c r="BL63" s="43"/>
      <c r="BM63" s="228"/>
      <c r="BN63" s="229"/>
      <c r="BO63" s="229">
        <v>0</v>
      </c>
      <c r="BP63" s="830"/>
      <c r="BQ63" s="839"/>
      <c r="BR63" s="229"/>
      <c r="BS63" s="832">
        <v>0</v>
      </c>
      <c r="BT63" s="832">
        <v>-5.3999999999999999E-2</v>
      </c>
      <c r="BU63" s="853">
        <v>-1</v>
      </c>
      <c r="BV63" s="223">
        <v>0</v>
      </c>
      <c r="BW63" s="817">
        <v>-0.41699999999999998</v>
      </c>
      <c r="BX63" s="724">
        <v>-1</v>
      </c>
      <c r="BY63" s="223">
        <v>0</v>
      </c>
      <c r="BZ63" s="223">
        <v>0</v>
      </c>
      <c r="CA63" s="817">
        <v>0</v>
      </c>
      <c r="CB63" s="724" t="e">
        <v>#DIV/0!</v>
      </c>
      <c r="CC63" s="223">
        <v>0</v>
      </c>
      <c r="CD63" s="817">
        <f t="shared" si="0"/>
        <v>0</v>
      </c>
      <c r="CE63" s="724" t="e">
        <f t="shared" si="1"/>
        <v>#DIV/0!</v>
      </c>
      <c r="CF63" s="223">
        <v>0</v>
      </c>
      <c r="CG63" s="817">
        <f t="shared" si="2"/>
        <v>0</v>
      </c>
      <c r="CH63" s="724" t="e">
        <f t="shared" si="3"/>
        <v>#DIV/0!</v>
      </c>
      <c r="CI63" s="223">
        <v>0</v>
      </c>
      <c r="CJ63" s="817">
        <f t="shared" si="4"/>
        <v>-0.41699999999999998</v>
      </c>
      <c r="CK63" s="724">
        <f t="shared" si="5"/>
        <v>-1</v>
      </c>
    </row>
    <row r="64" spans="1:89" x14ac:dyDescent="0.25">
      <c r="A64" s="59" t="s">
        <v>279</v>
      </c>
      <c r="B64" s="272">
        <v>0.33699999999999997</v>
      </c>
      <c r="C64" s="830">
        <v>3.6999999999999998E-2</v>
      </c>
      <c r="D64" s="831">
        <v>3.5999999999999997E-2</v>
      </c>
      <c r="E64" s="832">
        <v>3.3000000000000002E-2</v>
      </c>
      <c r="F64" s="832">
        <v>0.106</v>
      </c>
      <c r="G64" s="830">
        <v>3.1E-2</v>
      </c>
      <c r="H64" s="831">
        <v>2.8000000000000001E-2</v>
      </c>
      <c r="I64" s="832">
        <v>2.4E-2</v>
      </c>
      <c r="J64" s="832">
        <v>8.299999999999999E-2</v>
      </c>
      <c r="K64" s="223">
        <v>0.189</v>
      </c>
      <c r="L64" s="830">
        <v>1.9E-2</v>
      </c>
      <c r="M64" s="831">
        <v>2.1999999999999999E-2</v>
      </c>
      <c r="N64" s="832"/>
      <c r="O64" s="831">
        <v>4.0999999999999995E-2</v>
      </c>
      <c r="P64" s="223">
        <v>0.22999999999999998</v>
      </c>
      <c r="Q64" s="830">
        <v>3.1E-2</v>
      </c>
      <c r="R64" s="831">
        <v>0</v>
      </c>
      <c r="S64" s="197">
        <v>0</v>
      </c>
      <c r="T64" s="831">
        <v>3.1E-2</v>
      </c>
      <c r="U64" s="223">
        <v>0.26100000000000001</v>
      </c>
      <c r="V64" s="830">
        <v>3.6999999999999998E-2</v>
      </c>
      <c r="W64" s="831">
        <v>3.5999999999999997E-2</v>
      </c>
      <c r="X64" s="832">
        <v>3.3000000000000002E-2</v>
      </c>
      <c r="Y64" s="832">
        <v>0.106</v>
      </c>
      <c r="Z64" s="830">
        <v>3.3000000000000002E-2</v>
      </c>
      <c r="AA64" s="831">
        <v>2.8000000000000001E-2</v>
      </c>
      <c r="AB64" s="832">
        <v>2.5999999999999999E-2</v>
      </c>
      <c r="AC64" s="832">
        <v>8.6999999999999994E-2</v>
      </c>
      <c r="AD64" s="223">
        <v>0.193</v>
      </c>
      <c r="AE64" s="830">
        <v>2.4E-2</v>
      </c>
      <c r="AF64" s="831">
        <v>2.3E-2</v>
      </c>
      <c r="AG64" s="832"/>
      <c r="AH64" s="831">
        <v>4.7E-2</v>
      </c>
      <c r="AI64" s="223">
        <v>0.24</v>
      </c>
      <c r="AJ64" s="830">
        <v>1.7999999999999999E-2</v>
      </c>
      <c r="AK64" s="831">
        <v>0</v>
      </c>
      <c r="AL64" s="832">
        <v>0</v>
      </c>
      <c r="AM64" s="831">
        <v>1.7999999999999999E-2</v>
      </c>
      <c r="AN64" s="285">
        <v>0.25800000000000001</v>
      </c>
      <c r="AO64" s="830">
        <v>0</v>
      </c>
      <c r="AP64" s="831">
        <v>3.5999999999999997E-2</v>
      </c>
      <c r="AQ64" s="832">
        <v>0</v>
      </c>
      <c r="AR64" s="832">
        <v>3.5999999999999997E-2</v>
      </c>
      <c r="AS64" s="830">
        <v>0</v>
      </c>
      <c r="AT64" s="831">
        <v>0</v>
      </c>
      <c r="AU64" s="832">
        <v>0</v>
      </c>
      <c r="AV64" s="832">
        <v>0</v>
      </c>
      <c r="AW64" s="223">
        <v>3.5999999999999997E-2</v>
      </c>
      <c r="AX64" s="830"/>
      <c r="AY64" s="831"/>
      <c r="AZ64" s="832"/>
      <c r="BA64" s="831">
        <v>0</v>
      </c>
      <c r="BB64" s="223">
        <v>3.5999999999999997E-2</v>
      </c>
      <c r="BC64" s="830">
        <v>0.29499999999999998</v>
      </c>
      <c r="BD64" s="835">
        <v>0.497</v>
      </c>
      <c r="BE64" s="832">
        <v>0.60899999999999999</v>
      </c>
      <c r="BF64" s="832">
        <v>1.401</v>
      </c>
      <c r="BG64" s="832">
        <v>1.383</v>
      </c>
      <c r="BH64" s="724">
        <v>76.833333333333343</v>
      </c>
      <c r="BI64" s="832">
        <v>1.4370000000000001</v>
      </c>
      <c r="BJ64" s="764">
        <v>1.179</v>
      </c>
      <c r="BK64" s="724">
        <v>4.5697674418604652</v>
      </c>
      <c r="BL64" s="43">
        <v>0.749</v>
      </c>
      <c r="BM64" s="228"/>
      <c r="BN64" s="229"/>
      <c r="BO64" s="229">
        <v>0.749</v>
      </c>
      <c r="BP64" s="830">
        <v>0.29499999999999998</v>
      </c>
      <c r="BQ64" s="228">
        <v>0.13400000000000001</v>
      </c>
      <c r="BR64" s="229">
        <v>0</v>
      </c>
      <c r="BS64" s="832">
        <v>0.42899999999999999</v>
      </c>
      <c r="BT64" s="832">
        <v>0.42899999999999999</v>
      </c>
      <c r="BU64" s="853" t="e">
        <v>#DIV/0!</v>
      </c>
      <c r="BV64" s="223">
        <v>1.1779999999999999</v>
      </c>
      <c r="BW64" s="817">
        <v>1.1419999999999999</v>
      </c>
      <c r="BX64" s="724">
        <v>31.722222222222221</v>
      </c>
      <c r="BY64" s="223">
        <v>0</v>
      </c>
      <c r="BZ64" s="223">
        <v>0</v>
      </c>
      <c r="CA64" s="817">
        <v>0</v>
      </c>
      <c r="CB64" s="724" t="e">
        <v>#DIV/0!</v>
      </c>
      <c r="CC64" s="223">
        <v>0</v>
      </c>
      <c r="CD64" s="817">
        <f t="shared" si="0"/>
        <v>0</v>
      </c>
      <c r="CE64" s="724" t="e">
        <f t="shared" si="1"/>
        <v>#DIV/0!</v>
      </c>
      <c r="CF64" s="223">
        <v>0</v>
      </c>
      <c r="CG64" s="817">
        <f t="shared" si="2"/>
        <v>0</v>
      </c>
      <c r="CH64" s="724" t="e">
        <f t="shared" si="3"/>
        <v>#DIV/0!</v>
      </c>
      <c r="CI64" s="223">
        <v>1.1779999999999999</v>
      </c>
      <c r="CJ64" s="817">
        <f t="shared" si="4"/>
        <v>1.1419999999999999</v>
      </c>
      <c r="CK64" s="724">
        <f t="shared" si="5"/>
        <v>31.722222222222221</v>
      </c>
    </row>
    <row r="65" spans="1:89" x14ac:dyDescent="0.25">
      <c r="A65" s="59" t="s">
        <v>120</v>
      </c>
      <c r="B65" s="272">
        <v>14.716999999999999</v>
      </c>
      <c r="C65" s="830">
        <v>0.67300000000000004</v>
      </c>
      <c r="D65" s="831">
        <v>0.67700000000000005</v>
      </c>
      <c r="E65" s="832">
        <v>0.54400000000000004</v>
      </c>
      <c r="F65" s="832">
        <v>1.8940000000000001</v>
      </c>
      <c r="G65" s="830">
        <v>0.3</v>
      </c>
      <c r="H65" s="831">
        <v>9.7000000000000003E-2</v>
      </c>
      <c r="I65" s="832">
        <v>0</v>
      </c>
      <c r="J65" s="832">
        <v>0.39700000000000002</v>
      </c>
      <c r="K65" s="223">
        <v>2.2910000000000004</v>
      </c>
      <c r="L65" s="830"/>
      <c r="M65" s="831"/>
      <c r="N65" s="832"/>
      <c r="O65" s="831">
        <v>0</v>
      </c>
      <c r="P65" s="223">
        <v>2.2910000000000004</v>
      </c>
      <c r="Q65" s="830">
        <v>0.186</v>
      </c>
      <c r="R65" s="831">
        <v>0</v>
      </c>
      <c r="S65" s="197">
        <v>0</v>
      </c>
      <c r="T65" s="831">
        <v>0.186</v>
      </c>
      <c r="U65" s="223">
        <v>2.4770000000000003</v>
      </c>
      <c r="V65" s="830">
        <v>0.45400000000000001</v>
      </c>
      <c r="W65" s="831">
        <v>0.38900000000000001</v>
      </c>
      <c r="X65" s="832">
        <v>0.379</v>
      </c>
      <c r="Y65" s="832">
        <v>1.222</v>
      </c>
      <c r="Z65" s="830">
        <v>0.20599999999999999</v>
      </c>
      <c r="AA65" s="831">
        <v>2.7E-2</v>
      </c>
      <c r="AB65" s="832">
        <v>0</v>
      </c>
      <c r="AC65" s="832">
        <v>0.23299999999999998</v>
      </c>
      <c r="AD65" s="223">
        <v>1.4550000000000001</v>
      </c>
      <c r="AE65" s="830"/>
      <c r="AF65" s="831"/>
      <c r="AG65" s="832"/>
      <c r="AH65" s="831">
        <v>0</v>
      </c>
      <c r="AI65" s="223">
        <v>1.4550000000000001</v>
      </c>
      <c r="AJ65" s="830">
        <v>0.19600000000000001</v>
      </c>
      <c r="AK65" s="831">
        <v>0.35499999999999998</v>
      </c>
      <c r="AL65" s="832">
        <v>0</v>
      </c>
      <c r="AM65" s="831">
        <v>0.55099999999999993</v>
      </c>
      <c r="AN65" s="285">
        <v>2.0060000000000002</v>
      </c>
      <c r="AO65" s="830">
        <v>0.45900000000000002</v>
      </c>
      <c r="AP65" s="831">
        <v>0.4</v>
      </c>
      <c r="AQ65" s="832">
        <v>0.3</v>
      </c>
      <c r="AR65" s="832">
        <v>1.159</v>
      </c>
      <c r="AS65" s="830">
        <v>0.14899999999999999</v>
      </c>
      <c r="AT65" s="831">
        <v>1.7000000000000001E-2</v>
      </c>
      <c r="AU65" s="832">
        <v>0</v>
      </c>
      <c r="AV65" s="832">
        <v>0.16599999999999998</v>
      </c>
      <c r="AW65" s="223">
        <v>1.325</v>
      </c>
      <c r="AX65" s="830"/>
      <c r="AY65" s="831"/>
      <c r="AZ65" s="832"/>
      <c r="BA65" s="831">
        <v>0</v>
      </c>
      <c r="BB65" s="223">
        <v>1.325</v>
      </c>
      <c r="BC65" s="830">
        <v>0.21299999999999999</v>
      </c>
      <c r="BD65" s="835">
        <v>0.32800000000000001</v>
      </c>
      <c r="BE65" s="832">
        <v>0.41199999999999998</v>
      </c>
      <c r="BF65" s="832">
        <v>0.95300000000000007</v>
      </c>
      <c r="BG65" s="832">
        <v>0.40200000000000014</v>
      </c>
      <c r="BH65" s="724">
        <v>0.72958257713248664</v>
      </c>
      <c r="BI65" s="832">
        <v>2.278</v>
      </c>
      <c r="BJ65" s="764">
        <v>0.2719999999999998</v>
      </c>
      <c r="BK65" s="724">
        <v>0.13559322033898291</v>
      </c>
      <c r="BL65" s="43">
        <v>0.501</v>
      </c>
      <c r="BM65" s="228">
        <v>0.38800000000000001</v>
      </c>
      <c r="BN65" s="229">
        <v>0.28399999999999997</v>
      </c>
      <c r="BO65" s="229">
        <v>1.173</v>
      </c>
      <c r="BP65" s="830">
        <v>0.151</v>
      </c>
      <c r="BQ65" s="228">
        <v>3.5000000000000003E-2</v>
      </c>
      <c r="BR65" s="229">
        <v>0</v>
      </c>
      <c r="BS65" s="832">
        <v>0.186</v>
      </c>
      <c r="BT65" s="832">
        <v>2.0000000000000018E-2</v>
      </c>
      <c r="BU65" s="853">
        <v>0.1204819277108435</v>
      </c>
      <c r="BV65" s="223">
        <v>1.359</v>
      </c>
      <c r="BW65" s="817">
        <v>3.400000000000003E-2</v>
      </c>
      <c r="BX65" s="724">
        <v>2.5660377358490589E-2</v>
      </c>
      <c r="BY65" s="223">
        <v>0</v>
      </c>
      <c r="BZ65" s="223">
        <v>0</v>
      </c>
      <c r="CA65" s="817">
        <v>0</v>
      </c>
      <c r="CB65" s="724" t="e">
        <v>#DIV/0!</v>
      </c>
      <c r="CC65" s="223">
        <v>4.5999999999999999E-2</v>
      </c>
      <c r="CD65" s="817">
        <f t="shared" si="0"/>
        <v>4.5999999999999999E-2</v>
      </c>
      <c r="CE65" s="724" t="e">
        <f t="shared" si="1"/>
        <v>#DIV/0!</v>
      </c>
      <c r="CF65" s="223">
        <v>4.5999999999999999E-2</v>
      </c>
      <c r="CG65" s="817">
        <f t="shared" si="2"/>
        <v>4.5999999999999999E-2</v>
      </c>
      <c r="CH65" s="724" t="e">
        <f t="shared" si="3"/>
        <v>#DIV/0!</v>
      </c>
      <c r="CI65" s="223">
        <v>1.405</v>
      </c>
      <c r="CJ65" s="817">
        <f t="shared" si="4"/>
        <v>8.0000000000000071E-2</v>
      </c>
      <c r="CK65" s="724">
        <f t="shared" si="5"/>
        <v>6.0377358490566094E-2</v>
      </c>
    </row>
    <row r="66" spans="1:89" x14ac:dyDescent="0.25">
      <c r="A66" s="59" t="s">
        <v>69</v>
      </c>
      <c r="B66" s="271">
        <v>34.6</v>
      </c>
      <c r="C66" s="830">
        <v>5.3869999999999996</v>
      </c>
      <c r="D66" s="831">
        <v>4.516</v>
      </c>
      <c r="E66" s="832">
        <v>3.3769999999999998</v>
      </c>
      <c r="F66" s="832">
        <v>13.279999999999998</v>
      </c>
      <c r="G66" s="830">
        <v>2.2309999999999999</v>
      </c>
      <c r="H66" s="831">
        <v>1.135</v>
      </c>
      <c r="I66" s="832">
        <v>0</v>
      </c>
      <c r="J66" s="832">
        <v>3.3659999999999997</v>
      </c>
      <c r="K66" s="223">
        <v>16.645999999999997</v>
      </c>
      <c r="L66" s="830"/>
      <c r="M66" s="831"/>
      <c r="N66" s="832"/>
      <c r="O66" s="831">
        <v>0</v>
      </c>
      <c r="P66" s="223">
        <v>16.645999999999997</v>
      </c>
      <c r="Q66" s="830">
        <v>2.4790000000000001</v>
      </c>
      <c r="R66" s="831">
        <v>0</v>
      </c>
      <c r="S66" s="197">
        <v>0</v>
      </c>
      <c r="T66" s="831">
        <v>2.4790000000000001</v>
      </c>
      <c r="U66" s="223">
        <v>19.124999999999996</v>
      </c>
      <c r="V66" s="830">
        <v>5.4790000000000001</v>
      </c>
      <c r="W66" s="831">
        <v>4.3369999999999997</v>
      </c>
      <c r="X66" s="832">
        <v>3.9820000000000002</v>
      </c>
      <c r="Y66" s="832">
        <v>13.797999999999998</v>
      </c>
      <c r="Z66" s="830">
        <v>2.6349999999999998</v>
      </c>
      <c r="AA66" s="831">
        <v>1.2090000000000001</v>
      </c>
      <c r="AB66" s="832">
        <v>0</v>
      </c>
      <c r="AC66" s="832">
        <v>3.8439999999999999</v>
      </c>
      <c r="AD66" s="223">
        <v>17.641999999999999</v>
      </c>
      <c r="AE66" s="830"/>
      <c r="AF66" s="831"/>
      <c r="AG66" s="832"/>
      <c r="AH66" s="831">
        <v>0</v>
      </c>
      <c r="AI66" s="223">
        <v>17.641999999999999</v>
      </c>
      <c r="AJ66" s="830">
        <v>2.1840000000000002</v>
      </c>
      <c r="AK66" s="831">
        <v>3.41</v>
      </c>
      <c r="AL66" s="832">
        <v>0</v>
      </c>
      <c r="AM66" s="831">
        <v>5.5940000000000003</v>
      </c>
      <c r="AN66" s="223">
        <v>23.236000000000001</v>
      </c>
      <c r="AO66" s="830">
        <v>4.6319999999999997</v>
      </c>
      <c r="AP66" s="831">
        <v>3.8330000000000002</v>
      </c>
      <c r="AQ66" s="832">
        <v>3.1</v>
      </c>
      <c r="AR66" s="832">
        <v>11.565</v>
      </c>
      <c r="AS66" s="830">
        <v>1.881</v>
      </c>
      <c r="AT66" s="831">
        <v>0.73699999999999999</v>
      </c>
      <c r="AU66" s="832">
        <v>0</v>
      </c>
      <c r="AV66" s="832">
        <v>2.6179999999999999</v>
      </c>
      <c r="AW66" s="223">
        <v>14.183</v>
      </c>
      <c r="AX66" s="830"/>
      <c r="AY66" s="831"/>
      <c r="AZ66" s="832"/>
      <c r="BA66" s="831">
        <v>0</v>
      </c>
      <c r="BB66" s="223">
        <v>14.183</v>
      </c>
      <c r="BC66" s="830">
        <v>1.5960000000000001</v>
      </c>
      <c r="BD66" s="835">
        <v>2.504</v>
      </c>
      <c r="BE66" s="832">
        <v>2.94</v>
      </c>
      <c r="BF66" s="832">
        <v>7.0399999999999991</v>
      </c>
      <c r="BG66" s="832">
        <v>1.4459999999999988</v>
      </c>
      <c r="BH66" s="724">
        <v>0.25849124061494444</v>
      </c>
      <c r="BI66" s="832">
        <v>21.222999999999999</v>
      </c>
      <c r="BJ66" s="764">
        <v>-2.0130000000000017</v>
      </c>
      <c r="BK66" s="724">
        <v>-8.6632811155104239E-2</v>
      </c>
      <c r="BL66" s="43">
        <v>3.6709999999999998</v>
      </c>
      <c r="BM66" s="228">
        <v>3.5190000000000001</v>
      </c>
      <c r="BN66" s="229">
        <v>2.452</v>
      </c>
      <c r="BO66" s="229">
        <v>9.6419999999999995</v>
      </c>
      <c r="BP66" s="830">
        <v>1.3120000000000001</v>
      </c>
      <c r="BQ66" s="839">
        <v>0.83399999999999996</v>
      </c>
      <c r="BR66" s="229">
        <v>0</v>
      </c>
      <c r="BS66" s="832">
        <v>2.1459999999999999</v>
      </c>
      <c r="BT66" s="832">
        <v>-0.47199999999999998</v>
      </c>
      <c r="BU66" s="853">
        <v>-0.18029029793735676</v>
      </c>
      <c r="BV66" s="223">
        <v>11.788</v>
      </c>
      <c r="BW66" s="817">
        <v>-2.3949999999999996</v>
      </c>
      <c r="BX66" s="724">
        <v>-0.16886413311711201</v>
      </c>
      <c r="BY66" s="223">
        <v>0</v>
      </c>
      <c r="BZ66" s="223">
        <v>0</v>
      </c>
      <c r="CA66" s="817">
        <v>0</v>
      </c>
      <c r="CB66" s="724" t="e">
        <v>#DIV/0!</v>
      </c>
      <c r="CC66" s="223">
        <v>0.85699999999999998</v>
      </c>
      <c r="CD66" s="817">
        <f t="shared" si="0"/>
        <v>0.85699999999999998</v>
      </c>
      <c r="CE66" s="724" t="e">
        <f t="shared" si="1"/>
        <v>#DIV/0!</v>
      </c>
      <c r="CF66" s="223">
        <v>0.85699999999999998</v>
      </c>
      <c r="CG66" s="817">
        <f t="shared" si="2"/>
        <v>0.85699999999999998</v>
      </c>
      <c r="CH66" s="724" t="e">
        <f t="shared" si="3"/>
        <v>#DIV/0!</v>
      </c>
      <c r="CI66" s="223">
        <v>12.645</v>
      </c>
      <c r="CJ66" s="817">
        <f t="shared" si="4"/>
        <v>-1.5380000000000003</v>
      </c>
      <c r="CK66" s="724">
        <f t="shared" si="5"/>
        <v>-0.10843968130860891</v>
      </c>
    </row>
    <row r="67" spans="1:89" x14ac:dyDescent="0.25">
      <c r="A67" s="59" t="s">
        <v>53</v>
      </c>
      <c r="B67" s="284">
        <v>118.5</v>
      </c>
      <c r="C67" s="43">
        <v>14.541</v>
      </c>
      <c r="D67" s="835">
        <v>13.31</v>
      </c>
      <c r="E67" s="837">
        <v>34.561999999999998</v>
      </c>
      <c r="F67" s="837">
        <v>62.412999999999997</v>
      </c>
      <c r="G67" s="43">
        <v>10.928000000000001</v>
      </c>
      <c r="H67" s="835">
        <v>6.5449999999999999</v>
      </c>
      <c r="I67" s="837">
        <v>1.39</v>
      </c>
      <c r="J67" s="837">
        <v>18.863</v>
      </c>
      <c r="K67" s="141">
        <v>81.275999999999996</v>
      </c>
      <c r="L67" s="43">
        <v>0</v>
      </c>
      <c r="M67" s="835">
        <v>0</v>
      </c>
      <c r="N67" s="837">
        <v>4.2350000000000003</v>
      </c>
      <c r="O67" s="831">
        <v>4.2350000000000003</v>
      </c>
      <c r="P67" s="141">
        <v>85.510999999999996</v>
      </c>
      <c r="Q67" s="43">
        <v>9.8559999999999999</v>
      </c>
      <c r="R67" s="835">
        <v>13.438000000000001</v>
      </c>
      <c r="S67" s="837">
        <v>16.352</v>
      </c>
      <c r="T67" s="835">
        <v>39.646000000000001</v>
      </c>
      <c r="U67" s="141">
        <v>125.157</v>
      </c>
      <c r="V67" s="43">
        <v>15.771000000000001</v>
      </c>
      <c r="W67" s="835">
        <v>14.721</v>
      </c>
      <c r="X67" s="837">
        <v>13.297000000000001</v>
      </c>
      <c r="Y67" s="837">
        <v>43.789000000000001</v>
      </c>
      <c r="Z67" s="43">
        <v>10.476000000000001</v>
      </c>
      <c r="AA67" s="835">
        <v>5.9189999999999996</v>
      </c>
      <c r="AB67" s="837">
        <v>1.0449999999999999</v>
      </c>
      <c r="AC67" s="837">
        <v>17.439999999999998</v>
      </c>
      <c r="AD67" s="141">
        <v>61.228999999999999</v>
      </c>
      <c r="AE67" s="43">
        <v>0</v>
      </c>
      <c r="AF67" s="835">
        <v>0</v>
      </c>
      <c r="AG67" s="837">
        <v>5.0060000000000002</v>
      </c>
      <c r="AH67" s="831">
        <v>5.0060000000000002</v>
      </c>
      <c r="AI67" s="141">
        <v>66.234999999999999</v>
      </c>
      <c r="AJ67" s="43">
        <v>9.6530000000000005</v>
      </c>
      <c r="AK67" s="835">
        <v>13.847</v>
      </c>
      <c r="AL67" s="837">
        <v>15.04</v>
      </c>
      <c r="AM67" s="835">
        <v>38.54</v>
      </c>
      <c r="AN67" s="141">
        <v>104.77500000000001</v>
      </c>
      <c r="AO67" s="43">
        <v>16.838999999999999</v>
      </c>
      <c r="AP67" s="835">
        <v>15.391</v>
      </c>
      <c r="AQ67" s="837">
        <v>13.9</v>
      </c>
      <c r="AR67" s="832">
        <v>46.129999999999995</v>
      </c>
      <c r="AS67" s="43">
        <v>9.7159999999999993</v>
      </c>
      <c r="AT67" s="835">
        <v>5.9279999999999999</v>
      </c>
      <c r="AU67" s="837">
        <v>1.3879999999999999</v>
      </c>
      <c r="AV67" s="837">
        <v>17.031999999999996</v>
      </c>
      <c r="AW67" s="141">
        <v>63.161999999999992</v>
      </c>
      <c r="AX67" s="43">
        <v>2.5000000000000001E-2</v>
      </c>
      <c r="AY67" s="835">
        <v>6.6000000000000003E-2</v>
      </c>
      <c r="AZ67" s="837">
        <v>5.7859999999999996</v>
      </c>
      <c r="BA67" s="831">
        <v>5.8769999999999998</v>
      </c>
      <c r="BB67" s="141">
        <v>69.038999999999987</v>
      </c>
      <c r="BC67" s="43">
        <v>9.2460000000000004</v>
      </c>
      <c r="BD67" s="835">
        <v>12.458</v>
      </c>
      <c r="BE67" s="837">
        <v>12.836</v>
      </c>
      <c r="BF67" s="837">
        <v>34.54</v>
      </c>
      <c r="BG67" s="837">
        <v>-4</v>
      </c>
      <c r="BH67" s="688">
        <v>-0.1037882719252724</v>
      </c>
      <c r="BI67" s="837">
        <v>103.57899999999998</v>
      </c>
      <c r="BJ67" s="767">
        <v>-1.1960000000000264</v>
      </c>
      <c r="BK67" s="688">
        <v>-1.1414936769267747E-2</v>
      </c>
      <c r="BL67" s="43">
        <v>14.827</v>
      </c>
      <c r="BM67" s="835">
        <v>14.028</v>
      </c>
      <c r="BN67" s="837">
        <v>10.206</v>
      </c>
      <c r="BO67" s="832">
        <v>39.061</v>
      </c>
      <c r="BP67" s="43">
        <v>8.5739999999999998</v>
      </c>
      <c r="BQ67" s="835">
        <v>5.6120000000000001</v>
      </c>
      <c r="BR67" s="837">
        <v>1.927</v>
      </c>
      <c r="BS67" s="837">
        <v>16.113</v>
      </c>
      <c r="BT67" s="837">
        <v>-0.91899999999999693</v>
      </c>
      <c r="BU67" s="591">
        <v>-5.3957256928135106E-2</v>
      </c>
      <c r="BV67" s="141">
        <v>55.173999999999999</v>
      </c>
      <c r="BW67" s="820">
        <v>-7.9879999999999924</v>
      </c>
      <c r="BX67" s="688">
        <v>-0.12646844621766243</v>
      </c>
      <c r="BY67" s="141">
        <v>2.1000000000000001E-2</v>
      </c>
      <c r="BZ67" s="141">
        <v>0.157</v>
      </c>
      <c r="CA67" s="820">
        <v>9.0999999999999998E-2</v>
      </c>
      <c r="CB67" s="688">
        <v>1.3787878787878787</v>
      </c>
      <c r="CC67" s="141">
        <v>3.8919999999999999</v>
      </c>
      <c r="CD67" s="820">
        <f t="shared" si="0"/>
        <v>-1.8939999999999997</v>
      </c>
      <c r="CE67" s="688">
        <f t="shared" si="1"/>
        <v>-0.32734185966125129</v>
      </c>
      <c r="CF67" s="141">
        <v>4.07</v>
      </c>
      <c r="CG67" s="820">
        <f t="shared" si="2"/>
        <v>-1.8069999999999995</v>
      </c>
      <c r="CH67" s="688">
        <f t="shared" si="3"/>
        <v>-0.30746979751573927</v>
      </c>
      <c r="CI67" s="141">
        <v>59.244</v>
      </c>
      <c r="CJ67" s="820">
        <f t="shared" si="4"/>
        <v>-9.7949999999999875</v>
      </c>
      <c r="CK67" s="688">
        <f t="shared" si="5"/>
        <v>-0.14187633076956488</v>
      </c>
    </row>
    <row r="68" spans="1:89" x14ac:dyDescent="0.25">
      <c r="A68" s="59" t="s">
        <v>98</v>
      </c>
      <c r="B68" s="72"/>
      <c r="C68" s="830">
        <v>11.301</v>
      </c>
      <c r="D68" s="831">
        <v>10.509</v>
      </c>
      <c r="E68" s="832">
        <v>31.922999999999998</v>
      </c>
      <c r="F68" s="832">
        <v>53.733000000000004</v>
      </c>
      <c r="G68" s="830">
        <v>8.8450000000000006</v>
      </c>
      <c r="H68" s="831">
        <v>5.3289999999999997</v>
      </c>
      <c r="I68" s="832">
        <v>1.3420000000000001</v>
      </c>
      <c r="J68" s="832">
        <v>15.516</v>
      </c>
      <c r="K68" s="223">
        <v>69.249000000000009</v>
      </c>
      <c r="L68" s="830">
        <v>0</v>
      </c>
      <c r="M68" s="831">
        <v>0</v>
      </c>
      <c r="N68" s="832">
        <v>3.145</v>
      </c>
      <c r="O68" s="831">
        <v>3.145</v>
      </c>
      <c r="P68" s="223">
        <v>72.394000000000005</v>
      </c>
      <c r="Q68" s="830">
        <v>7.9249999999999998</v>
      </c>
      <c r="R68" s="831">
        <v>10.391</v>
      </c>
      <c r="S68" s="832">
        <v>12.097</v>
      </c>
      <c r="T68" s="831">
        <v>30.413</v>
      </c>
      <c r="U68" s="223">
        <v>102.807</v>
      </c>
      <c r="V68" s="830">
        <v>11.831</v>
      </c>
      <c r="W68" s="831">
        <v>11.340999999999999</v>
      </c>
      <c r="X68" s="832">
        <v>10.138999999999999</v>
      </c>
      <c r="Y68" s="832">
        <v>33.310999999999993</v>
      </c>
      <c r="Z68" s="830">
        <v>6.1790000000000003</v>
      </c>
      <c r="AA68" s="831">
        <v>3.883</v>
      </c>
      <c r="AB68" s="832">
        <v>0.96699999999999997</v>
      </c>
      <c r="AC68" s="832">
        <v>11.029000000000002</v>
      </c>
      <c r="AD68" s="223">
        <v>44.339999999999996</v>
      </c>
      <c r="AE68" s="830"/>
      <c r="AF68" s="831"/>
      <c r="AG68" s="832">
        <v>3.6309999999999998</v>
      </c>
      <c r="AH68" s="831">
        <v>3.6309999999999998</v>
      </c>
      <c r="AI68" s="223">
        <v>47.970999999999997</v>
      </c>
      <c r="AJ68" s="830">
        <v>7.2160000000000002</v>
      </c>
      <c r="AK68" s="831">
        <v>9.7720000000000002</v>
      </c>
      <c r="AL68" s="832">
        <v>10.15</v>
      </c>
      <c r="AM68" s="831">
        <v>27.138000000000002</v>
      </c>
      <c r="AN68" s="223">
        <v>75.108999999999995</v>
      </c>
      <c r="AO68" s="830">
        <v>11.754</v>
      </c>
      <c r="AP68" s="831">
        <v>11.05</v>
      </c>
      <c r="AQ68" s="832">
        <v>10.1</v>
      </c>
      <c r="AR68" s="832">
        <v>32.904000000000003</v>
      </c>
      <c r="AS68" s="830">
        <v>7.173</v>
      </c>
      <c r="AT68" s="831">
        <v>4.4770000000000003</v>
      </c>
      <c r="AU68" s="832"/>
      <c r="AV68" s="832">
        <v>11.65</v>
      </c>
      <c r="AW68" s="223">
        <v>44.554000000000002</v>
      </c>
      <c r="AX68" s="830"/>
      <c r="AY68" s="831"/>
      <c r="AZ68" s="832"/>
      <c r="BA68" s="831">
        <v>0</v>
      </c>
      <c r="BB68" s="223">
        <v>44.554000000000002</v>
      </c>
      <c r="BC68" s="830">
        <v>6.6669999999999998</v>
      </c>
      <c r="BD68" s="831">
        <v>8.577</v>
      </c>
      <c r="BE68" s="832">
        <v>9.2070000000000007</v>
      </c>
      <c r="BF68" s="832">
        <v>24.451000000000001</v>
      </c>
      <c r="BG68" s="832">
        <v>-2.6870000000000012</v>
      </c>
      <c r="BH68" s="724">
        <v>-9.9012454860343491E-2</v>
      </c>
      <c r="BI68" s="832">
        <v>69.004999999999995</v>
      </c>
      <c r="BJ68" s="764">
        <v>-6.1039999999999992</v>
      </c>
      <c r="BK68" s="724">
        <v>-8.1268556364749944E-2</v>
      </c>
      <c r="BL68" s="830">
        <v>11.301</v>
      </c>
      <c r="BM68" s="831">
        <v>13.087</v>
      </c>
      <c r="BN68" s="832">
        <v>9.6080000000000005</v>
      </c>
      <c r="BO68" s="832">
        <v>33.995999999999995</v>
      </c>
      <c r="BP68" s="830">
        <v>6.5780000000000003</v>
      </c>
      <c r="BQ68" s="831">
        <v>4.4080000000000004</v>
      </c>
      <c r="BR68" s="832">
        <v>1.823</v>
      </c>
      <c r="BS68" s="832">
        <v>12.809000000000001</v>
      </c>
      <c r="BT68" s="832">
        <v>1.1590000000000007</v>
      </c>
      <c r="BU68" s="853">
        <v>9.9484978540772595E-2</v>
      </c>
      <c r="BV68" s="223">
        <v>46.804999999999993</v>
      </c>
      <c r="BW68" s="817">
        <v>2.2509999999999906</v>
      </c>
      <c r="BX68" s="724">
        <v>5.0522960901377888E-2</v>
      </c>
      <c r="BY68" s="223">
        <v>0</v>
      </c>
      <c r="BZ68" s="223">
        <v>0</v>
      </c>
      <c r="CA68" s="817">
        <v>0</v>
      </c>
      <c r="CB68" s="724" t="e">
        <v>#DIV/0!</v>
      </c>
      <c r="CC68" s="223">
        <v>3.7639999999999998</v>
      </c>
      <c r="CD68" s="817">
        <f t="shared" si="0"/>
        <v>3.7639999999999998</v>
      </c>
      <c r="CE68" s="724" t="e">
        <f t="shared" si="1"/>
        <v>#DIV/0!</v>
      </c>
      <c r="CF68" s="223">
        <v>3.7639999999999998</v>
      </c>
      <c r="CG68" s="817">
        <f t="shared" si="2"/>
        <v>3.7639999999999998</v>
      </c>
      <c r="CH68" s="724" t="e">
        <f t="shared" si="3"/>
        <v>#DIV/0!</v>
      </c>
      <c r="CI68" s="223">
        <v>50.568999999999996</v>
      </c>
      <c r="CJ68" s="817">
        <f t="shared" si="4"/>
        <v>6.0149999999999935</v>
      </c>
      <c r="CK68" s="724">
        <f t="shared" si="5"/>
        <v>0.1350047133815144</v>
      </c>
    </row>
    <row r="69" spans="1:89" x14ac:dyDescent="0.25">
      <c r="A69" s="58" t="s">
        <v>70</v>
      </c>
      <c r="B69" s="272">
        <v>677.96400000000006</v>
      </c>
      <c r="C69" s="43">
        <v>107.764</v>
      </c>
      <c r="D69" s="835">
        <v>93.647000000000006</v>
      </c>
      <c r="E69" s="837">
        <v>75.004999999999995</v>
      </c>
      <c r="F69" s="837">
        <v>276.416</v>
      </c>
      <c r="G69" s="43">
        <v>49.31</v>
      </c>
      <c r="H69" s="835">
        <v>27.568000000000001</v>
      </c>
      <c r="I69" s="837">
        <v>3.4420000000000002</v>
      </c>
      <c r="J69" s="837">
        <v>80.319999999999993</v>
      </c>
      <c r="K69" s="141">
        <v>356.73599999999999</v>
      </c>
      <c r="L69" s="43">
        <v>1.988</v>
      </c>
      <c r="M69" s="835">
        <v>2.5779999999999998</v>
      </c>
      <c r="N69" s="837">
        <v>61.951999999999998</v>
      </c>
      <c r="O69" s="835">
        <v>66.518000000000001</v>
      </c>
      <c r="P69" s="141">
        <v>423.25400000000002</v>
      </c>
      <c r="Q69" s="43">
        <v>123.33499999999999</v>
      </c>
      <c r="R69" s="835">
        <v>182.91300000000001</v>
      </c>
      <c r="S69" s="837">
        <v>231.2</v>
      </c>
      <c r="T69" s="835">
        <v>537.44799999999998</v>
      </c>
      <c r="U69" s="141">
        <v>960.702</v>
      </c>
      <c r="V69" s="43">
        <v>245.666</v>
      </c>
      <c r="W69" s="835">
        <v>193.00700000000001</v>
      </c>
      <c r="X69" s="837">
        <v>184.886</v>
      </c>
      <c r="Y69" s="837">
        <v>623.55899999999997</v>
      </c>
      <c r="Z69" s="43">
        <v>123.99</v>
      </c>
      <c r="AA69" s="835">
        <v>71.515000000000001</v>
      </c>
      <c r="AB69" s="837">
        <v>10.292</v>
      </c>
      <c r="AC69" s="837">
        <v>205.797</v>
      </c>
      <c r="AD69" s="141">
        <v>829.35599999999999</v>
      </c>
      <c r="AE69" s="43">
        <v>5.1550000000000002</v>
      </c>
      <c r="AF69" s="835">
        <v>7.6840000000000002</v>
      </c>
      <c r="AG69" s="837">
        <v>55.177999999999997</v>
      </c>
      <c r="AH69" s="835">
        <v>68.016999999999996</v>
      </c>
      <c r="AI69" s="141">
        <v>897.37300000000005</v>
      </c>
      <c r="AJ69" s="43">
        <v>140.715</v>
      </c>
      <c r="AK69" s="835">
        <v>187.22499999999999</v>
      </c>
      <c r="AL69" s="837">
        <v>231.50399999999999</v>
      </c>
      <c r="AM69" s="835">
        <v>559.44399999999996</v>
      </c>
      <c r="AN69" s="141">
        <v>1456.817</v>
      </c>
      <c r="AO69" s="43">
        <v>250.923</v>
      </c>
      <c r="AP69" s="835">
        <v>210.745</v>
      </c>
      <c r="AQ69" s="833">
        <v>190.43799999999999</v>
      </c>
      <c r="AR69" s="832">
        <v>652.10599999999999</v>
      </c>
      <c r="AS69" s="43">
        <v>124.057</v>
      </c>
      <c r="AT69" s="835">
        <v>78.695999999999998</v>
      </c>
      <c r="AU69" s="837">
        <v>10.18</v>
      </c>
      <c r="AV69" s="837">
        <v>212.93299999999999</v>
      </c>
      <c r="AW69" s="141">
        <v>865.03899999999999</v>
      </c>
      <c r="AX69" s="43">
        <v>1.7050000000000001</v>
      </c>
      <c r="AY69" s="835">
        <v>2.59</v>
      </c>
      <c r="AZ69" s="833">
        <v>55.021999999999998</v>
      </c>
      <c r="BA69" s="835">
        <v>59.317</v>
      </c>
      <c r="BB69" s="141">
        <v>924.35599999999999</v>
      </c>
      <c r="BC69" s="43">
        <v>109.29</v>
      </c>
      <c r="BD69" s="835">
        <v>160.30799999999999</v>
      </c>
      <c r="BE69" s="837">
        <v>194.90100000000001</v>
      </c>
      <c r="BF69" s="837">
        <v>464.49900000000002</v>
      </c>
      <c r="BG69" s="837">
        <v>-94.944999999999936</v>
      </c>
      <c r="BH69" s="688">
        <v>-0.1697131437641658</v>
      </c>
      <c r="BI69" s="837">
        <v>1388.855</v>
      </c>
      <c r="BJ69" s="767">
        <v>-67.961999999999989</v>
      </c>
      <c r="BK69" s="688">
        <v>-4.6651020684135291E-2</v>
      </c>
      <c r="BL69" s="43">
        <v>231.595</v>
      </c>
      <c r="BM69" s="835">
        <v>185.983</v>
      </c>
      <c r="BN69" s="833">
        <v>156.577</v>
      </c>
      <c r="BO69" s="832">
        <v>574.15499999999997</v>
      </c>
      <c r="BP69" s="43">
        <v>138.298</v>
      </c>
      <c r="BQ69" s="43">
        <v>82.334000000000003</v>
      </c>
      <c r="BR69" s="833">
        <v>8.7089999999999996</v>
      </c>
      <c r="BS69" s="837">
        <v>229.34100000000001</v>
      </c>
      <c r="BT69" s="837">
        <v>16.408000000000015</v>
      </c>
      <c r="BU69" s="591">
        <v>7.7057102468851779E-2</v>
      </c>
      <c r="BV69" s="141">
        <v>803.49599999999998</v>
      </c>
      <c r="BW69" s="820">
        <v>-61.543000000000006</v>
      </c>
      <c r="BX69" s="688">
        <v>-7.1144769195377322E-2</v>
      </c>
      <c r="BY69" s="141">
        <v>3.1869999999999998</v>
      </c>
      <c r="BZ69" s="141">
        <v>4.3760000000000003</v>
      </c>
      <c r="CA69" s="820">
        <v>1.7860000000000005</v>
      </c>
      <c r="CB69" s="688">
        <v>0.6895752895752898</v>
      </c>
      <c r="CC69" s="141">
        <v>60.790999999999997</v>
      </c>
      <c r="CD69" s="820">
        <f t="shared" ref="CD69" si="6">CC69-AZ69</f>
        <v>5.7689999999999984</v>
      </c>
      <c r="CE69" s="688">
        <f t="shared" ref="CE69" si="7">CD69/AZ69</f>
        <v>0.10484896950310782</v>
      </c>
      <c r="CF69" s="141">
        <v>68.353999999999999</v>
      </c>
      <c r="CG69" s="820">
        <f t="shared" ref="CG69" si="8">CF69-BA69</f>
        <v>9.036999999999999</v>
      </c>
      <c r="CH69" s="688">
        <f t="shared" ref="CH69" si="9">CG69/BA69</f>
        <v>0.15235092806446718</v>
      </c>
      <c r="CI69" s="141">
        <v>871.85</v>
      </c>
      <c r="CJ69" s="820">
        <f t="shared" ref="CJ69" si="10">CI69-BB69</f>
        <v>-52.505999999999972</v>
      </c>
      <c r="CK69" s="688">
        <f t="shared" ref="CK69" si="11">CJ69/BB69</f>
        <v>-5.6802790266953396E-2</v>
      </c>
    </row>
    <row r="85" spans="36:36" x14ac:dyDescent="0.25">
      <c r="AJ85" s="660"/>
    </row>
    <row r="86" spans="36:36" x14ac:dyDescent="0.25">
      <c r="AJ86" s="660"/>
    </row>
    <row r="87" spans="36:36" x14ac:dyDescent="0.25">
      <c r="AJ87" s="660"/>
    </row>
    <row r="88" spans="36:36" x14ac:dyDescent="0.25">
      <c r="AJ88" s="660"/>
    </row>
    <row r="89" spans="36:36" x14ac:dyDescent="0.25">
      <c r="AJ89" s="660"/>
    </row>
    <row r="90" spans="36:36" x14ac:dyDescent="0.25">
      <c r="AJ90" s="660"/>
    </row>
    <row r="91" spans="36:36" x14ac:dyDescent="0.25">
      <c r="AJ91" s="660"/>
    </row>
    <row r="92" spans="36:36" x14ac:dyDescent="0.25">
      <c r="AJ92" s="660"/>
    </row>
    <row r="93" spans="36:36" x14ac:dyDescent="0.25">
      <c r="AJ93" s="660"/>
    </row>
    <row r="94" spans="36:36" x14ac:dyDescent="0.25">
      <c r="AJ94" s="660"/>
    </row>
  </sheetData>
  <pageMargins left="0.7" right="0.7" top="0.75" bottom="0.75" header="0.3" footer="0.3"/>
  <pageSetup paperSize="9" scale="21" orientation="portrait" r:id="rId1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A65"/>
  <sheetViews>
    <sheetView workbookViewId="0">
      <pane xSplit="1" ySplit="3" topLeftCell="BP4" activePane="bottomRight" state="frozen"/>
      <selection pane="topRight" activeCell="B1" sqref="B1"/>
      <selection pane="bottomLeft" activeCell="A4" sqref="A4"/>
      <selection pane="bottomRight" activeCell="CA14" sqref="CA14"/>
    </sheetView>
  </sheetViews>
  <sheetFormatPr defaultRowHeight="15" x14ac:dyDescent="0.25"/>
  <cols>
    <col min="1" max="1" width="43" style="550" bestFit="1" customWidth="1"/>
    <col min="2" max="16384" width="9.140625" style="550"/>
  </cols>
  <sheetData>
    <row r="1" spans="1:79" ht="19.5" x14ac:dyDescent="0.25">
      <c r="A1" s="928"/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  <c r="V1" s="928"/>
      <c r="W1" s="928"/>
      <c r="X1" s="928"/>
      <c r="Y1" s="928"/>
      <c r="Z1" s="928"/>
      <c r="AA1" s="928"/>
      <c r="AB1" s="928"/>
      <c r="AC1" s="928"/>
      <c r="AD1" s="928"/>
      <c r="AE1" s="928"/>
      <c r="AF1" s="928"/>
      <c r="AG1" s="928"/>
      <c r="AH1" s="928"/>
      <c r="AI1" s="928"/>
      <c r="AJ1" s="928"/>
      <c r="AK1" s="928"/>
      <c r="AL1" s="928"/>
      <c r="AM1" s="928"/>
      <c r="AN1" s="928"/>
      <c r="AQ1" s="947" t="s">
        <v>253</v>
      </c>
      <c r="AR1" s="947"/>
      <c r="AS1" s="947"/>
      <c r="AT1" s="947"/>
    </row>
    <row r="2" spans="1:79" ht="18.75" x14ac:dyDescent="0.25">
      <c r="A2" s="3"/>
      <c r="B2" s="933">
        <v>2010</v>
      </c>
      <c r="C2" s="933">
        <v>2011</v>
      </c>
      <c r="D2" s="933"/>
      <c r="E2" s="933"/>
      <c r="F2" s="933"/>
      <c r="G2" s="933"/>
      <c r="H2" s="933"/>
      <c r="I2" s="933"/>
      <c r="J2" s="934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>
        <v>2011</v>
      </c>
      <c r="V2" s="935">
        <v>2012</v>
      </c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933"/>
      <c r="AM2" s="933"/>
      <c r="AN2" s="933">
        <v>2012</v>
      </c>
      <c r="AO2" s="935">
        <v>2013</v>
      </c>
      <c r="AP2" s="933"/>
      <c r="AQ2" s="933"/>
      <c r="AR2" s="933"/>
      <c r="AS2" s="933"/>
      <c r="AT2" s="933"/>
      <c r="AU2" s="933"/>
      <c r="AV2" s="933"/>
      <c r="AW2" s="933"/>
      <c r="AX2" s="933"/>
      <c r="AY2" s="933"/>
      <c r="AZ2" s="933"/>
      <c r="BA2" s="933"/>
      <c r="BB2" s="933"/>
      <c r="BC2" s="933"/>
      <c r="BD2" s="933"/>
      <c r="BE2" s="933"/>
      <c r="BF2" s="933"/>
      <c r="BG2" s="933"/>
      <c r="BH2" s="933">
        <v>2014</v>
      </c>
      <c r="BI2" s="933"/>
      <c r="BJ2" s="933"/>
      <c r="BK2" s="933"/>
      <c r="BL2" s="933"/>
      <c r="BM2" s="933"/>
      <c r="BN2" s="933"/>
      <c r="BO2" s="933"/>
      <c r="BP2" s="933"/>
      <c r="BQ2" s="933" t="s">
        <v>235</v>
      </c>
      <c r="BR2" s="933"/>
      <c r="BS2" s="933" t="s">
        <v>235</v>
      </c>
      <c r="BT2" s="933"/>
      <c r="BU2" s="933" t="s">
        <v>235</v>
      </c>
      <c r="BV2" s="933"/>
      <c r="BW2" s="933" t="s">
        <v>235</v>
      </c>
      <c r="BX2" s="933"/>
      <c r="BY2" s="933" t="s">
        <v>235</v>
      </c>
      <c r="BZ2" s="933"/>
      <c r="CA2" s="933" t="s">
        <v>235</v>
      </c>
    </row>
    <row r="3" spans="1:79" x14ac:dyDescent="0.25">
      <c r="A3" s="215"/>
      <c r="B3" s="215"/>
      <c r="C3" s="968" t="s">
        <v>293</v>
      </c>
      <c r="D3" s="968" t="s">
        <v>294</v>
      </c>
      <c r="E3" s="968" t="s">
        <v>295</v>
      </c>
      <c r="F3" s="64" t="s">
        <v>3</v>
      </c>
      <c r="G3" s="968" t="s">
        <v>296</v>
      </c>
      <c r="H3" s="968" t="s">
        <v>297</v>
      </c>
      <c r="I3" s="968" t="s">
        <v>298</v>
      </c>
      <c r="J3" s="64" t="s">
        <v>6</v>
      </c>
      <c r="K3" s="942" t="s">
        <v>108</v>
      </c>
      <c r="L3" s="968" t="s">
        <v>299</v>
      </c>
      <c r="M3" s="968" t="s">
        <v>300</v>
      </c>
      <c r="N3" s="968" t="s">
        <v>301</v>
      </c>
      <c r="O3" s="942" t="s">
        <v>103</v>
      </c>
      <c r="P3" s="942" t="s">
        <v>109</v>
      </c>
      <c r="Q3" s="968" t="s">
        <v>302</v>
      </c>
      <c r="R3" s="968" t="s">
        <v>303</v>
      </c>
      <c r="S3" s="968" t="s">
        <v>304</v>
      </c>
      <c r="T3" s="137" t="s">
        <v>107</v>
      </c>
      <c r="U3" s="137" t="s">
        <v>110</v>
      </c>
      <c r="V3" s="968" t="s">
        <v>305</v>
      </c>
      <c r="W3" s="968" t="s">
        <v>306</v>
      </c>
      <c r="X3" s="968" t="s">
        <v>307</v>
      </c>
      <c r="Y3" s="64" t="s">
        <v>3</v>
      </c>
      <c r="Z3" s="968" t="s">
        <v>308</v>
      </c>
      <c r="AA3" s="968" t="s">
        <v>309</v>
      </c>
      <c r="AB3" s="968" t="s">
        <v>310</v>
      </c>
      <c r="AC3" s="64" t="s">
        <v>6</v>
      </c>
      <c r="AD3" s="942" t="s">
        <v>108</v>
      </c>
      <c r="AE3" s="968" t="s">
        <v>311</v>
      </c>
      <c r="AF3" s="968" t="s">
        <v>312</v>
      </c>
      <c r="AG3" s="968" t="s">
        <v>313</v>
      </c>
      <c r="AH3" s="942" t="s">
        <v>103</v>
      </c>
      <c r="AI3" s="942" t="s">
        <v>109</v>
      </c>
      <c r="AJ3" s="968" t="s">
        <v>314</v>
      </c>
      <c r="AK3" s="968" t="s">
        <v>315</v>
      </c>
      <c r="AL3" s="968" t="s">
        <v>316</v>
      </c>
      <c r="AM3" s="137" t="s">
        <v>107</v>
      </c>
      <c r="AN3" s="137" t="s">
        <v>110</v>
      </c>
      <c r="AO3" s="968" t="s">
        <v>317</v>
      </c>
      <c r="AP3" s="968" t="s">
        <v>318</v>
      </c>
      <c r="AQ3" s="968" t="s">
        <v>319</v>
      </c>
      <c r="AR3" s="64" t="s">
        <v>3</v>
      </c>
      <c r="AS3" s="968" t="s">
        <v>320</v>
      </c>
      <c r="AT3" s="968" t="s">
        <v>321</v>
      </c>
      <c r="AU3" s="968" t="s">
        <v>322</v>
      </c>
      <c r="AV3" s="64" t="s">
        <v>6</v>
      </c>
      <c r="AW3" s="942" t="s">
        <v>108</v>
      </c>
      <c r="AX3" s="968" t="s">
        <v>323</v>
      </c>
      <c r="AY3" s="968" t="s">
        <v>324</v>
      </c>
      <c r="AZ3" s="968" t="s">
        <v>325</v>
      </c>
      <c r="BA3" s="942" t="s">
        <v>103</v>
      </c>
      <c r="BB3" s="64" t="s">
        <v>109</v>
      </c>
      <c r="BC3" s="968" t="s">
        <v>326</v>
      </c>
      <c r="BD3" s="968" t="s">
        <v>327</v>
      </c>
      <c r="BE3" s="968" t="s">
        <v>328</v>
      </c>
      <c r="BF3" s="137" t="s">
        <v>107</v>
      </c>
      <c r="BG3" s="137" t="s">
        <v>110</v>
      </c>
      <c r="BH3" s="968" t="s">
        <v>329</v>
      </c>
      <c r="BI3" s="968" t="s">
        <v>330</v>
      </c>
      <c r="BJ3" s="968" t="s">
        <v>331</v>
      </c>
      <c r="BK3" s="64" t="s">
        <v>3</v>
      </c>
      <c r="BL3" s="969" t="s">
        <v>332</v>
      </c>
      <c r="BM3" s="969" t="s">
        <v>333</v>
      </c>
      <c r="BN3" s="969" t="s">
        <v>334</v>
      </c>
      <c r="BO3" s="951" t="s">
        <v>6</v>
      </c>
      <c r="BP3" s="951" t="s">
        <v>108</v>
      </c>
      <c r="BQ3" s="951" t="s">
        <v>229</v>
      </c>
      <c r="BR3" s="969" t="s">
        <v>335</v>
      </c>
      <c r="BS3" s="951" t="s">
        <v>229</v>
      </c>
      <c r="BT3" s="969" t="s">
        <v>336</v>
      </c>
      <c r="BU3" s="951" t="s">
        <v>229</v>
      </c>
      <c r="BV3" s="969" t="s">
        <v>337</v>
      </c>
      <c r="BW3" s="951" t="s">
        <v>229</v>
      </c>
      <c r="BX3" s="969" t="s">
        <v>103</v>
      </c>
      <c r="BY3" s="951" t="s">
        <v>229</v>
      </c>
      <c r="BZ3" s="969" t="s">
        <v>109</v>
      </c>
      <c r="CA3" s="951" t="s">
        <v>229</v>
      </c>
    </row>
    <row r="4" spans="1:79" x14ac:dyDescent="0.25">
      <c r="A4" s="16" t="s">
        <v>7</v>
      </c>
      <c r="B4" s="134">
        <v>0.3562519229296478</v>
      </c>
      <c r="C4" s="134">
        <v>0.50192924255271432</v>
      </c>
      <c r="D4" s="292">
        <v>0.48677825264709323</v>
      </c>
      <c r="E4" s="292">
        <v>0.447191581512904</v>
      </c>
      <c r="F4" s="138">
        <v>0.47837213665536238</v>
      </c>
      <c r="G4" s="134">
        <v>0.37081027496565877</v>
      </c>
      <c r="H4" s="292">
        <v>0.32308604287822218</v>
      </c>
      <c r="I4" s="292">
        <v>0.27390706036246876</v>
      </c>
      <c r="J4" s="138">
        <v>0.32260645482493089</v>
      </c>
      <c r="K4" s="292">
        <v>0.40005490859186654</v>
      </c>
      <c r="L4" s="134">
        <v>0.26585841976326696</v>
      </c>
      <c r="M4" s="292">
        <v>0.27470115905414377</v>
      </c>
      <c r="N4" s="292">
        <v>0.30893975368408005</v>
      </c>
      <c r="O4" s="138">
        <v>0.28288751622836161</v>
      </c>
      <c r="P4" s="292">
        <v>0.36056587148252905</v>
      </c>
      <c r="Q4" s="134">
        <v>0.37869949595756064</v>
      </c>
      <c r="R4" s="292">
        <v>0.44868425428933345</v>
      </c>
      <c r="S4" s="292">
        <v>0.52523855779952644</v>
      </c>
      <c r="T4" s="138">
        <v>0.45089337037343097</v>
      </c>
      <c r="U4" s="138">
        <v>0.38333108667697469</v>
      </c>
      <c r="V4" s="134">
        <v>0.55441095981843924</v>
      </c>
      <c r="W4" s="292">
        <v>0.53209563860563469</v>
      </c>
      <c r="X4" s="292">
        <v>0.47747782131837119</v>
      </c>
      <c r="Y4" s="138">
        <v>0.52109149159125856</v>
      </c>
      <c r="Z4" s="134">
        <v>0.41982841159283429</v>
      </c>
      <c r="AA4" s="292">
        <v>0.33421410467537177</v>
      </c>
      <c r="AB4" s="292">
        <v>0.29547560633620079</v>
      </c>
      <c r="AC4" s="138">
        <v>0.34957575717431794</v>
      </c>
      <c r="AD4" s="292">
        <v>0.4353968742363506</v>
      </c>
      <c r="AE4" s="134">
        <v>0.28857724226051595</v>
      </c>
      <c r="AF4" s="292">
        <v>0.30149351991666729</v>
      </c>
      <c r="AG4" s="292">
        <v>0.29146482763831388</v>
      </c>
      <c r="AH4" s="138">
        <v>0.29387107379548955</v>
      </c>
      <c r="AI4" s="292">
        <v>0.38773119438708931</v>
      </c>
      <c r="AJ4" s="134">
        <v>0.34131930198463734</v>
      </c>
      <c r="AK4" s="292">
        <v>0.43952039070661947</v>
      </c>
      <c r="AL4" s="292">
        <v>0.51993896739600221</v>
      </c>
      <c r="AM4" s="138">
        <v>0.43352605835334035</v>
      </c>
      <c r="AN4" s="138">
        <v>0.39936675799834259</v>
      </c>
      <c r="AO4" s="134">
        <v>0.51803587127609507</v>
      </c>
      <c r="AP4" s="292">
        <v>0.49535608023688937</v>
      </c>
      <c r="AQ4" s="292">
        <v>0.47282482438145002</v>
      </c>
      <c r="AR4" s="138">
        <v>0.49540716852149225</v>
      </c>
      <c r="AS4" s="134">
        <v>0.41579414723948083</v>
      </c>
      <c r="AT4" s="292">
        <v>0.32363137790941049</v>
      </c>
      <c r="AU4" s="292">
        <v>0.26430126551461203</v>
      </c>
      <c r="AV4" s="138">
        <v>0.33445473801898812</v>
      </c>
      <c r="AW4" s="292">
        <v>0.41448644247811106</v>
      </c>
      <c r="AX4" s="134">
        <v>0.26213421840338286</v>
      </c>
      <c r="AY4" s="292">
        <v>0.25406690239506152</v>
      </c>
      <c r="AZ4" s="292">
        <v>0.27617288187611677</v>
      </c>
      <c r="BA4" s="292">
        <v>0.26396722091743435</v>
      </c>
      <c r="BB4" s="292">
        <v>0.36342453183812473</v>
      </c>
      <c r="BC4" s="292">
        <v>0.35580540014624545</v>
      </c>
      <c r="BD4" s="292">
        <v>0.40697336876626811</v>
      </c>
      <c r="BE4" s="292">
        <v>0.46509054475914663</v>
      </c>
      <c r="BF4" s="583">
        <v>0.40931813149798613</v>
      </c>
      <c r="BG4" s="583">
        <v>0.37510052500176561</v>
      </c>
      <c r="BH4" s="583">
        <v>0.47982606172453174</v>
      </c>
      <c r="BI4" s="583">
        <v>0.46714979330302858</v>
      </c>
      <c r="BJ4" s="583">
        <v>0.42910673354233203</v>
      </c>
      <c r="BK4" s="583">
        <v>0.45841227705572052</v>
      </c>
      <c r="BL4" s="583">
        <v>0.35081143026078154</v>
      </c>
      <c r="BM4" s="292">
        <v>0.32298985584851836</v>
      </c>
      <c r="BN4" s="292">
        <v>0.2775715557289285</v>
      </c>
      <c r="BO4" s="292">
        <v>0.31718993743681739</v>
      </c>
      <c r="BP4" s="292">
        <v>0.38741975368735693</v>
      </c>
      <c r="BQ4" s="681">
        <v>-2.7066688790754134E-2</v>
      </c>
      <c r="BR4" s="292">
        <v>0.28591296786408266</v>
      </c>
      <c r="BS4" s="681">
        <v>2.37787494606998E-2</v>
      </c>
      <c r="BT4" s="292">
        <v>0.2753192464281074</v>
      </c>
      <c r="BU4" s="681">
        <v>2.1252344033045878E-2</v>
      </c>
      <c r="BV4" s="292">
        <v>0.31483768683997504</v>
      </c>
      <c r="BW4" s="681">
        <f>BV4-AZ4</f>
        <v>3.8664804963858268E-2</v>
      </c>
      <c r="BX4" s="292">
        <v>0.29162747605816802</v>
      </c>
      <c r="BY4" s="681">
        <f>BX4-BA4</f>
        <v>2.7660255140733669E-2</v>
      </c>
      <c r="BZ4" s="292">
        <v>0.35538621683361454</v>
      </c>
      <c r="CA4" s="583">
        <f>BZ4-BB4</f>
        <v>-8.0383150045101881E-3</v>
      </c>
    </row>
    <row r="5" spans="1:79" x14ac:dyDescent="0.25">
      <c r="A5" s="32" t="s">
        <v>25</v>
      </c>
      <c r="B5" s="134">
        <v>0.38399382186576747</v>
      </c>
      <c r="C5" s="134">
        <v>0.55440436089522527</v>
      </c>
      <c r="D5" s="292">
        <v>0.35751978521006239</v>
      </c>
      <c r="E5" s="292">
        <v>0.37131148167101019</v>
      </c>
      <c r="F5" s="138">
        <v>0.52838338490144454</v>
      </c>
      <c r="G5" s="134">
        <v>0.40504837028577284</v>
      </c>
      <c r="H5" s="292">
        <v>0.26584270347940725</v>
      </c>
      <c r="I5" s="292">
        <v>0.22090016385442543</v>
      </c>
      <c r="J5" s="138">
        <v>0.35640004301263234</v>
      </c>
      <c r="K5" s="292">
        <v>0.44191662185237313</v>
      </c>
      <c r="L5" s="134">
        <v>0.30533805107850293</v>
      </c>
      <c r="M5" s="292">
        <v>0.23034402312601035</v>
      </c>
      <c r="N5" s="292">
        <v>0.24223897329189811</v>
      </c>
      <c r="O5" s="138">
        <v>0.31691780182079465</v>
      </c>
      <c r="P5" s="292">
        <v>0.39979247737286683</v>
      </c>
      <c r="Q5" s="134">
        <v>0.41575828955154603</v>
      </c>
      <c r="R5" s="292">
        <v>0.35465241342149045</v>
      </c>
      <c r="S5" s="292">
        <v>0.43740799105327371</v>
      </c>
      <c r="T5" s="138">
        <v>0.49881445731125718</v>
      </c>
      <c r="U5" s="138">
        <v>0.42475174830946655</v>
      </c>
      <c r="V5" s="134">
        <v>0.62893945631578574</v>
      </c>
      <c r="W5" s="292">
        <v>0.41856765139191554</v>
      </c>
      <c r="X5" s="292">
        <v>0.39669701189172968</v>
      </c>
      <c r="Y5" s="138">
        <v>0.58754378149385977</v>
      </c>
      <c r="Z5" s="134">
        <v>0.47154166718768531</v>
      </c>
      <c r="AA5" s="292">
        <v>0.27528203059724654</v>
      </c>
      <c r="AB5" s="292">
        <v>0.24290981673026885</v>
      </c>
      <c r="AC5" s="138">
        <v>0.39272062623747656</v>
      </c>
      <c r="AD5" s="292">
        <v>0.49013220386566814</v>
      </c>
      <c r="AE5" s="134">
        <v>0.33843502648687696</v>
      </c>
      <c r="AF5" s="292">
        <v>0.26046400253726604</v>
      </c>
      <c r="AG5" s="292">
        <v>0.23040021280296286</v>
      </c>
      <c r="AH5" s="138">
        <v>0.33634958108988472</v>
      </c>
      <c r="AI5" s="292">
        <v>0.43849716264168243</v>
      </c>
      <c r="AJ5" s="134">
        <v>0.36088249928117766</v>
      </c>
      <c r="AK5" s="292">
        <v>0.34754995754171658</v>
      </c>
      <c r="AL5" s="292">
        <v>0.43824109143365769</v>
      </c>
      <c r="AM5" s="138">
        <v>0.47748371060309275</v>
      </c>
      <c r="AN5" s="138">
        <v>0.44829746925913866</v>
      </c>
      <c r="AO5" s="134">
        <v>0.58834598097180035</v>
      </c>
      <c r="AP5" s="134">
        <v>0.56208843460621427</v>
      </c>
      <c r="AQ5" s="134">
        <v>0.54584732506241962</v>
      </c>
      <c r="AR5" s="138">
        <v>0.56553854062260911</v>
      </c>
      <c r="AS5" s="134">
        <v>0.48726668078698249</v>
      </c>
      <c r="AT5" s="292">
        <v>0.27880423598069298</v>
      </c>
      <c r="AU5" s="292">
        <v>0.21959275476345227</v>
      </c>
      <c r="AV5" s="138">
        <v>0.38884101819880307</v>
      </c>
      <c r="AW5" s="292">
        <v>0.476701615840389</v>
      </c>
      <c r="AX5" s="134">
        <v>0.30582934608810414</v>
      </c>
      <c r="AY5" s="292">
        <v>0.2925959035469195</v>
      </c>
      <c r="AZ5" s="292">
        <v>0.30543511518565392</v>
      </c>
      <c r="BA5" s="138">
        <v>0.30124169776364507</v>
      </c>
      <c r="BB5" s="292">
        <v>0.41757215876458476</v>
      </c>
      <c r="BC5" s="134">
        <v>0.40540214437256972</v>
      </c>
      <c r="BD5" s="292">
        <v>0.46156922280565715</v>
      </c>
      <c r="BE5" s="292">
        <v>0.53612191756333683</v>
      </c>
      <c r="BF5" s="669">
        <v>0.46776813386725408</v>
      </c>
      <c r="BG5" s="669">
        <v>0.43020946810817712</v>
      </c>
      <c r="BH5" s="669">
        <v>0.5319754066222413</v>
      </c>
      <c r="BI5" s="669">
        <v>0.52127973034377928</v>
      </c>
      <c r="BJ5" s="669">
        <v>0.49253249381487518</v>
      </c>
      <c r="BK5" s="669">
        <v>0.51506197070196036</v>
      </c>
      <c r="BL5" s="669">
        <v>0.3941077939296706</v>
      </c>
      <c r="BM5" s="134">
        <v>0.37254568790827342</v>
      </c>
      <c r="BN5" s="134">
        <v>0.32418108582757404</v>
      </c>
      <c r="BO5" s="134">
        <v>0.36370970019641552</v>
      </c>
      <c r="BP5" s="134">
        <v>0.43896773525442112</v>
      </c>
      <c r="BQ5" s="706">
        <v>-3.7733880585967883E-2</v>
      </c>
      <c r="BR5" s="134">
        <v>0.34256529076625519</v>
      </c>
      <c r="BS5" s="706">
        <v>3.6735944678151056E-2</v>
      </c>
      <c r="BT5" s="134">
        <v>0.32029766473714971</v>
      </c>
      <c r="BU5" s="706">
        <v>2.7701761190230212E-2</v>
      </c>
      <c r="BV5" s="134">
        <v>0.35463003775046459</v>
      </c>
      <c r="BW5" s="706">
        <f t="shared" ref="BW5:BW64" si="0">BV5-AZ5</f>
        <v>4.9194922564810672E-2</v>
      </c>
      <c r="BX5" s="134">
        <v>0.33899622557738573</v>
      </c>
      <c r="BY5" s="706">
        <f t="shared" ref="BY5:BY64" si="1">BX5-BA5</f>
        <v>3.7754527813740668E-2</v>
      </c>
      <c r="BZ5" s="134">
        <v>0.40527770268926633</v>
      </c>
      <c r="CA5" s="583">
        <f t="shared" ref="CA5:CA64" si="2">BZ5-BB5</f>
        <v>-1.2294456075318427E-2</v>
      </c>
    </row>
    <row r="6" spans="1:79" x14ac:dyDescent="0.25">
      <c r="A6" s="5" t="s">
        <v>26</v>
      </c>
      <c r="B6" s="676">
        <v>0.43835753886450624</v>
      </c>
      <c r="C6" s="676">
        <v>0.68912104168841559</v>
      </c>
      <c r="D6" s="677">
        <v>0.69165053118739395</v>
      </c>
      <c r="E6" s="677">
        <v>0.65089539835403842</v>
      </c>
      <c r="F6" s="678">
        <v>0.67674138349514568</v>
      </c>
      <c r="G6" s="679">
        <v>0.53508109942466731</v>
      </c>
      <c r="H6" s="648">
        <v>0.46813199011727047</v>
      </c>
      <c r="I6" s="648">
        <v>0.46261983773822368</v>
      </c>
      <c r="J6" s="667">
        <v>0.48838593196178154</v>
      </c>
      <c r="K6" s="648">
        <v>0.58204333880157588</v>
      </c>
      <c r="L6" s="679">
        <v>0.45061749660716144</v>
      </c>
      <c r="M6" s="648">
        <v>0.46825518930298921</v>
      </c>
      <c r="N6" s="648">
        <v>0.55013371988493343</v>
      </c>
      <c r="O6" s="667">
        <v>0.48901157456263772</v>
      </c>
      <c r="P6" s="648">
        <v>0.55069197502874689</v>
      </c>
      <c r="Q6" s="679">
        <v>0.58133158036677446</v>
      </c>
      <c r="R6" s="648">
        <v>0.6666504854368932</v>
      </c>
      <c r="S6" s="648">
        <v>0.67770209138045046</v>
      </c>
      <c r="T6" s="667">
        <v>0.64162563464424738</v>
      </c>
      <c r="U6" s="678">
        <v>0.57361223991813337</v>
      </c>
      <c r="V6" s="676">
        <v>0.75119900302745579</v>
      </c>
      <c r="W6" s="677">
        <v>0.71040306141427678</v>
      </c>
      <c r="X6" s="677">
        <v>0.7053273045203049</v>
      </c>
      <c r="Y6" s="678">
        <v>0.72257147598895166</v>
      </c>
      <c r="Z6" s="679">
        <v>0.56258400755124061</v>
      </c>
      <c r="AA6" s="648">
        <v>0.48235819240004174</v>
      </c>
      <c r="AB6" s="648">
        <v>0.48029241055375771</v>
      </c>
      <c r="AC6" s="667">
        <v>0.50812523634671691</v>
      </c>
      <c r="AD6" s="648">
        <v>0.61534835616783423</v>
      </c>
      <c r="AE6" s="679">
        <v>0.46944992518356127</v>
      </c>
      <c r="AF6" s="648">
        <v>0.51944881598635906</v>
      </c>
      <c r="AG6" s="648">
        <v>0.4791626438331536</v>
      </c>
      <c r="AH6" s="667">
        <v>0.48946456838328412</v>
      </c>
      <c r="AI6" s="648">
        <v>0.57308080698470065</v>
      </c>
      <c r="AJ6" s="679">
        <v>0.47653778230156246</v>
      </c>
      <c r="AK6" s="648">
        <v>0.66335785239122624</v>
      </c>
      <c r="AL6" s="648">
        <v>0.69681664752757766</v>
      </c>
      <c r="AM6" s="667">
        <v>0.61168177061347973</v>
      </c>
      <c r="AN6" s="680">
        <v>0.5827837814487653</v>
      </c>
      <c r="AO6" s="676">
        <v>0.71408505150154877</v>
      </c>
      <c r="AP6" s="677">
        <v>0.70939349283402675</v>
      </c>
      <c r="AQ6" s="677">
        <v>0.69494467063367793</v>
      </c>
      <c r="AR6" s="678">
        <v>0.70603265761716416</v>
      </c>
      <c r="AS6" s="679">
        <v>0.62332324253865523</v>
      </c>
      <c r="AT6" s="648">
        <v>0.50091067265198175</v>
      </c>
      <c r="AU6" s="648">
        <v>0.38492673498741464</v>
      </c>
      <c r="AV6" s="667">
        <v>0.50303000195597269</v>
      </c>
      <c r="AW6" s="648">
        <v>0.60397054896982483</v>
      </c>
      <c r="AX6" s="679">
        <v>0.46433280700838642</v>
      </c>
      <c r="AY6" s="648">
        <v>0.44689522653721686</v>
      </c>
      <c r="AZ6" s="648">
        <v>0.47275035958288386</v>
      </c>
      <c r="BA6" s="667">
        <v>0.4612019546456545</v>
      </c>
      <c r="BB6" s="648">
        <v>0.55585805564446333</v>
      </c>
      <c r="BC6" s="679">
        <v>0.59657007951421515</v>
      </c>
      <c r="BD6" s="648">
        <v>0.65157935095289454</v>
      </c>
      <c r="BE6" s="648">
        <v>0.68303806938789724</v>
      </c>
      <c r="BF6" s="667">
        <v>0.64364383852774254</v>
      </c>
      <c r="BG6" s="680">
        <v>0.57798441392915723</v>
      </c>
      <c r="BH6" s="680">
        <v>0.68555490308661315</v>
      </c>
      <c r="BI6" s="536">
        <v>0.70713793535213432</v>
      </c>
      <c r="BJ6" s="536">
        <v>0.70734640663604409</v>
      </c>
      <c r="BK6" s="536">
        <v>0.69977558656957939</v>
      </c>
      <c r="BL6" s="536">
        <v>0.53291725773103193</v>
      </c>
      <c r="BM6" s="559">
        <v>0.4859252205345026</v>
      </c>
      <c r="BN6" s="559">
        <v>0.42283763034879546</v>
      </c>
      <c r="BO6" s="559">
        <v>0.48061899427433413</v>
      </c>
      <c r="BP6" s="559">
        <v>0.58959188547086494</v>
      </c>
      <c r="BQ6" s="701">
        <v>-1.4378663498959887E-2</v>
      </c>
      <c r="BR6" s="136">
        <v>0.50478268651912162</v>
      </c>
      <c r="BS6" s="701">
        <v>4.0449879510735198E-2</v>
      </c>
      <c r="BT6" s="136">
        <v>0.43988499582419882</v>
      </c>
      <c r="BU6" s="701">
        <v>-7.0102307130180397E-3</v>
      </c>
      <c r="BV6" s="136">
        <v>0.45864729413879901</v>
      </c>
      <c r="BW6" s="701">
        <f t="shared" si="0"/>
        <v>-1.410306544408485E-2</v>
      </c>
      <c r="BX6" s="136">
        <v>0.46787083670442287</v>
      </c>
      <c r="BY6" s="701">
        <f t="shared" si="1"/>
        <v>6.6688820587683662E-3</v>
      </c>
      <c r="BZ6" s="136">
        <v>0.54857233790122151</v>
      </c>
      <c r="CA6" s="617">
        <f t="shared" si="2"/>
        <v>-7.2857177432418263E-3</v>
      </c>
    </row>
    <row r="7" spans="1:79" x14ac:dyDescent="0.25">
      <c r="A7" s="6" t="s">
        <v>9</v>
      </c>
      <c r="B7" s="135">
        <v>0.45496291977088849</v>
      </c>
      <c r="C7" s="135">
        <v>0.71667803716279954</v>
      </c>
      <c r="D7" s="62">
        <v>0.72538996971595648</v>
      </c>
      <c r="E7" s="62">
        <v>0.68431878419166203</v>
      </c>
      <c r="F7" s="140">
        <v>0.70824245126705654</v>
      </c>
      <c r="G7" s="136">
        <v>0.55343251461988308</v>
      </c>
      <c r="H7" s="559">
        <v>0.49425652707036405</v>
      </c>
      <c r="I7" s="559">
        <v>0.49348234649122807</v>
      </c>
      <c r="J7" s="139">
        <v>0.51350987002763315</v>
      </c>
      <c r="K7" s="559">
        <v>0.61033822534005377</v>
      </c>
      <c r="L7" s="136">
        <v>0.47424094510469716</v>
      </c>
      <c r="M7" s="559">
        <v>0.49916713827579706</v>
      </c>
      <c r="N7" s="559">
        <v>0.58394461500974659</v>
      </c>
      <c r="O7" s="139">
        <v>0.51841292429443175</v>
      </c>
      <c r="P7" s="559">
        <v>0.57935973561039356</v>
      </c>
      <c r="Q7" s="136">
        <v>0.61112169873608746</v>
      </c>
      <c r="R7" s="559">
        <v>0.69502965399610128</v>
      </c>
      <c r="S7" s="559">
        <v>0.70712365591397852</v>
      </c>
      <c r="T7" s="139">
        <v>0.67083147406559884</v>
      </c>
      <c r="U7" s="140">
        <v>0.6024156258511576</v>
      </c>
      <c r="V7" s="135">
        <v>0.79250139124693453</v>
      </c>
      <c r="W7" s="62">
        <v>0.74564236993345423</v>
      </c>
      <c r="X7" s="62">
        <v>0.74015722740992262</v>
      </c>
      <c r="Y7" s="140">
        <v>0.75973676820255764</v>
      </c>
      <c r="Z7" s="136">
        <v>0.58839213937621826</v>
      </c>
      <c r="AA7" s="559">
        <v>0.50826707460856435</v>
      </c>
      <c r="AB7" s="559">
        <v>0.51362676656920081</v>
      </c>
      <c r="AC7" s="139">
        <v>0.5364488625409678</v>
      </c>
      <c r="AD7" s="559">
        <v>0.64809281537176266</v>
      </c>
      <c r="AE7" s="136">
        <v>0.49750398509715155</v>
      </c>
      <c r="AF7" s="559">
        <v>0.55649651009243539</v>
      </c>
      <c r="AG7" s="559">
        <v>0.5082679337231969</v>
      </c>
      <c r="AH7" s="139">
        <v>0.52089188437579459</v>
      </c>
      <c r="AI7" s="559">
        <v>0.60538301372348147</v>
      </c>
      <c r="AJ7" s="136">
        <v>0.50013558762497645</v>
      </c>
      <c r="AK7" s="559">
        <v>0.69820879629629629</v>
      </c>
      <c r="AL7" s="559">
        <v>0.73112051971326153</v>
      </c>
      <c r="AM7" s="139">
        <v>0.64255655669972034</v>
      </c>
      <c r="AN7" s="198">
        <v>0.61472718299619722</v>
      </c>
      <c r="AO7" s="135">
        <v>0.75151997264667048</v>
      </c>
      <c r="AP7" s="62">
        <v>0.74541241123642432</v>
      </c>
      <c r="AQ7" s="62">
        <v>0.73052254291643082</v>
      </c>
      <c r="AR7" s="140">
        <v>0.74238739441195589</v>
      </c>
      <c r="AS7" s="136">
        <v>0.65497403752436656</v>
      </c>
      <c r="AT7" s="559">
        <v>0.52151820411243166</v>
      </c>
      <c r="AU7" s="559">
        <v>0.40318226120857698</v>
      </c>
      <c r="AV7" s="139">
        <v>0.52650278340080969</v>
      </c>
      <c r="AW7" s="559">
        <v>0.6338487225776227</v>
      </c>
      <c r="AX7" s="136">
        <v>0.49554822203357857</v>
      </c>
      <c r="AY7" s="559">
        <v>0.46853926146010189</v>
      </c>
      <c r="AZ7" s="559">
        <v>0.49857943469785576</v>
      </c>
      <c r="BA7" s="139">
        <v>0.48743581553521481</v>
      </c>
      <c r="BB7" s="559">
        <v>0.58450810921534613</v>
      </c>
      <c r="BC7" s="136">
        <v>0.6257197934352009</v>
      </c>
      <c r="BD7" s="559">
        <v>0.68331451510721253</v>
      </c>
      <c r="BE7" s="559">
        <v>0.71098259762309002</v>
      </c>
      <c r="BF7" s="139">
        <v>0.67323053886981943</v>
      </c>
      <c r="BG7" s="198">
        <v>0.60687046823680213</v>
      </c>
      <c r="BH7" s="198">
        <v>0.71820230381060179</v>
      </c>
      <c r="BI7" s="616">
        <v>0.74153421052631574</v>
      </c>
      <c r="BJ7" s="616">
        <v>0.74663601443123939</v>
      </c>
      <c r="BK7" s="616">
        <v>0.73525495289148812</v>
      </c>
      <c r="BL7" s="616">
        <v>0.56017807017543852</v>
      </c>
      <c r="BM7" s="559">
        <v>0.51412392944727414</v>
      </c>
      <c r="BN7" s="559">
        <v>0.44797528752436649</v>
      </c>
      <c r="BO7" s="559">
        <v>0.50749936861384226</v>
      </c>
      <c r="BP7" s="559">
        <v>0.62074800168007505</v>
      </c>
      <c r="BQ7" s="702">
        <v>-1.3100720897547657E-2</v>
      </c>
      <c r="BR7" s="136">
        <v>0.54174079890586679</v>
      </c>
      <c r="BS7" s="702">
        <v>4.6192576872288227E-2</v>
      </c>
      <c r="BT7" s="136">
        <v>0.46637247217506134</v>
      </c>
      <c r="BU7" s="702">
        <v>-2.166789285040549E-3</v>
      </c>
      <c r="BV7" s="136">
        <v>0.4824877412280702</v>
      </c>
      <c r="BW7" s="702">
        <f t="shared" si="0"/>
        <v>-1.6091693469785562E-2</v>
      </c>
      <c r="BX7" s="136">
        <v>0.49702330043859649</v>
      </c>
      <c r="BY7" s="702">
        <f t="shared" si="1"/>
        <v>9.5874849033816822E-3</v>
      </c>
      <c r="BZ7" s="136">
        <v>0.57905323056573066</v>
      </c>
      <c r="CA7" s="617">
        <f t="shared" si="2"/>
        <v>-5.4548786496154689E-3</v>
      </c>
    </row>
    <row r="8" spans="1:79" x14ac:dyDescent="0.25">
      <c r="A8" s="6" t="s">
        <v>10</v>
      </c>
      <c r="B8" s="135">
        <v>0.24116864060121765</v>
      </c>
      <c r="C8" s="135">
        <v>0.36188172043010752</v>
      </c>
      <c r="D8" s="62">
        <v>0.29099469866071426</v>
      </c>
      <c r="E8" s="62">
        <v>0.25399269153225806</v>
      </c>
      <c r="F8" s="140">
        <v>0.30266620370370373</v>
      </c>
      <c r="G8" s="136">
        <v>0.31715804398148151</v>
      </c>
      <c r="H8" s="559">
        <v>0.15790311379928315</v>
      </c>
      <c r="I8" s="559">
        <v>9.6127546296296301E-2</v>
      </c>
      <c r="J8" s="139">
        <v>0.19003916742979243</v>
      </c>
      <c r="K8" s="559">
        <v>0.24604156115715159</v>
      </c>
      <c r="L8" s="136">
        <v>0.17008904569892475</v>
      </c>
      <c r="M8" s="559">
        <v>0.10117579525089605</v>
      </c>
      <c r="N8" s="559">
        <v>0.14862934027777777</v>
      </c>
      <c r="O8" s="139">
        <v>0.13987054649758454</v>
      </c>
      <c r="P8" s="559">
        <v>0.2102623181216931</v>
      </c>
      <c r="Q8" s="136">
        <v>0.22757392473118279</v>
      </c>
      <c r="R8" s="559">
        <v>0.32964785879629632</v>
      </c>
      <c r="S8" s="559">
        <v>0.32832101254480289</v>
      </c>
      <c r="T8" s="139">
        <v>0.29480629151570042</v>
      </c>
      <c r="U8" s="140">
        <v>0.23157203196347029</v>
      </c>
      <c r="V8" s="135">
        <v>0.26073314292114697</v>
      </c>
      <c r="W8" s="62">
        <v>0.29193627274904216</v>
      </c>
      <c r="X8" s="62">
        <v>0.2917219702060932</v>
      </c>
      <c r="Y8" s="140">
        <v>0.28123363095238096</v>
      </c>
      <c r="Z8" s="136">
        <v>0.25611244212962958</v>
      </c>
      <c r="AA8" s="559">
        <v>0.17469021617383512</v>
      </c>
      <c r="AB8" s="559">
        <v>8.4446932870370361E-2</v>
      </c>
      <c r="AC8" s="139">
        <v>0.17178217528998779</v>
      </c>
      <c r="AD8" s="559">
        <v>0.22650790312118438</v>
      </c>
      <c r="AE8" s="136">
        <v>0.1363079637096774</v>
      </c>
      <c r="AF8" s="559">
        <v>7.9507448476702519E-2</v>
      </c>
      <c r="AG8" s="559">
        <v>0.13353732638888891</v>
      </c>
      <c r="AH8" s="139">
        <v>0.11626519097222222</v>
      </c>
      <c r="AI8" s="559">
        <v>0.18949210196167884</v>
      </c>
      <c r="AJ8" s="136">
        <v>0.19631384408602151</v>
      </c>
      <c r="AK8" s="559">
        <v>0.24950289351851856</v>
      </c>
      <c r="AL8" s="559">
        <v>0.28945816532258067</v>
      </c>
      <c r="AM8" s="139">
        <v>0.24504368583937197</v>
      </c>
      <c r="AN8" s="198">
        <v>0.20345588807301154</v>
      </c>
      <c r="AO8" s="135">
        <v>0.26954536290322584</v>
      </c>
      <c r="AP8" s="62">
        <v>0.28166883680555549</v>
      </c>
      <c r="AQ8" s="62">
        <v>0.27245743727598565</v>
      </c>
      <c r="AR8" s="140">
        <v>0.2743201581790124</v>
      </c>
      <c r="AS8" s="136">
        <v>0.24747005208333331</v>
      </c>
      <c r="AT8" s="559">
        <v>0.25619623655913976</v>
      </c>
      <c r="AU8" s="559">
        <v>0.16814236111111111</v>
      </c>
      <c r="AV8" s="139">
        <v>0.22429072229853478</v>
      </c>
      <c r="AW8" s="559">
        <v>0.24916723737722526</v>
      </c>
      <c r="AX8" s="136">
        <v>9.3649753584229389E-2</v>
      </c>
      <c r="AY8" s="559">
        <v>0.18987231182795697</v>
      </c>
      <c r="AZ8" s="559">
        <v>0.1660300925925926</v>
      </c>
      <c r="BA8" s="139">
        <v>0.14967485658212562</v>
      </c>
      <c r="BB8" s="559">
        <v>0.21563866949023197</v>
      </c>
      <c r="BC8" s="136">
        <v>0.25041722670250893</v>
      </c>
      <c r="BD8" s="559">
        <v>0.27472427662037041</v>
      </c>
      <c r="BE8" s="559">
        <v>0.3511967965949821</v>
      </c>
      <c r="BF8" s="139">
        <v>0.29230177196557972</v>
      </c>
      <c r="BG8" s="198">
        <v>0.23496251902587517</v>
      </c>
      <c r="BH8" s="198">
        <v>0.29786701948924738</v>
      </c>
      <c r="BI8" s="616">
        <v>0.29868216765873012</v>
      </c>
      <c r="BJ8" s="616">
        <v>0.24078231406810033</v>
      </c>
      <c r="BK8" s="616">
        <v>0.27845811149691357</v>
      </c>
      <c r="BL8" s="616">
        <v>0.20919510995370372</v>
      </c>
      <c r="BM8" s="559">
        <v>0.15106555219534051</v>
      </c>
      <c r="BN8" s="559">
        <v>0.1243279513888889</v>
      </c>
      <c r="BO8" s="559">
        <v>0.16141454899267399</v>
      </c>
      <c r="BP8" s="559">
        <v>0.21961300548649479</v>
      </c>
      <c r="BQ8" s="702">
        <v>-2.9554231890730476E-2</v>
      </c>
      <c r="BR8" s="136">
        <v>6.5905101926523296E-2</v>
      </c>
      <c r="BS8" s="702">
        <v>-2.7744651657706093E-2</v>
      </c>
      <c r="BT8" s="136">
        <v>0.12534621415770608</v>
      </c>
      <c r="BU8" s="702">
        <v>-6.4526097670250887E-2</v>
      </c>
      <c r="BV8" s="136">
        <v>0.17554198495370368</v>
      </c>
      <c r="BW8" s="702">
        <f t="shared" si="0"/>
        <v>9.5118923611110795E-3</v>
      </c>
      <c r="BX8" s="136">
        <v>0.12168532986111111</v>
      </c>
      <c r="BY8" s="702">
        <f t="shared" si="1"/>
        <v>-2.7989526721014513E-2</v>
      </c>
      <c r="BZ8" s="136">
        <v>0.18661173751017501</v>
      </c>
      <c r="CA8" s="617">
        <f t="shared" si="2"/>
        <v>-2.9026931980056958E-2</v>
      </c>
    </row>
    <row r="9" spans="1:79" x14ac:dyDescent="0.25">
      <c r="A9" s="5" t="s">
        <v>27</v>
      </c>
      <c r="B9" s="676">
        <v>0.38322932624494971</v>
      </c>
      <c r="C9" s="676">
        <v>0.69809535621798124</v>
      </c>
      <c r="D9" s="677">
        <v>0.6935514249875343</v>
      </c>
      <c r="E9" s="677">
        <v>0.55063854993525863</v>
      </c>
      <c r="F9" s="678">
        <v>0.64589101100446</v>
      </c>
      <c r="G9" s="679">
        <v>0.44355716259453171</v>
      </c>
      <c r="H9" s="648">
        <v>0.36165414062939821</v>
      </c>
      <c r="I9" s="648">
        <v>0.32634420811518322</v>
      </c>
      <c r="J9" s="667">
        <v>0.37701449978904167</v>
      </c>
      <c r="K9" s="648">
        <v>0.51071000260333799</v>
      </c>
      <c r="L9" s="679">
        <v>0.31580631087091149</v>
      </c>
      <c r="M9" s="648">
        <v>0.33754542447784719</v>
      </c>
      <c r="N9" s="648">
        <v>0.35632082606166376</v>
      </c>
      <c r="O9" s="667">
        <v>0.33634270193110244</v>
      </c>
      <c r="P9" s="648">
        <v>0.45194886098485576</v>
      </c>
      <c r="Q9" s="679">
        <v>0.4330100137927152</v>
      </c>
      <c r="R9" s="648">
        <v>0.54346182373472962</v>
      </c>
      <c r="S9" s="648">
        <v>0.68129679671226706</v>
      </c>
      <c r="T9" s="667">
        <v>0.55268875910539506</v>
      </c>
      <c r="U9" s="678">
        <v>0.47734083530564925</v>
      </c>
      <c r="V9" s="676">
        <v>0.71565441155773235</v>
      </c>
      <c r="W9" s="677">
        <v>0.70395597881687433</v>
      </c>
      <c r="X9" s="677">
        <v>0.64562964096717901</v>
      </c>
      <c r="Y9" s="678">
        <v>0.6880717474061715</v>
      </c>
      <c r="Z9" s="679">
        <v>0.53353840168702726</v>
      </c>
      <c r="AA9" s="648">
        <v>0.4018947636941958</v>
      </c>
      <c r="AB9" s="648">
        <v>0.37714179392088421</v>
      </c>
      <c r="AC9" s="667">
        <v>0.43713344552480682</v>
      </c>
      <c r="AD9" s="648">
        <v>0.56260259646548916</v>
      </c>
      <c r="AE9" s="679">
        <v>0.35459797050047853</v>
      </c>
      <c r="AF9" s="648">
        <v>0.4329807394584248</v>
      </c>
      <c r="AG9" s="648">
        <v>0.37046909540430484</v>
      </c>
      <c r="AH9" s="667">
        <v>0.38618492250929509</v>
      </c>
      <c r="AI9" s="648">
        <v>0.50336746506413932</v>
      </c>
      <c r="AJ9" s="679">
        <v>0.46250365929178627</v>
      </c>
      <c r="AK9" s="648">
        <v>0.64762798138452593</v>
      </c>
      <c r="AL9" s="648">
        <v>0.75293102234982834</v>
      </c>
      <c r="AM9" s="667">
        <v>0.62073168013506341</v>
      </c>
      <c r="AN9" s="667">
        <v>0.53286885245901638</v>
      </c>
      <c r="AO9" s="676">
        <v>0.7540810814614648</v>
      </c>
      <c r="AP9" s="677">
        <v>0.68507658626277734</v>
      </c>
      <c r="AQ9" s="677">
        <v>0.65775418003715591</v>
      </c>
      <c r="AR9" s="678">
        <v>0.69943375024238896</v>
      </c>
      <c r="AS9" s="679">
        <v>0.54695210878417688</v>
      </c>
      <c r="AT9" s="648">
        <v>0.38191219107132801</v>
      </c>
      <c r="AU9" s="648">
        <v>0.35350130890052356</v>
      </c>
      <c r="AV9" s="667">
        <v>0.4269547302610131</v>
      </c>
      <c r="AW9" s="648">
        <v>0.56244153577661427</v>
      </c>
      <c r="AX9" s="679">
        <v>0.29169421691155767</v>
      </c>
      <c r="AY9" s="648">
        <v>0.35402810617575858</v>
      </c>
      <c r="AZ9" s="648">
        <v>0.37022251308900522</v>
      </c>
      <c r="BA9" s="667">
        <v>0.33830508052583652</v>
      </c>
      <c r="BB9" s="648">
        <v>0.48690837136975879</v>
      </c>
      <c r="BC9" s="679">
        <v>0.43349304030850644</v>
      </c>
      <c r="BD9" s="648">
        <v>0.59232511634671314</v>
      </c>
      <c r="BE9" s="648">
        <v>0.70173183020886121</v>
      </c>
      <c r="BF9" s="667">
        <v>0.57567091822217165</v>
      </c>
      <c r="BG9" s="667">
        <v>0.50928177639914896</v>
      </c>
      <c r="BH9" s="667">
        <v>0.70903110046163376</v>
      </c>
      <c r="BI9" s="536">
        <v>0.74468702863998992</v>
      </c>
      <c r="BJ9" s="536">
        <v>0.65964223737544336</v>
      </c>
      <c r="BK9" s="536">
        <v>0.70311233638743442</v>
      </c>
      <c r="BL9" s="536">
        <v>0.48319620782431649</v>
      </c>
      <c r="BM9" s="559">
        <v>0.39194955807014581</v>
      </c>
      <c r="BN9" s="559">
        <v>0.36768438045375218</v>
      </c>
      <c r="BO9" s="559">
        <v>0.41403136207161079</v>
      </c>
      <c r="BP9" s="559">
        <v>0.5577732830021308</v>
      </c>
      <c r="BQ9" s="703">
        <v>-4.6682527744834612E-3</v>
      </c>
      <c r="BR9" s="136">
        <v>0.39604843987502114</v>
      </c>
      <c r="BS9" s="703">
        <v>0.10435422296346347</v>
      </c>
      <c r="BT9" s="136">
        <v>0.36635215053763448</v>
      </c>
      <c r="BU9" s="703">
        <v>1.2324044361875897E-2</v>
      </c>
      <c r="BV9" s="136">
        <v>0.37177246218731819</v>
      </c>
      <c r="BW9" s="703">
        <f t="shared" si="0"/>
        <v>1.5499490983129638E-3</v>
      </c>
      <c r="BX9" s="136">
        <v>0.37812600183056372</v>
      </c>
      <c r="BY9" s="703">
        <f t="shared" si="1"/>
        <v>3.9820921304727197E-2</v>
      </c>
      <c r="BZ9" s="136">
        <v>0.4972328072959617</v>
      </c>
      <c r="CA9" s="617">
        <f t="shared" si="2"/>
        <v>1.0324435926202913E-2</v>
      </c>
    </row>
    <row r="10" spans="1:79" x14ac:dyDescent="0.25">
      <c r="A10" s="6" t="s">
        <v>12</v>
      </c>
      <c r="B10" s="135">
        <v>0.16911217544095264</v>
      </c>
      <c r="C10" s="135">
        <v>0.30079000632511066</v>
      </c>
      <c r="D10" s="62">
        <v>0.27730517623716155</v>
      </c>
      <c r="E10" s="62">
        <v>0.23490738983765547</v>
      </c>
      <c r="F10" s="140">
        <v>0.27079071350762524</v>
      </c>
      <c r="G10" s="136">
        <v>0.13388017429193899</v>
      </c>
      <c r="H10" s="559">
        <v>8.1304712207463631E-2</v>
      </c>
      <c r="I10" s="559">
        <v>0.22392814542483661</v>
      </c>
      <c r="J10" s="139">
        <v>0.14565599637290816</v>
      </c>
      <c r="K10" s="559">
        <v>0.20787767892608239</v>
      </c>
      <c r="L10" s="136">
        <v>0.2370565833860426</v>
      </c>
      <c r="M10" s="559">
        <v>0.24962141577060928</v>
      </c>
      <c r="N10" s="559">
        <v>0.2258251633986928</v>
      </c>
      <c r="O10" s="139">
        <v>0.23762796604148903</v>
      </c>
      <c r="P10" s="559">
        <v>0.21790341670856372</v>
      </c>
      <c r="Q10" s="136">
        <v>0.25759593084545646</v>
      </c>
      <c r="R10" s="559">
        <v>0.24292592592592591</v>
      </c>
      <c r="S10" s="559">
        <v>0.32916930212945394</v>
      </c>
      <c r="T10" s="139">
        <v>0.27692934782608697</v>
      </c>
      <c r="U10" s="140">
        <v>0.23278118564777509</v>
      </c>
      <c r="V10" s="135">
        <v>0.31406336970271981</v>
      </c>
      <c r="W10" s="62">
        <v>0.29425774735181431</v>
      </c>
      <c r="X10" s="62">
        <v>0.28730007379295802</v>
      </c>
      <c r="Y10" s="140">
        <v>0.29863452111613875</v>
      </c>
      <c r="Z10" s="136">
        <v>0.34777189542483661</v>
      </c>
      <c r="AA10" s="559">
        <v>0.33136838498840393</v>
      </c>
      <c r="AB10" s="559">
        <v>0.31163646514161225</v>
      </c>
      <c r="AC10" s="139">
        <v>0.33027110716081304</v>
      </c>
      <c r="AD10" s="559">
        <v>0.31445281413847592</v>
      </c>
      <c r="AE10" s="136">
        <v>0.22960164979970479</v>
      </c>
      <c r="AF10" s="559">
        <v>0.47150669407547963</v>
      </c>
      <c r="AG10" s="559">
        <v>0.25384150326797383</v>
      </c>
      <c r="AH10" s="139">
        <v>0.31901743215402106</v>
      </c>
      <c r="AI10" s="559">
        <v>0.3159854596035494</v>
      </c>
      <c r="AJ10" s="136">
        <v>0.37131615011596036</v>
      </c>
      <c r="AK10" s="559">
        <v>0.33888984204793027</v>
      </c>
      <c r="AL10" s="559">
        <v>0.39889560931899642</v>
      </c>
      <c r="AM10" s="139">
        <v>0.37003543265132138</v>
      </c>
      <c r="AN10" s="139">
        <v>0.32957179162648664</v>
      </c>
      <c r="AO10" s="135">
        <v>0.46742641787897948</v>
      </c>
      <c r="AP10" s="62">
        <v>0.42152850723622781</v>
      </c>
      <c r="AQ10" s="62">
        <v>0.34940965633565252</v>
      </c>
      <c r="AR10" s="140">
        <v>0.41249685003631081</v>
      </c>
      <c r="AS10" s="136">
        <v>0.28798235294117647</v>
      </c>
      <c r="AT10" s="559">
        <v>0.25916310879190385</v>
      </c>
      <c r="AU10" s="559">
        <v>0.2593681917211329</v>
      </c>
      <c r="AV10" s="139">
        <v>0.268731568268333</v>
      </c>
      <c r="AW10" s="559">
        <v>0.34021706748997943</v>
      </c>
      <c r="AX10" s="136">
        <v>0.25305977229601517</v>
      </c>
      <c r="AY10" s="559">
        <v>0.23047122074636306</v>
      </c>
      <c r="AZ10" s="559">
        <v>0.26100217864923747</v>
      </c>
      <c r="BA10" s="139">
        <v>0.24803832764990053</v>
      </c>
      <c r="BB10" s="559">
        <v>0.30915316981493457</v>
      </c>
      <c r="BC10" s="136">
        <v>0.31319207252793591</v>
      </c>
      <c r="BD10" s="559">
        <v>0.3710148965141612</v>
      </c>
      <c r="BE10" s="559">
        <v>0.46940873392367699</v>
      </c>
      <c r="BF10" s="139">
        <v>0.38468556408070476</v>
      </c>
      <c r="BG10" s="139">
        <v>0.32819213224102417</v>
      </c>
      <c r="BH10" s="139">
        <v>0.43824238351254474</v>
      </c>
      <c r="BI10" s="616">
        <v>0.44419206640989728</v>
      </c>
      <c r="BJ10" s="616">
        <v>0.34474914347459412</v>
      </c>
      <c r="BK10" s="616">
        <v>0.40789016884531587</v>
      </c>
      <c r="BL10" s="616">
        <v>0.24796379357298473</v>
      </c>
      <c r="BM10" s="559">
        <v>0.25938114062829432</v>
      </c>
      <c r="BN10" s="559">
        <v>0.24401633986928101</v>
      </c>
      <c r="BO10" s="559">
        <v>0.25055186112906702</v>
      </c>
      <c r="BP10" s="559">
        <v>0.32878637877803057</v>
      </c>
      <c r="BQ10" s="704">
        <v>-1.1430688711948855E-2</v>
      </c>
      <c r="BR10" s="136">
        <v>0.27372650484925154</v>
      </c>
      <c r="BS10" s="704">
        <v>2.0666732553236367E-2</v>
      </c>
      <c r="BT10" s="136">
        <v>0.28983355734767025</v>
      </c>
      <c r="BU10" s="704">
        <v>5.9362336601307186E-2</v>
      </c>
      <c r="BV10" s="136">
        <v>0.24861895424836603</v>
      </c>
      <c r="BW10" s="704">
        <f t="shared" si="0"/>
        <v>-1.2383224400871445E-2</v>
      </c>
      <c r="BX10" s="136">
        <v>0.27096663647342994</v>
      </c>
      <c r="BY10" s="704">
        <f t="shared" si="1"/>
        <v>2.292830882352942E-2</v>
      </c>
      <c r="BZ10" s="136">
        <v>0.30930133741530796</v>
      </c>
      <c r="CA10" s="617">
        <f t="shared" si="2"/>
        <v>1.4816760037339449E-4</v>
      </c>
    </row>
    <row r="11" spans="1:79" x14ac:dyDescent="0.25">
      <c r="A11" s="6" t="s">
        <v>11</v>
      </c>
      <c r="B11" s="135">
        <v>0.46122914546640575</v>
      </c>
      <c r="C11" s="135">
        <v>0.84282801939324115</v>
      </c>
      <c r="D11" s="62">
        <v>0.84518398703231301</v>
      </c>
      <c r="E11" s="62">
        <v>0.6656549011136712</v>
      </c>
      <c r="F11" s="140">
        <v>0.78253469080687821</v>
      </c>
      <c r="G11" s="136">
        <v>0.55636806547619055</v>
      </c>
      <c r="H11" s="559">
        <v>0.46378143241167435</v>
      </c>
      <c r="I11" s="559">
        <v>0.36365291666666666</v>
      </c>
      <c r="J11" s="139">
        <v>0.46129509746206177</v>
      </c>
      <c r="K11" s="559">
        <v>0.62102749194290974</v>
      </c>
      <c r="L11" s="136">
        <v>0.34449371159754227</v>
      </c>
      <c r="M11" s="559">
        <v>0.36957488479262673</v>
      </c>
      <c r="N11" s="559">
        <v>0.4038585317460317</v>
      </c>
      <c r="O11" s="139">
        <v>0.37230307000517593</v>
      </c>
      <c r="P11" s="559">
        <v>0.53720827282836214</v>
      </c>
      <c r="Q11" s="136">
        <v>0.49691085829493087</v>
      </c>
      <c r="R11" s="559">
        <v>0.65294275793650802</v>
      </c>
      <c r="S11" s="559">
        <v>0.80957181259600619</v>
      </c>
      <c r="T11" s="139">
        <v>0.65314397321428574</v>
      </c>
      <c r="U11" s="140">
        <v>0.56643042196673199</v>
      </c>
      <c r="V11" s="135">
        <v>0.86194829109062976</v>
      </c>
      <c r="W11" s="62">
        <v>0.85320319170771752</v>
      </c>
      <c r="X11" s="62">
        <v>0.77616398329493086</v>
      </c>
      <c r="Y11" s="140">
        <v>0.82993816555468336</v>
      </c>
      <c r="Z11" s="136">
        <v>0.60121048611111116</v>
      </c>
      <c r="AA11" s="559">
        <v>0.42758651593701991</v>
      </c>
      <c r="AB11" s="559">
        <v>0.40100444940476182</v>
      </c>
      <c r="AC11" s="139">
        <v>0.47606186878597589</v>
      </c>
      <c r="AD11" s="559">
        <v>0.65300001717032963</v>
      </c>
      <c r="AE11" s="136">
        <v>0.40013234447004614</v>
      </c>
      <c r="AF11" s="559">
        <v>0.418946284562212</v>
      </c>
      <c r="AG11" s="559">
        <v>0.41295486111111107</v>
      </c>
      <c r="AH11" s="139">
        <v>0.41065307971014492</v>
      </c>
      <c r="AI11" s="559">
        <v>0.57162805276763984</v>
      </c>
      <c r="AJ11" s="136">
        <v>0.49572196620583719</v>
      </c>
      <c r="AK11" s="559">
        <v>0.76009687500000001</v>
      </c>
      <c r="AL11" s="559">
        <v>0.88190106566820281</v>
      </c>
      <c r="AM11" s="139">
        <v>0.71205674171842659</v>
      </c>
      <c r="AN11" s="139">
        <v>0.60692706747658087</v>
      </c>
      <c r="AO11" s="135">
        <v>0.85850528033794171</v>
      </c>
      <c r="AP11" s="62">
        <v>0.78108338647959186</v>
      </c>
      <c r="AQ11" s="62">
        <v>0.77007968509984637</v>
      </c>
      <c r="AR11" s="140">
        <v>0.80396076388888882</v>
      </c>
      <c r="AS11" s="136">
        <v>0.6412910912698413</v>
      </c>
      <c r="AT11" s="559">
        <v>0.42662792818740403</v>
      </c>
      <c r="AU11" s="559">
        <v>0.38779265873015872</v>
      </c>
      <c r="AV11" s="139">
        <v>0.48459316784406076</v>
      </c>
      <c r="AW11" s="559">
        <v>0.64339473493817423</v>
      </c>
      <c r="AX11" s="136">
        <v>0.30576819316436249</v>
      </c>
      <c r="AY11" s="559">
        <v>0.39903811443932408</v>
      </c>
      <c r="AZ11" s="559">
        <v>0.41000992063492064</v>
      </c>
      <c r="BA11" s="139">
        <v>0.37118796907349899</v>
      </c>
      <c r="BB11" s="559">
        <v>0.55166205193615903</v>
      </c>
      <c r="BC11" s="136">
        <v>0.4773169642857143</v>
      </c>
      <c r="BD11" s="559">
        <v>0.67294526785714293</v>
      </c>
      <c r="BE11" s="559">
        <v>0.7863638152841782</v>
      </c>
      <c r="BF11" s="139">
        <v>0.64524415437370597</v>
      </c>
      <c r="BG11" s="139">
        <v>0.57525014677103714</v>
      </c>
      <c r="BH11" s="139">
        <v>0.80767556163594467</v>
      </c>
      <c r="BI11" s="616">
        <v>0.85415305059523805</v>
      </c>
      <c r="BJ11" s="616">
        <v>0.77435329301075262</v>
      </c>
      <c r="BK11" s="616">
        <v>0.81065755456349198</v>
      </c>
      <c r="BL11" s="616">
        <v>0.56888801587301596</v>
      </c>
      <c r="BM11" s="559">
        <v>0.44024233870967744</v>
      </c>
      <c r="BN11" s="559">
        <v>0.41273488095238092</v>
      </c>
      <c r="BO11" s="559">
        <v>0.47358460884353742</v>
      </c>
      <c r="BP11" s="559">
        <v>0.64118994096948168</v>
      </c>
      <c r="BQ11" s="704">
        <v>-2.2047939686925533E-3</v>
      </c>
      <c r="BR11" s="136">
        <v>0.4406085733486943</v>
      </c>
      <c r="BS11" s="704">
        <v>0.13484038018433181</v>
      </c>
      <c r="BT11" s="136">
        <v>0.3942267809139785</v>
      </c>
      <c r="BU11" s="704">
        <v>-4.8113335253455736E-3</v>
      </c>
      <c r="BV11" s="136">
        <v>0.41663552579365076</v>
      </c>
      <c r="BW11" s="704">
        <f t="shared" si="0"/>
        <v>6.625605158730119E-3</v>
      </c>
      <c r="BX11" s="136">
        <v>0.41716262778209101</v>
      </c>
      <c r="BY11" s="704">
        <f t="shared" si="1"/>
        <v>4.597465870859202E-2</v>
      </c>
      <c r="BZ11" s="136">
        <v>0.56569355703820001</v>
      </c>
      <c r="CA11" s="617">
        <f t="shared" si="2"/>
        <v>1.4031505102040986E-2</v>
      </c>
    </row>
    <row r="12" spans="1:79" x14ac:dyDescent="0.25">
      <c r="A12" s="5" t="s">
        <v>28</v>
      </c>
      <c r="B12" s="676">
        <v>0.34411601686154003</v>
      </c>
      <c r="C12" s="676">
        <v>0.54185847416068322</v>
      </c>
      <c r="D12" s="677">
        <v>0.50847978096627422</v>
      </c>
      <c r="E12" s="677">
        <v>0.43297859918807485</v>
      </c>
      <c r="F12" s="678">
        <v>0.49397092378741314</v>
      </c>
      <c r="G12" s="679">
        <v>0.33355880044957303</v>
      </c>
      <c r="H12" s="648">
        <v>0.25250391805437017</v>
      </c>
      <c r="I12" s="648">
        <v>0.21099557621436635</v>
      </c>
      <c r="J12" s="667">
        <v>0.26554123911652366</v>
      </c>
      <c r="K12" s="648">
        <v>0.37912506022359582</v>
      </c>
      <c r="L12" s="679">
        <v>0.2194245174045632</v>
      </c>
      <c r="M12" s="648">
        <v>0.19569950707961936</v>
      </c>
      <c r="N12" s="648">
        <v>0.24457242764563328</v>
      </c>
      <c r="O12" s="667">
        <v>0.21963062596063757</v>
      </c>
      <c r="P12" s="648">
        <v>0.32537602010567579</v>
      </c>
      <c r="Q12" s="679">
        <v>0.35286725475405312</v>
      </c>
      <c r="R12" s="648">
        <v>0.4486133980419505</v>
      </c>
      <c r="S12" s="648">
        <v>0.55284401933379923</v>
      </c>
      <c r="T12" s="667">
        <v>0.45146998178278097</v>
      </c>
      <c r="U12" s="678">
        <v>0.35715934174412051</v>
      </c>
      <c r="V12" s="676">
        <v>0.60840336175570053</v>
      </c>
      <c r="W12" s="677">
        <v>0.58803410850066895</v>
      </c>
      <c r="X12" s="677">
        <v>0.47563974313038615</v>
      </c>
      <c r="Y12" s="678">
        <v>0.55668489448338554</v>
      </c>
      <c r="Z12" s="679">
        <v>0.39425293256325344</v>
      </c>
      <c r="AA12" s="648">
        <v>0.31222942793816255</v>
      </c>
      <c r="AB12" s="648">
        <v>0.220770769887566</v>
      </c>
      <c r="AC12" s="667">
        <v>0.30911893779788596</v>
      </c>
      <c r="AD12" s="648">
        <v>0.43290191614063583</v>
      </c>
      <c r="AE12" s="679">
        <v>0.22907202608392555</v>
      </c>
      <c r="AF12" s="648">
        <v>0.26566216019728683</v>
      </c>
      <c r="AG12" s="648">
        <v>0.24562110138399329</v>
      </c>
      <c r="AH12" s="667">
        <v>0.24679774800258023</v>
      </c>
      <c r="AI12" s="648">
        <v>0.37041438523296749</v>
      </c>
      <c r="AJ12" s="679">
        <v>0.31875965619160518</v>
      </c>
      <c r="AK12" s="648">
        <v>0.44523916279702991</v>
      </c>
      <c r="AL12" s="648">
        <v>0.58045392895716141</v>
      </c>
      <c r="AM12" s="667">
        <v>0.4481785862262867</v>
      </c>
      <c r="AN12" s="667">
        <v>0.38996267097638165</v>
      </c>
      <c r="AO12" s="676">
        <v>0.59402575302933924</v>
      </c>
      <c r="AP12" s="677">
        <v>0.57096730172794818</v>
      </c>
      <c r="AQ12" s="677">
        <v>0.55612132062631958</v>
      </c>
      <c r="AR12" s="678">
        <v>0.573796041463422</v>
      </c>
      <c r="AS12" s="679">
        <v>0.45541339175345902</v>
      </c>
      <c r="AT12" s="648">
        <v>0.33266079709766244</v>
      </c>
      <c r="AU12" s="648">
        <v>0.23671773223147072</v>
      </c>
      <c r="AV12" s="667">
        <v>0.34149878325622612</v>
      </c>
      <c r="AW12" s="648">
        <v>0.45700553773914365</v>
      </c>
      <c r="AX12" s="679">
        <v>0.22940155992412589</v>
      </c>
      <c r="AY12" s="648">
        <v>0.22548869129593327</v>
      </c>
      <c r="AZ12" s="648">
        <v>0.25995828236721458</v>
      </c>
      <c r="BA12" s="667">
        <v>0.23804724194389426</v>
      </c>
      <c r="BB12" s="648">
        <v>0.38321703968787318</v>
      </c>
      <c r="BC12" s="679">
        <v>0.35375278212407907</v>
      </c>
      <c r="BD12" s="648">
        <v>0.43793431523911819</v>
      </c>
      <c r="BE12" s="648">
        <v>0.53965372552303026</v>
      </c>
      <c r="BF12" s="667">
        <v>0.44385319471481949</v>
      </c>
      <c r="BG12" s="667">
        <v>0.39851569417268878</v>
      </c>
      <c r="BH12" s="667">
        <v>0.56070307636170735</v>
      </c>
      <c r="BI12" s="536">
        <v>0.5310141361922065</v>
      </c>
      <c r="BJ12" s="536">
        <v>0.4996928965121733</v>
      </c>
      <c r="BK12" s="536">
        <v>0.53045189969413431</v>
      </c>
      <c r="BL12" s="536">
        <v>0.37209378583198832</v>
      </c>
      <c r="BM12" s="559">
        <v>0.33534594482983354</v>
      </c>
      <c r="BN12" s="559">
        <v>0.27711234512376676</v>
      </c>
      <c r="BO12" s="559">
        <v>0.32826272767469777</v>
      </c>
      <c r="BP12" s="559">
        <v>0.42879878006005301</v>
      </c>
      <c r="BQ12" s="703">
        <v>-2.8206757679090644E-2</v>
      </c>
      <c r="BR12" s="136">
        <v>0.24981881262332431</v>
      </c>
      <c r="BS12" s="703">
        <v>2.0417252699198418E-2</v>
      </c>
      <c r="BT12" s="136">
        <v>0.23484054868457155</v>
      </c>
      <c r="BU12" s="703">
        <v>9.3518573886382794E-3</v>
      </c>
      <c r="BV12" s="136">
        <v>0.32022703558013887</v>
      </c>
      <c r="BW12" s="703">
        <f t="shared" si="0"/>
        <v>6.0268753212924298E-2</v>
      </c>
      <c r="BX12" s="136">
        <v>0.26773099204292322</v>
      </c>
      <c r="BY12" s="703">
        <f t="shared" si="1"/>
        <v>2.968375009902896E-2</v>
      </c>
      <c r="BZ12" s="136">
        <v>0.3745195254901777</v>
      </c>
      <c r="CA12" s="617">
        <f t="shared" si="2"/>
        <v>-8.6975141976954884E-3</v>
      </c>
    </row>
    <row r="13" spans="1:79" x14ac:dyDescent="0.25">
      <c r="A13" s="6" t="s">
        <v>13</v>
      </c>
      <c r="B13" s="135">
        <v>0.42011531228677901</v>
      </c>
      <c r="C13" s="135">
        <v>0.68106201952787049</v>
      </c>
      <c r="D13" s="62">
        <v>0.63770157703886143</v>
      </c>
      <c r="E13" s="62">
        <v>0.55665811704362878</v>
      </c>
      <c r="F13" s="140">
        <v>0.62472187100893994</v>
      </c>
      <c r="G13" s="136">
        <v>0.41787179118773943</v>
      </c>
      <c r="H13" s="559">
        <v>0.29713101594364111</v>
      </c>
      <c r="I13" s="559">
        <v>0.24478717752234994</v>
      </c>
      <c r="J13" s="139">
        <v>0.31967945665445668</v>
      </c>
      <c r="K13" s="559">
        <v>0.47135800522850907</v>
      </c>
      <c r="L13" s="136">
        <v>0.25554029168211595</v>
      </c>
      <c r="M13" s="559">
        <v>0.24590161908293168</v>
      </c>
      <c r="N13" s="559">
        <v>0.28656459131545337</v>
      </c>
      <c r="O13" s="139">
        <v>0.26240909753456604</v>
      </c>
      <c r="P13" s="559">
        <v>0.4009429887162646</v>
      </c>
      <c r="Q13" s="136">
        <v>0.389458225188481</v>
      </c>
      <c r="R13" s="559">
        <v>0.54475625798212002</v>
      </c>
      <c r="S13" s="559">
        <v>0.69984550735384998</v>
      </c>
      <c r="T13" s="139">
        <v>0.54468590704647668</v>
      </c>
      <c r="U13" s="140">
        <v>0.43717408045977013</v>
      </c>
      <c r="V13" s="135">
        <v>0.74704816462736379</v>
      </c>
      <c r="W13" s="62">
        <v>0.71605277447483162</v>
      </c>
      <c r="X13" s="62">
        <v>0.55106965455444323</v>
      </c>
      <c r="Y13" s="140">
        <v>0.67040860279567172</v>
      </c>
      <c r="Z13" s="136">
        <v>0.42505260217113666</v>
      </c>
      <c r="AA13" s="559">
        <v>0.27339344951180322</v>
      </c>
      <c r="AB13" s="559">
        <v>0.24250569604086844</v>
      </c>
      <c r="AC13" s="139">
        <v>0.31320819649698961</v>
      </c>
      <c r="AD13" s="559">
        <v>0.49180839964633066</v>
      </c>
      <c r="AE13" s="136">
        <v>0.26010595105672973</v>
      </c>
      <c r="AF13" s="559">
        <v>0.27190946730935606</v>
      </c>
      <c r="AG13" s="559">
        <v>0.28699297573435506</v>
      </c>
      <c r="AH13" s="139">
        <v>0.27285073088455775</v>
      </c>
      <c r="AI13" s="559">
        <v>0.41828976633945797</v>
      </c>
      <c r="AJ13" s="136">
        <v>0.37298297491039423</v>
      </c>
      <c r="AK13" s="559">
        <v>0.50242014687100889</v>
      </c>
      <c r="AL13" s="559">
        <v>0.67560508589791124</v>
      </c>
      <c r="AM13" s="139">
        <v>0.51716124229551885</v>
      </c>
      <c r="AN13" s="139">
        <v>0.44314270565081759</v>
      </c>
      <c r="AO13" s="135">
        <v>0.6871077122728958</v>
      </c>
      <c r="AP13" s="62">
        <v>0.64434852216748773</v>
      </c>
      <c r="AQ13" s="62">
        <v>0.53022185143987144</v>
      </c>
      <c r="AR13" s="140">
        <v>0.61976638995317157</v>
      </c>
      <c r="AS13" s="136">
        <v>0.40604319923371646</v>
      </c>
      <c r="AT13" s="559">
        <v>0.30898801137065873</v>
      </c>
      <c r="AU13" s="559">
        <v>0.27577266922094507</v>
      </c>
      <c r="AV13" s="139">
        <v>0.33003411435307983</v>
      </c>
      <c r="AW13" s="559">
        <v>0.47409988675091552</v>
      </c>
      <c r="AX13" s="136">
        <v>0.26756173526140159</v>
      </c>
      <c r="AY13" s="559">
        <v>0.27325738474848599</v>
      </c>
      <c r="AZ13" s="559">
        <v>0.26254469987228607</v>
      </c>
      <c r="BA13" s="139">
        <v>0.26784493170081625</v>
      </c>
      <c r="BB13" s="559">
        <v>0.40459272241168792</v>
      </c>
      <c r="BC13" s="136">
        <v>0.38195603139290568</v>
      </c>
      <c r="BD13" s="559">
        <v>0.46329018199233724</v>
      </c>
      <c r="BE13" s="559">
        <v>0.60855642071437399</v>
      </c>
      <c r="BF13" s="139">
        <v>0.4848325160336498</v>
      </c>
      <c r="BG13" s="139">
        <v>0.42481784364666986</v>
      </c>
      <c r="BH13" s="139">
        <v>0.6773266530713139</v>
      </c>
      <c r="BI13" s="616">
        <v>0.64142357348111656</v>
      </c>
      <c r="BJ13" s="616">
        <v>0.51998651279199104</v>
      </c>
      <c r="BK13" s="616">
        <v>0.61196186888037463</v>
      </c>
      <c r="BL13" s="616">
        <v>0.38883556194125157</v>
      </c>
      <c r="BM13" s="559">
        <v>0.28051495488814732</v>
      </c>
      <c r="BN13" s="559">
        <v>0.26798555555555553</v>
      </c>
      <c r="BO13" s="559">
        <v>0.31209447391688777</v>
      </c>
      <c r="BP13" s="559">
        <v>0.46119980842911878</v>
      </c>
      <c r="BQ13" s="704">
        <v>-1.2900078321796737E-2</v>
      </c>
      <c r="BR13" s="136">
        <v>0.26100649487084415</v>
      </c>
      <c r="BS13" s="704">
        <v>-6.5552403905574375E-3</v>
      </c>
      <c r="BT13" s="136">
        <v>0.22792591150661226</v>
      </c>
      <c r="BU13" s="704">
        <v>-4.5331473241873727E-2</v>
      </c>
      <c r="BV13" s="136">
        <v>0.23183984993614301</v>
      </c>
      <c r="BW13" s="704">
        <f t="shared" si="0"/>
        <v>-3.0704849936143058E-2</v>
      </c>
      <c r="BX13" s="136">
        <v>0.24034891408462436</v>
      </c>
      <c r="BY13" s="704">
        <f t="shared" si="1"/>
        <v>-2.7496017616191887E-2</v>
      </c>
      <c r="BZ13" s="136">
        <v>0.38677386601265917</v>
      </c>
      <c r="CA13" s="617">
        <f t="shared" si="2"/>
        <v>-1.7818856399028749E-2</v>
      </c>
    </row>
    <row r="14" spans="1:79" x14ac:dyDescent="0.25">
      <c r="A14" s="6" t="s">
        <v>14</v>
      </c>
      <c r="B14" s="135">
        <v>0.38912608066971077</v>
      </c>
      <c r="C14" s="135">
        <v>0.62898581242532858</v>
      </c>
      <c r="D14" s="62">
        <v>0.57968489996693118</v>
      </c>
      <c r="E14" s="62">
        <v>0.47556509109916373</v>
      </c>
      <c r="F14" s="140">
        <v>0.56080283564814815</v>
      </c>
      <c r="G14" s="136">
        <v>0.37737042824074074</v>
      </c>
      <c r="H14" s="559">
        <v>0.24181783527479092</v>
      </c>
      <c r="I14" s="559">
        <v>0.20696800347222222</v>
      </c>
      <c r="J14" s="139">
        <v>0.27501654774623524</v>
      </c>
      <c r="K14" s="559">
        <v>0.41712022681348476</v>
      </c>
      <c r="L14" s="136">
        <v>0.22942941681600956</v>
      </c>
      <c r="M14" s="559">
        <v>0.18474624775985665</v>
      </c>
      <c r="N14" s="559">
        <v>0.25590572916666665</v>
      </c>
      <c r="O14" s="139">
        <v>0.22300671170491146</v>
      </c>
      <c r="P14" s="559">
        <v>0.35170468326041243</v>
      </c>
      <c r="Q14" s="136">
        <v>0.40209307795698923</v>
      </c>
      <c r="R14" s="559">
        <v>0.53690189043209879</v>
      </c>
      <c r="S14" s="559">
        <v>0.61516017025089609</v>
      </c>
      <c r="T14" s="139">
        <v>0.51784681964573276</v>
      </c>
      <c r="U14" s="140">
        <v>0.39358160530821912</v>
      </c>
      <c r="V14" s="135">
        <v>0.64753046221624855</v>
      </c>
      <c r="W14" s="62">
        <v>0.61095592871966786</v>
      </c>
      <c r="X14" s="62">
        <v>0.51156857638888886</v>
      </c>
      <c r="Y14" s="140">
        <v>0.58955815527065536</v>
      </c>
      <c r="Z14" s="136">
        <v>0.41852720871913579</v>
      </c>
      <c r="AA14" s="559">
        <v>0.31855016054360813</v>
      </c>
      <c r="AB14" s="559">
        <v>0.1997629861111111</v>
      </c>
      <c r="AC14" s="139">
        <v>0.31234902001933257</v>
      </c>
      <c r="AD14" s="559">
        <v>0.45095358764499394</v>
      </c>
      <c r="AE14" s="136">
        <v>0.203016763739546</v>
      </c>
      <c r="AF14" s="559">
        <v>0.32940180704898447</v>
      </c>
      <c r="AG14" s="559">
        <v>0.23730819830246916</v>
      </c>
      <c r="AH14" s="139">
        <v>0.25678501786433178</v>
      </c>
      <c r="AI14" s="559">
        <v>0.38575830144126794</v>
      </c>
      <c r="AJ14" s="136">
        <v>0.38069832735961773</v>
      </c>
      <c r="AK14" s="559">
        <v>0.54601799768518511</v>
      </c>
      <c r="AL14" s="559">
        <v>0.71043315038829147</v>
      </c>
      <c r="AM14" s="139">
        <v>0.54571321457326893</v>
      </c>
      <c r="AN14" s="139">
        <v>0.42596554736515885</v>
      </c>
      <c r="AO14" s="135">
        <v>0.72198932198327359</v>
      </c>
      <c r="AP14" s="62">
        <v>0.69766081762566146</v>
      </c>
      <c r="AQ14" s="62">
        <v>0.78975881123058544</v>
      </c>
      <c r="AR14" s="140">
        <v>0.73776327803497954</v>
      </c>
      <c r="AS14" s="136">
        <v>0.55228177276234569</v>
      </c>
      <c r="AT14" s="559">
        <v>0.38423319892473118</v>
      </c>
      <c r="AU14" s="559">
        <v>0.16187114197530864</v>
      </c>
      <c r="AV14" s="139">
        <v>0.36632765504171749</v>
      </c>
      <c r="AW14" s="559">
        <v>0.55101940128146099</v>
      </c>
      <c r="AX14" s="136">
        <v>0.23759819295101553</v>
      </c>
      <c r="AY14" s="559">
        <v>0.20221574447431301</v>
      </c>
      <c r="AZ14" s="559">
        <v>0.18635416666666665</v>
      </c>
      <c r="BA14" s="139">
        <v>0.20896583761070855</v>
      </c>
      <c r="BB14" s="559">
        <v>0.43574860326787418</v>
      </c>
      <c r="BC14" s="136">
        <v>0.42000024268219827</v>
      </c>
      <c r="BD14" s="559">
        <v>0.5295167650462963</v>
      </c>
      <c r="BE14" s="559">
        <v>0.63541407183393073</v>
      </c>
      <c r="BF14" s="139">
        <v>0.52829724675422707</v>
      </c>
      <c r="BG14" s="139">
        <v>0.45907606100963977</v>
      </c>
      <c r="BH14" s="139">
        <v>0.63000976329151737</v>
      </c>
      <c r="BI14" s="616">
        <v>0.59761777653769843</v>
      </c>
      <c r="BJ14" s="616">
        <v>0.6297278561827957</v>
      </c>
      <c r="BK14" s="616">
        <v>0.61983515496399189</v>
      </c>
      <c r="BL14" s="616">
        <v>0.46819250964506176</v>
      </c>
      <c r="BM14" s="559">
        <v>0.41452072505973714</v>
      </c>
      <c r="BN14" s="559">
        <v>0.32126311728395057</v>
      </c>
      <c r="BO14" s="559">
        <v>0.40147045367826617</v>
      </c>
      <c r="BP14" s="559">
        <v>0.51004958691426239</v>
      </c>
      <c r="BQ14" s="704">
        <v>-4.0969814367198598E-2</v>
      </c>
      <c r="BR14" s="136">
        <v>0.23163808057048985</v>
      </c>
      <c r="BS14" s="704">
        <v>-5.9601123805256839E-3</v>
      </c>
      <c r="BT14" s="136">
        <v>0.25851757392473124</v>
      </c>
      <c r="BU14" s="704">
        <v>5.6301829450418228E-2</v>
      </c>
      <c r="BV14" s="136">
        <v>0.38235081790123454</v>
      </c>
      <c r="BW14" s="704">
        <f t="shared" si="0"/>
        <v>0.19599665123456789</v>
      </c>
      <c r="BX14" s="136">
        <v>0.2898407589824879</v>
      </c>
      <c r="BY14" s="704">
        <f t="shared" si="1"/>
        <v>8.0874921371779346E-2</v>
      </c>
      <c r="BZ14" s="136">
        <v>0.43584001852699766</v>
      </c>
      <c r="CA14" s="617">
        <f t="shared" si="2"/>
        <v>9.1415259123484027E-5</v>
      </c>
    </row>
    <row r="15" spans="1:79" x14ac:dyDescent="0.25">
      <c r="A15" s="6" t="s">
        <v>15</v>
      </c>
      <c r="B15" s="135">
        <v>0.38836110079199238</v>
      </c>
      <c r="C15" s="135">
        <v>0.68291964846202136</v>
      </c>
      <c r="D15" s="62">
        <v>0.64536629001883239</v>
      </c>
      <c r="E15" s="62">
        <v>0.51367519186764676</v>
      </c>
      <c r="F15" s="140">
        <v>0.61294106856385566</v>
      </c>
      <c r="G15" s="136">
        <v>0.37805964636953338</v>
      </c>
      <c r="H15" s="559">
        <v>0.30299848125873274</v>
      </c>
      <c r="I15" s="559">
        <v>0.20153029922577945</v>
      </c>
      <c r="J15" s="139">
        <v>0.29429287128439668</v>
      </c>
      <c r="K15" s="559">
        <v>0.4527367262852327</v>
      </c>
      <c r="L15" s="136">
        <v>0.20653959864730778</v>
      </c>
      <c r="M15" s="559">
        <v>0.28128024826357245</v>
      </c>
      <c r="N15" s="559">
        <v>0.20006403013182672</v>
      </c>
      <c r="O15" s="139">
        <v>0.22961234954556617</v>
      </c>
      <c r="P15" s="559">
        <v>0.37754462862937438</v>
      </c>
      <c r="Q15" s="136">
        <v>0.33182238827126748</v>
      </c>
      <c r="R15" s="559">
        <v>0.46915494873404479</v>
      </c>
      <c r="S15" s="559">
        <v>0.66086001255492777</v>
      </c>
      <c r="T15" s="139">
        <v>0.4874761183438413</v>
      </c>
      <c r="U15" s="140">
        <v>0.40525338768069197</v>
      </c>
      <c r="V15" s="135">
        <v>0.81371181789730185</v>
      </c>
      <c r="W15" s="62">
        <v>0.82535966138552352</v>
      </c>
      <c r="X15" s="62">
        <v>0.63280057787315858</v>
      </c>
      <c r="Y15" s="140">
        <v>0.75579466427543351</v>
      </c>
      <c r="Z15" s="136">
        <v>0.40929323746823743</v>
      </c>
      <c r="AA15" s="559">
        <v>0.1676909049247759</v>
      </c>
      <c r="AB15" s="559">
        <v>0.19942627627627629</v>
      </c>
      <c r="AC15" s="139">
        <v>0.2578022358791589</v>
      </c>
      <c r="AD15" s="559">
        <v>0.50679845007729618</v>
      </c>
      <c r="AE15" s="136">
        <v>5.4630585920908498E-2</v>
      </c>
      <c r="AF15" s="559">
        <v>0.32492455234390721</v>
      </c>
      <c r="AG15" s="559">
        <v>0.29997441672441671</v>
      </c>
      <c r="AH15" s="139">
        <v>0.22571132378197598</v>
      </c>
      <c r="AI15" s="559">
        <v>0.41241883102923244</v>
      </c>
      <c r="AJ15" s="136">
        <v>0.3606120202087944</v>
      </c>
      <c r="AK15" s="559">
        <v>0.49022557172557174</v>
      </c>
      <c r="AL15" s="559">
        <v>0.75647022332506209</v>
      </c>
      <c r="AM15" s="139">
        <v>0.5362643119708338</v>
      </c>
      <c r="AN15" s="139">
        <v>0.44354938908012675</v>
      </c>
      <c r="AO15" s="135">
        <v>0.85373855261568199</v>
      </c>
      <c r="AP15" s="62">
        <v>0.77743599518459072</v>
      </c>
      <c r="AQ15" s="62">
        <v>0.5813156940920623</v>
      </c>
      <c r="AR15" s="140">
        <v>0.73616543903454013</v>
      </c>
      <c r="AS15" s="136">
        <v>0.43584470661672908</v>
      </c>
      <c r="AT15" s="559">
        <v>0.27333581007611457</v>
      </c>
      <c r="AU15" s="559">
        <v>0.21069912609238453</v>
      </c>
      <c r="AV15" s="139">
        <v>0.30626071531464788</v>
      </c>
      <c r="AW15" s="559">
        <v>0.52002549506487061</v>
      </c>
      <c r="AX15" s="136">
        <v>0.22829521565784702</v>
      </c>
      <c r="AY15" s="559">
        <v>0.35629557810801016</v>
      </c>
      <c r="AZ15" s="559">
        <v>0.23786516853932585</v>
      </c>
      <c r="BA15" s="139">
        <v>0.2745464093795798</v>
      </c>
      <c r="BB15" s="559">
        <v>0.43729994237971764</v>
      </c>
      <c r="BC15" s="136">
        <v>0.3849690105110547</v>
      </c>
      <c r="BD15" s="559">
        <v>0.49565863920099884</v>
      </c>
      <c r="BE15" s="559">
        <v>0.7439959526398453</v>
      </c>
      <c r="BF15" s="139">
        <v>0.54203992427943326</v>
      </c>
      <c r="BG15" s="139">
        <v>0.46370089066748754</v>
      </c>
      <c r="BH15" s="139">
        <v>0.84396740364866496</v>
      </c>
      <c r="BI15" s="616">
        <v>0.74000025414660242</v>
      </c>
      <c r="BJ15" s="616">
        <v>0.51479574121058358</v>
      </c>
      <c r="BK15" s="616">
        <v>0.69824071785268405</v>
      </c>
      <c r="BL15" s="616">
        <v>0.37451491260923847</v>
      </c>
      <c r="BM15" s="559">
        <v>0.19288025250694696</v>
      </c>
      <c r="BN15" s="559">
        <v>0.2843056803995006</v>
      </c>
      <c r="BO15" s="559">
        <v>0.28290006173601678</v>
      </c>
      <c r="BP15" s="559">
        <v>0.48942303991557506</v>
      </c>
      <c r="BQ15" s="704">
        <v>-3.0602455149295549E-2</v>
      </c>
      <c r="BR15" s="136">
        <v>0.12211303008336354</v>
      </c>
      <c r="BS15" s="704">
        <v>-0.10618218557448349</v>
      </c>
      <c r="BT15" s="136">
        <v>0.3831684245499577</v>
      </c>
      <c r="BU15" s="704">
        <v>2.687284644194754E-2</v>
      </c>
      <c r="BV15" s="136">
        <v>0.21186583021223473</v>
      </c>
      <c r="BW15" s="704">
        <f t="shared" si="0"/>
        <v>-2.5999338327091115E-2</v>
      </c>
      <c r="BX15" s="136">
        <v>0.23934456521739134</v>
      </c>
      <c r="BY15" s="704">
        <f t="shared" si="1"/>
        <v>-3.5201844162188467E-2</v>
      </c>
      <c r="BZ15" s="136">
        <v>0.40514750998065602</v>
      </c>
      <c r="CA15" s="617">
        <f t="shared" si="2"/>
        <v>-3.2152432399061626E-2</v>
      </c>
    </row>
    <row r="16" spans="1:79" x14ac:dyDescent="0.25">
      <c r="A16" s="6" t="s">
        <v>16</v>
      </c>
      <c r="B16" s="135">
        <v>0.32882272418822939</v>
      </c>
      <c r="C16" s="135">
        <v>0.43372432795698923</v>
      </c>
      <c r="D16" s="62">
        <v>0.43579635416666662</v>
      </c>
      <c r="E16" s="62">
        <v>0.43151307123655913</v>
      </c>
      <c r="F16" s="140">
        <v>0.4336073032407407</v>
      </c>
      <c r="G16" s="136">
        <v>0.32114651234567898</v>
      </c>
      <c r="H16" s="559">
        <v>0.25630714232377538</v>
      </c>
      <c r="I16" s="559">
        <v>0.25534517361111109</v>
      </c>
      <c r="J16" s="139">
        <v>0.27736562627187628</v>
      </c>
      <c r="K16" s="559">
        <v>0.35505485791385305</v>
      </c>
      <c r="L16" s="136">
        <v>0.27788717144563918</v>
      </c>
      <c r="M16" s="559">
        <v>0.17542760603345281</v>
      </c>
      <c r="N16" s="559">
        <v>0.30938966049382716</v>
      </c>
      <c r="O16" s="139">
        <v>0.25363530344202895</v>
      </c>
      <c r="P16" s="559">
        <v>0.32087683955704782</v>
      </c>
      <c r="Q16" s="136">
        <v>0.44349775985663081</v>
      </c>
      <c r="R16" s="559">
        <v>0.42828260030864201</v>
      </c>
      <c r="S16" s="559">
        <v>0.44501568100358424</v>
      </c>
      <c r="T16" s="139">
        <v>0.43904776821658614</v>
      </c>
      <c r="U16" s="140">
        <v>0.35066238869863003</v>
      </c>
      <c r="V16" s="135">
        <v>0.46635442054958187</v>
      </c>
      <c r="W16" s="62">
        <v>0.4961769236909323</v>
      </c>
      <c r="X16" s="62">
        <v>0.46850769862604541</v>
      </c>
      <c r="Y16" s="140">
        <v>0.47659182946682949</v>
      </c>
      <c r="Z16" s="136">
        <v>0.55201513888888887</v>
      </c>
      <c r="AA16" s="559">
        <v>0.63756687201314211</v>
      </c>
      <c r="AB16" s="559">
        <v>0.3004361149691358</v>
      </c>
      <c r="AC16" s="139">
        <v>0.49822099613349613</v>
      </c>
      <c r="AD16" s="559">
        <v>0.48740641280016278</v>
      </c>
      <c r="AE16" s="136">
        <v>0.32883064516129035</v>
      </c>
      <c r="AF16" s="559">
        <v>0.25308844832735966</v>
      </c>
      <c r="AG16" s="559">
        <v>0.29577334104938269</v>
      </c>
      <c r="AH16" s="139">
        <v>0.29252926227858295</v>
      </c>
      <c r="AI16" s="559">
        <v>0.42197320897539875</v>
      </c>
      <c r="AJ16" s="136">
        <v>0.27444022550776581</v>
      </c>
      <c r="AK16" s="559">
        <v>0.44129274691358028</v>
      </c>
      <c r="AL16" s="559">
        <v>0.45546277628434889</v>
      </c>
      <c r="AM16" s="139">
        <v>0.38984538546698877</v>
      </c>
      <c r="AN16" s="139">
        <v>0.41389736262902244</v>
      </c>
      <c r="AO16" s="135">
        <v>0.43795878882915174</v>
      </c>
      <c r="AP16" s="62">
        <v>0.44214728009259263</v>
      </c>
      <c r="AQ16" s="62">
        <v>0.47784498207885306</v>
      </c>
      <c r="AR16" s="140">
        <v>0.45300045267489714</v>
      </c>
      <c r="AS16" s="136">
        <v>0.6652611651234569</v>
      </c>
      <c r="AT16" s="559">
        <v>0.49672315561529268</v>
      </c>
      <c r="AU16" s="559">
        <v>0.41423611111111114</v>
      </c>
      <c r="AV16" s="139">
        <v>0.52509160561660562</v>
      </c>
      <c r="AW16" s="559">
        <v>0.48924517597708206</v>
      </c>
      <c r="AX16" s="136">
        <v>0.23075171744324971</v>
      </c>
      <c r="AY16" s="559">
        <v>0.21937473864994028</v>
      </c>
      <c r="AZ16" s="559">
        <v>0.5072492283950617</v>
      </c>
      <c r="BA16" s="139">
        <v>0.31708040207326893</v>
      </c>
      <c r="BB16" s="559">
        <v>0.43122627781169454</v>
      </c>
      <c r="BC16" s="136">
        <v>0.35462787485065711</v>
      </c>
      <c r="BD16" s="559">
        <v>0.45988371913580245</v>
      </c>
      <c r="BE16" s="559">
        <v>0.43600825119474312</v>
      </c>
      <c r="BF16" s="139">
        <v>0.41637208132045084</v>
      </c>
      <c r="BG16" s="139">
        <v>0.42748265981735162</v>
      </c>
      <c r="BH16" s="139">
        <v>0.4338315860215054</v>
      </c>
      <c r="BI16" s="616">
        <v>0.43617005208333337</v>
      </c>
      <c r="BJ16" s="616">
        <v>0.54133980361409795</v>
      </c>
      <c r="BK16" s="616">
        <v>0.47158971707818931</v>
      </c>
      <c r="BL16" s="616">
        <v>0.42463142361111111</v>
      </c>
      <c r="BM16" s="559">
        <v>0.52471115964755077</v>
      </c>
      <c r="BN16" s="559">
        <v>0.30592831790123459</v>
      </c>
      <c r="BO16" s="559">
        <v>0.41959162851037851</v>
      </c>
      <c r="BP16" s="559">
        <v>0.44544703166564359</v>
      </c>
      <c r="BQ16" s="704">
        <v>-4.3798144311438469E-2</v>
      </c>
      <c r="BR16" s="136">
        <v>0.29709166666666664</v>
      </c>
      <c r="BS16" s="704">
        <v>6.6339949223416933E-2</v>
      </c>
      <c r="BT16" s="136">
        <v>0.23168130227001194</v>
      </c>
      <c r="BU16" s="704">
        <v>1.2306563620071653E-2</v>
      </c>
      <c r="BV16" s="136">
        <v>0.53564583719135805</v>
      </c>
      <c r="BW16" s="704">
        <f t="shared" si="0"/>
        <v>2.8396608796296352E-2</v>
      </c>
      <c r="BX16" s="136">
        <v>0.35284062122584547</v>
      </c>
      <c r="BY16" s="704">
        <f t="shared" si="1"/>
        <v>3.5760219152576544E-2</v>
      </c>
      <c r="BZ16" s="136">
        <v>0.41423901056505225</v>
      </c>
      <c r="CA16" s="617">
        <f t="shared" si="2"/>
        <v>-1.698726724664229E-2</v>
      </c>
    </row>
    <row r="17" spans="1:79" x14ac:dyDescent="0.25">
      <c r="A17" s="6" t="s">
        <v>17</v>
      </c>
      <c r="B17" s="135">
        <v>0.20238200312424898</v>
      </c>
      <c r="C17" s="135">
        <v>0.33658493680437646</v>
      </c>
      <c r="D17" s="62">
        <v>0.29289076858813701</v>
      </c>
      <c r="E17" s="62">
        <v>0.21541823240897942</v>
      </c>
      <c r="F17" s="140">
        <v>0.28125599740090967</v>
      </c>
      <c r="G17" s="136">
        <v>0.16789969785575051</v>
      </c>
      <c r="H17" s="559">
        <v>0.20838379551028111</v>
      </c>
      <c r="I17" s="559">
        <v>0.11428646198830408</v>
      </c>
      <c r="J17" s="139">
        <v>0.16401629072681706</v>
      </c>
      <c r="K17" s="559">
        <v>0.22231227747084104</v>
      </c>
      <c r="L17" s="136">
        <v>0.14385370684776455</v>
      </c>
      <c r="M17" s="559">
        <v>0.1718494623655914</v>
      </c>
      <c r="N17" s="559">
        <v>0.17778625730994155</v>
      </c>
      <c r="O17" s="139">
        <v>0.16435202135774221</v>
      </c>
      <c r="P17" s="559">
        <v>0.20277988346935716</v>
      </c>
      <c r="Q17" s="136">
        <v>0.17595500848896434</v>
      </c>
      <c r="R17" s="559">
        <v>0.21790238791423003</v>
      </c>
      <c r="S17" s="559">
        <v>0.43037634408602149</v>
      </c>
      <c r="T17" s="139">
        <v>0.27536243007882028</v>
      </c>
      <c r="U17" s="140">
        <v>0.22107466234078349</v>
      </c>
      <c r="V17" s="135">
        <v>0.54781347387285417</v>
      </c>
      <c r="W17" s="62">
        <v>0.4778898265779391</v>
      </c>
      <c r="X17" s="62">
        <v>0.3061852716468591</v>
      </c>
      <c r="Y17" s="140">
        <v>0.44321720969089379</v>
      </c>
      <c r="Z17" s="136">
        <v>0.19418491228070175</v>
      </c>
      <c r="AA17" s="559">
        <v>0.1764248538011696</v>
      </c>
      <c r="AB17" s="559">
        <v>0.17635541423001949</v>
      </c>
      <c r="AC17" s="139">
        <v>0.18225692596876808</v>
      </c>
      <c r="AD17" s="559">
        <v>0.31273706782983096</v>
      </c>
      <c r="AE17" s="136">
        <v>0.27975787587247691</v>
      </c>
      <c r="AF17" s="559">
        <v>0.14463610639501981</v>
      </c>
      <c r="AG17" s="559">
        <v>0.13591832358674466</v>
      </c>
      <c r="AH17" s="139">
        <v>0.18732351258581237</v>
      </c>
      <c r="AI17" s="559">
        <v>0.270627406944978</v>
      </c>
      <c r="AJ17" s="136">
        <v>0.17223905866817582</v>
      </c>
      <c r="AK17" s="559">
        <v>0.21802568226120855</v>
      </c>
      <c r="AL17" s="559">
        <v>0.34201777966421426</v>
      </c>
      <c r="AM17" s="139">
        <v>0.24437752669717774</v>
      </c>
      <c r="AN17" s="139">
        <v>0.26402907639088613</v>
      </c>
      <c r="AO17" s="135">
        <v>0.35229976419543485</v>
      </c>
      <c r="AP17" s="62">
        <v>0.3536515246449457</v>
      </c>
      <c r="AQ17" s="62">
        <v>0.29385021694019997</v>
      </c>
      <c r="AR17" s="140">
        <v>0.33258769005847949</v>
      </c>
      <c r="AS17" s="136">
        <v>0.2108481871345029</v>
      </c>
      <c r="AT17" s="559">
        <v>0.16699929258630447</v>
      </c>
      <c r="AU17" s="559">
        <v>0.17985867446393763</v>
      </c>
      <c r="AV17" s="139">
        <v>0.18569432877064457</v>
      </c>
      <c r="AW17" s="559">
        <v>0.25873522664857357</v>
      </c>
      <c r="AX17" s="136">
        <v>0.15723688926617621</v>
      </c>
      <c r="AY17" s="559">
        <v>0.17888379551028111</v>
      </c>
      <c r="AZ17" s="559">
        <v>0.19289961013645224</v>
      </c>
      <c r="BA17" s="139">
        <v>0.17616010361047546</v>
      </c>
      <c r="BB17" s="559">
        <v>0.23090771265771265</v>
      </c>
      <c r="BC17" s="136">
        <v>0.21133682324089795</v>
      </c>
      <c r="BD17" s="559">
        <v>0.22470735867446393</v>
      </c>
      <c r="BE17" s="559">
        <v>0.35582220335785697</v>
      </c>
      <c r="BF17" s="139">
        <v>0.26438207157386218</v>
      </c>
      <c r="BG17" s="139">
        <v>0.23934561403508772</v>
      </c>
      <c r="BH17" s="139">
        <v>0.34736945859271834</v>
      </c>
      <c r="BI17" s="616">
        <v>0.33361517335004176</v>
      </c>
      <c r="BJ17" s="616">
        <v>0.25844036030937562</v>
      </c>
      <c r="BK17" s="616">
        <v>0.31245921377517871</v>
      </c>
      <c r="BL17" s="616">
        <v>0.14311751949317739</v>
      </c>
      <c r="BM17" s="559">
        <v>0.14561320033955857</v>
      </c>
      <c r="BN17" s="559">
        <v>0.17141590643274851</v>
      </c>
      <c r="BO17" s="559">
        <v>0.1532968350363087</v>
      </c>
      <c r="BP17" s="559">
        <v>0.23243834932635454</v>
      </c>
      <c r="BQ17" s="704">
        <v>-2.6296877322219026E-2</v>
      </c>
      <c r="BR17" s="136">
        <v>0.2875762308998302</v>
      </c>
      <c r="BS17" s="704">
        <v>0.13033934163365399</v>
      </c>
      <c r="BT17" s="136">
        <v>0.13691685059422751</v>
      </c>
      <c r="BU17" s="704">
        <v>-4.19669449160536E-2</v>
      </c>
      <c r="BV17" s="136">
        <v>0.15867551169590643</v>
      </c>
      <c r="BW17" s="704">
        <f t="shared" si="0"/>
        <v>-3.4224098440545803E-2</v>
      </c>
      <c r="BX17" s="136">
        <v>0.1947777269260107</v>
      </c>
      <c r="BY17" s="704">
        <f t="shared" si="1"/>
        <v>1.8617623315535237E-2</v>
      </c>
      <c r="BZ17" s="136">
        <v>0.21974685752843648</v>
      </c>
      <c r="CA17" s="617">
        <f t="shared" si="2"/>
        <v>-1.116085512927617E-2</v>
      </c>
    </row>
    <row r="18" spans="1:79" x14ac:dyDescent="0.25">
      <c r="A18" s="6" t="s">
        <v>18</v>
      </c>
      <c r="B18" s="135">
        <v>0.19565606996112453</v>
      </c>
      <c r="C18" s="135">
        <v>0.27712636290467341</v>
      </c>
      <c r="D18" s="62">
        <v>0.27614303664384443</v>
      </c>
      <c r="E18" s="62">
        <v>0.25156194810684362</v>
      </c>
      <c r="F18" s="140">
        <v>0.26801491852649634</v>
      </c>
      <c r="G18" s="136">
        <v>0.19398073356070128</v>
      </c>
      <c r="H18" s="559">
        <v>0.17567935333321755</v>
      </c>
      <c r="I18" s="559">
        <v>0.28542152815173821</v>
      </c>
      <c r="J18" s="139">
        <v>0.21789151433739481</v>
      </c>
      <c r="K18" s="559">
        <v>0.24281475398943422</v>
      </c>
      <c r="L18" s="136">
        <v>0.1062376593071262</v>
      </c>
      <c r="M18" s="559">
        <v>1.8789700117544199E-3</v>
      </c>
      <c r="N18" s="559">
        <v>0.10812286842577636</v>
      </c>
      <c r="O18" s="139">
        <v>7.1688060452810773E-2</v>
      </c>
      <c r="P18" s="559">
        <v>0.18514568510529736</v>
      </c>
      <c r="Q18" s="136">
        <v>0.25021308504293549</v>
      </c>
      <c r="R18" s="559">
        <v>0.33917250044875252</v>
      </c>
      <c r="S18" s="559">
        <v>0.27605125177957568</v>
      </c>
      <c r="T18" s="139">
        <v>0.28782302538181925</v>
      </c>
      <c r="U18" s="140">
        <v>0.21105559670642762</v>
      </c>
      <c r="V18" s="135">
        <v>0.31620849708407317</v>
      </c>
      <c r="W18" s="62">
        <v>0.31683477988896713</v>
      </c>
      <c r="X18" s="62">
        <v>0.28371719166650045</v>
      </c>
      <c r="Y18" s="140">
        <v>0.30533961503349266</v>
      </c>
      <c r="Z18" s="136">
        <v>0.25123685837971554</v>
      </c>
      <c r="AA18" s="559">
        <v>0.13393081572805077</v>
      </c>
      <c r="AB18" s="559">
        <v>0.23892358963787538</v>
      </c>
      <c r="AC18" s="139">
        <v>0.20721613986920112</v>
      </c>
      <c r="AD18" s="559">
        <v>0.25627787745134689</v>
      </c>
      <c r="AE18" s="136">
        <v>0.2815922556705967</v>
      </c>
      <c r="AF18" s="559">
        <v>0.12342915660888011</v>
      </c>
      <c r="AG18" s="559">
        <v>0.18061842918985779</v>
      </c>
      <c r="AH18" s="139">
        <v>0.19537192017782079</v>
      </c>
      <c r="AI18" s="559">
        <v>0.23582770201644035</v>
      </c>
      <c r="AJ18" s="136">
        <v>0.23747913632706263</v>
      </c>
      <c r="AK18" s="559">
        <v>0.25987854737854738</v>
      </c>
      <c r="AL18" s="559">
        <v>0.30961956630159398</v>
      </c>
      <c r="AM18" s="139">
        <v>0.26892516929112698</v>
      </c>
      <c r="AN18" s="139">
        <v>0.24418908894904212</v>
      </c>
      <c r="AO18" s="135">
        <v>0.31764408402657252</v>
      </c>
      <c r="AP18" s="62">
        <v>0.31669537945048154</v>
      </c>
      <c r="AQ18" s="62">
        <v>0.30437688271789659</v>
      </c>
      <c r="AR18" s="140">
        <v>0.31277911770768918</v>
      </c>
      <c r="AS18" s="136">
        <v>0.21036294922009213</v>
      </c>
      <c r="AT18" s="559">
        <v>0.23056486524228462</v>
      </c>
      <c r="AU18" s="559">
        <v>0.2555967586869935</v>
      </c>
      <c r="AV18" s="139">
        <v>0.23216141751900204</v>
      </c>
      <c r="AW18" s="559">
        <v>0.27224356766119501</v>
      </c>
      <c r="AX18" s="136">
        <v>0.28277692491726147</v>
      </c>
      <c r="AY18" s="559">
        <v>5.8284819968898276E-2</v>
      </c>
      <c r="AZ18" s="559">
        <v>0.16864098338140363</v>
      </c>
      <c r="BA18" s="139">
        <v>0.16991460427079416</v>
      </c>
      <c r="BB18" s="559">
        <v>0.23774775097815559</v>
      </c>
      <c r="BC18" s="136">
        <v>0.21383834921910547</v>
      </c>
      <c r="BD18" s="559">
        <v>0.28266360887789466</v>
      </c>
      <c r="BE18" s="559">
        <v>0.31238271457165467</v>
      </c>
      <c r="BF18" s="139">
        <v>0.26950796787753312</v>
      </c>
      <c r="BG18" s="139">
        <v>0.24619316169805405</v>
      </c>
      <c r="BH18" s="139">
        <v>0.3105406101834674</v>
      </c>
      <c r="BI18" s="616">
        <v>0.3098265637423801</v>
      </c>
      <c r="BJ18" s="616">
        <v>0.25988532460882696</v>
      </c>
      <c r="BK18" s="616">
        <v>0.29287053070386404</v>
      </c>
      <c r="BL18" s="616">
        <v>0.22026226551226552</v>
      </c>
      <c r="BM18" s="559">
        <v>0.30320283147472094</v>
      </c>
      <c r="BN18" s="559">
        <v>0.25300209578781008</v>
      </c>
      <c r="BO18" s="559">
        <v>0.25931009466723759</v>
      </c>
      <c r="BP18" s="559">
        <v>0.27599760429870929</v>
      </c>
      <c r="BQ18" s="704">
        <v>3.7540366375142797E-3</v>
      </c>
      <c r="BR18" s="136">
        <v>0.40855661619486511</v>
      </c>
      <c r="BS18" s="704">
        <v>0.12577969127760363</v>
      </c>
      <c r="BT18" s="136">
        <v>4.2282502443792766E-2</v>
      </c>
      <c r="BU18" s="704">
        <v>-1.600231752510551E-2</v>
      </c>
      <c r="BV18" s="136">
        <v>0.30414029753315475</v>
      </c>
      <c r="BW18" s="704">
        <f t="shared" si="0"/>
        <v>0.13549931415175112</v>
      </c>
      <c r="BX18" s="136">
        <v>0.25108936525861991</v>
      </c>
      <c r="BY18" s="704">
        <f t="shared" si="1"/>
        <v>8.117476098782575E-2</v>
      </c>
      <c r="BZ18" s="136">
        <v>0.26760361898116997</v>
      </c>
      <c r="CA18" s="617">
        <f t="shared" si="2"/>
        <v>2.9855868003014374E-2</v>
      </c>
    </row>
    <row r="19" spans="1:79" x14ac:dyDescent="0.25">
      <c r="A19" s="6" t="s">
        <v>19</v>
      </c>
      <c r="B19" s="135">
        <v>0.21155146251582094</v>
      </c>
      <c r="C19" s="135">
        <v>0.24795365476131667</v>
      </c>
      <c r="D19" s="62">
        <v>0.24568633550280758</v>
      </c>
      <c r="E19" s="62">
        <v>0.23207352541619328</v>
      </c>
      <c r="F19" s="140">
        <v>0.24177844421757139</v>
      </c>
      <c r="G19" s="136">
        <v>0.2172933788497533</v>
      </c>
      <c r="H19" s="559">
        <v>0.20175505112878525</v>
      </c>
      <c r="I19" s="559">
        <v>0.17678621107708015</v>
      </c>
      <c r="J19" s="139">
        <v>0.19864609101975106</v>
      </c>
      <c r="K19" s="559">
        <v>0.22009311747170593</v>
      </c>
      <c r="L19" s="136">
        <v>0.15545682458133678</v>
      </c>
      <c r="M19" s="559">
        <v>0.16156027186352487</v>
      </c>
      <c r="N19" s="559">
        <v>0.19796973370767404</v>
      </c>
      <c r="O19" s="139">
        <v>0.17137632609805362</v>
      </c>
      <c r="P19" s="559">
        <v>0.20367573722857035</v>
      </c>
      <c r="Q19" s="136">
        <v>0.21331519949282882</v>
      </c>
      <c r="R19" s="559">
        <v>0.23936606687085252</v>
      </c>
      <c r="S19" s="559">
        <v>0.26399043290684848</v>
      </c>
      <c r="T19" s="139">
        <v>0.23888539794038663</v>
      </c>
      <c r="U19" s="140">
        <v>0.21255050102442546</v>
      </c>
      <c r="V19" s="135">
        <v>0.26042710237283673</v>
      </c>
      <c r="W19" s="62">
        <v>0.26252115567407719</v>
      </c>
      <c r="X19" s="62">
        <v>0.24746745788667687</v>
      </c>
      <c r="Y19" s="140">
        <v>0.25667961409443035</v>
      </c>
      <c r="Z19" s="136">
        <v>0.22230570444104136</v>
      </c>
      <c r="AA19" s="559">
        <v>0.18435200851323089</v>
      </c>
      <c r="AB19" s="559">
        <v>0.17065242683341844</v>
      </c>
      <c r="AC19" s="139">
        <v>0.19234787035323028</v>
      </c>
      <c r="AD19" s="559">
        <v>0.2245137422238303</v>
      </c>
      <c r="AE19" s="136">
        <v>0.1735795501325561</v>
      </c>
      <c r="AF19" s="559">
        <v>0.17242431540120864</v>
      </c>
      <c r="AG19" s="559">
        <v>0.1961359962565935</v>
      </c>
      <c r="AH19" s="139">
        <v>0.18054564912222298</v>
      </c>
      <c r="AI19" s="559">
        <v>0.20975073286124685</v>
      </c>
      <c r="AJ19" s="136">
        <v>0.21337859589323058</v>
      </c>
      <c r="AK19" s="559">
        <v>0.23995384549940449</v>
      </c>
      <c r="AL19" s="559">
        <v>0.25814190913731494</v>
      </c>
      <c r="AM19" s="139">
        <v>0.23712772848835917</v>
      </c>
      <c r="AN19" s="139">
        <v>0.2166323820352751</v>
      </c>
      <c r="AO19" s="135">
        <v>0.26772551005285777</v>
      </c>
      <c r="AP19" s="62">
        <v>0.26582451414715969</v>
      </c>
      <c r="AQ19" s="62">
        <v>0.25805216618090204</v>
      </c>
      <c r="AR19" s="140">
        <v>0.26380215954852254</v>
      </c>
      <c r="AS19" s="136">
        <v>0.22830738472009532</v>
      </c>
      <c r="AT19" s="559">
        <v>0.20234268224406793</v>
      </c>
      <c r="AU19" s="559">
        <v>0.18773396290624472</v>
      </c>
      <c r="AV19" s="139">
        <v>0.20608641294897037</v>
      </c>
      <c r="AW19" s="559">
        <v>0.2347848504846593</v>
      </c>
      <c r="AX19" s="136">
        <v>0.18074426962406759</v>
      </c>
      <c r="AY19" s="559">
        <v>0.19499950600207477</v>
      </c>
      <c r="AZ19" s="559">
        <v>0.21720265441551814</v>
      </c>
      <c r="BA19" s="139">
        <v>0.19743626822691257</v>
      </c>
      <c r="BB19" s="559">
        <v>0.22219851507179228</v>
      </c>
      <c r="BC19" s="136">
        <v>0.23809063626932769</v>
      </c>
      <c r="BD19" s="559">
        <v>0.25335057214565254</v>
      </c>
      <c r="BE19" s="559">
        <v>0.26433767228177646</v>
      </c>
      <c r="BF19" s="139">
        <v>0.25191081227667184</v>
      </c>
      <c r="BG19" s="139">
        <v>0.22968804411672158</v>
      </c>
      <c r="BH19" s="139">
        <v>0.28041450542574387</v>
      </c>
      <c r="BI19" s="616">
        <v>0.2717338246554365</v>
      </c>
      <c r="BJ19" s="616">
        <v>0.25202105871988673</v>
      </c>
      <c r="BK19" s="616">
        <v>0.26793388420963082</v>
      </c>
      <c r="BL19" s="616">
        <v>0.23306031989110093</v>
      </c>
      <c r="BM19" s="559">
        <v>0.237770515322169</v>
      </c>
      <c r="BN19" s="559">
        <v>0.21933829972775229</v>
      </c>
      <c r="BO19" s="559">
        <v>0.23014114905003119</v>
      </c>
      <c r="BP19" s="559">
        <v>0.24893311680894817</v>
      </c>
      <c r="BQ19" s="704">
        <v>1.4148266324288866E-2</v>
      </c>
      <c r="BR19" s="136">
        <v>0.22058730178333252</v>
      </c>
      <c r="BS19" s="704">
        <v>3.9843032159264935E-2</v>
      </c>
      <c r="BT19" s="136">
        <v>0.21737735472344349</v>
      </c>
      <c r="BU19" s="704">
        <v>2.237784872136872E-2</v>
      </c>
      <c r="BV19" s="136">
        <v>0.22699152416198745</v>
      </c>
      <c r="BW19" s="704">
        <f t="shared" si="0"/>
        <v>9.7888697464693086E-3</v>
      </c>
      <c r="BX19" s="136">
        <v>0.22159402257140956</v>
      </c>
      <c r="BY19" s="704">
        <f t="shared" si="1"/>
        <v>2.415775434449699E-2</v>
      </c>
      <c r="BZ19" s="136">
        <v>0.23971994219410001</v>
      </c>
      <c r="CA19" s="617">
        <f t="shared" si="2"/>
        <v>1.7521427122307726E-2</v>
      </c>
    </row>
    <row r="20" spans="1:79" x14ac:dyDescent="0.25">
      <c r="A20" s="5" t="s">
        <v>29</v>
      </c>
      <c r="B20" s="676">
        <v>0.40619852515960758</v>
      </c>
      <c r="C20" s="676">
        <v>0.5125130677888653</v>
      </c>
      <c r="D20" s="677">
        <v>0.49127005282396258</v>
      </c>
      <c r="E20" s="677">
        <v>0.51354980476790324</v>
      </c>
      <c r="F20" s="678">
        <v>0.50626122809256424</v>
      </c>
      <c r="G20" s="679">
        <v>0.43131579143270377</v>
      </c>
      <c r="H20" s="648">
        <v>0.42233553213868169</v>
      </c>
      <c r="I20" s="648">
        <v>0.35106626148545172</v>
      </c>
      <c r="J20" s="667">
        <v>0.40180069322905271</v>
      </c>
      <c r="K20" s="648">
        <v>0.4537423956473734</v>
      </c>
      <c r="L20" s="679">
        <v>0.3447424675608029</v>
      </c>
      <c r="M20" s="648">
        <v>0.36782094427703399</v>
      </c>
      <c r="N20" s="648">
        <v>0.36350691254041179</v>
      </c>
      <c r="O20" s="667">
        <v>0.35863775155636191</v>
      </c>
      <c r="P20" s="648">
        <v>0.42169247895736223</v>
      </c>
      <c r="Q20" s="679">
        <v>0.42918845917930476</v>
      </c>
      <c r="R20" s="648">
        <v>0.48247667815211842</v>
      </c>
      <c r="S20" s="648">
        <v>0.58375426073210501</v>
      </c>
      <c r="T20" s="667">
        <v>0.49864700719366573</v>
      </c>
      <c r="U20" s="678">
        <v>0.44108923675938938</v>
      </c>
      <c r="V20" s="676">
        <v>0.60504117266874147</v>
      </c>
      <c r="W20" s="677">
        <v>0.57211615598211607</v>
      </c>
      <c r="X20" s="677">
        <v>0.5256603470952923</v>
      </c>
      <c r="Y20" s="678">
        <v>0.56750676523259802</v>
      </c>
      <c r="Z20" s="679">
        <v>0.50758766217883267</v>
      </c>
      <c r="AA20" s="648">
        <v>0.38857874378385948</v>
      </c>
      <c r="AB20" s="648">
        <v>0.39830340309681811</v>
      </c>
      <c r="AC20" s="667">
        <v>0.43101838478647436</v>
      </c>
      <c r="AD20" s="648">
        <v>0.49926257500953619</v>
      </c>
      <c r="AE20" s="679">
        <v>0.39938734480231847</v>
      </c>
      <c r="AF20" s="648">
        <v>0.37069839985838726</v>
      </c>
      <c r="AG20" s="648">
        <v>0.33910583631104307</v>
      </c>
      <c r="AH20" s="667">
        <v>0.37006340406318661</v>
      </c>
      <c r="AI20" s="648">
        <v>0.45588183148010497</v>
      </c>
      <c r="AJ20" s="679">
        <v>0.35498312173755536</v>
      </c>
      <c r="AK20" s="648">
        <v>0.44816057299642681</v>
      </c>
      <c r="AL20" s="648">
        <v>0.54696177382305</v>
      </c>
      <c r="AM20" s="667">
        <v>0.45005553208990839</v>
      </c>
      <c r="AN20" s="667">
        <v>0.45441729720715934</v>
      </c>
      <c r="AO20" s="676">
        <v>0.52949856174562404</v>
      </c>
      <c r="AP20" s="677">
        <v>0.5016533125501349</v>
      </c>
      <c r="AQ20" s="677">
        <v>0.48541522583938479</v>
      </c>
      <c r="AR20" s="678">
        <v>0.50565133518376737</v>
      </c>
      <c r="AS20" s="679">
        <v>0.47359743651097497</v>
      </c>
      <c r="AT20" s="648">
        <v>0.37983105270957862</v>
      </c>
      <c r="AU20" s="648">
        <v>0.33738993108728943</v>
      </c>
      <c r="AV20" s="667">
        <v>0.39675146881258094</v>
      </c>
      <c r="AW20" s="648">
        <v>0.45090057363803271</v>
      </c>
      <c r="AX20" s="679">
        <v>0.33577958018409648</v>
      </c>
      <c r="AY20" s="648">
        <v>0.30451538803537032</v>
      </c>
      <c r="AZ20" s="648">
        <v>0.29527926663263576</v>
      </c>
      <c r="BA20" s="667">
        <v>0.31203828275850592</v>
      </c>
      <c r="BB20" s="648">
        <v>0.40410449026471229</v>
      </c>
      <c r="BC20" s="679">
        <v>0.40025000926246118</v>
      </c>
      <c r="BD20" s="648">
        <v>0.4177099402331122</v>
      </c>
      <c r="BE20" s="648">
        <v>0.47411987065487654</v>
      </c>
      <c r="BF20" s="667">
        <v>0.43083439656990036</v>
      </c>
      <c r="BG20" s="667">
        <v>0.41079582974959272</v>
      </c>
      <c r="BH20" s="667">
        <v>0.44516771898516361</v>
      </c>
      <c r="BI20" s="536">
        <v>0.43630489601564204</v>
      </c>
      <c r="BJ20" s="536">
        <v>0.41114221325478761</v>
      </c>
      <c r="BK20" s="536">
        <v>0.43069049986529412</v>
      </c>
      <c r="BL20" s="536">
        <v>0.3670695242045261</v>
      </c>
      <c r="BM20" s="559">
        <v>0.3747068564853695</v>
      </c>
      <c r="BN20" s="559">
        <v>0.33474420356899781</v>
      </c>
      <c r="BO20" s="559">
        <v>0.35901455367310081</v>
      </c>
      <c r="BP20" s="559">
        <v>0.39465452691783781</v>
      </c>
      <c r="BQ20" s="703">
        <v>-5.6246046720194898E-2</v>
      </c>
      <c r="BR20" s="136">
        <v>0.37570790623096051</v>
      </c>
      <c r="BS20" s="703">
        <v>3.9928326046864027E-2</v>
      </c>
      <c r="BT20" s="136">
        <v>0.3583769060086614</v>
      </c>
      <c r="BU20" s="703">
        <v>5.3861517973291084E-2</v>
      </c>
      <c r="BV20" s="136">
        <v>0.35694442902416196</v>
      </c>
      <c r="BW20" s="703">
        <f t="shared" si="0"/>
        <v>6.1665162391526196E-2</v>
      </c>
      <c r="BX20" s="136">
        <v>0.36374958750166458</v>
      </c>
      <c r="BY20" s="703">
        <f t="shared" si="1"/>
        <v>5.1711304743158659E-2</v>
      </c>
      <c r="BZ20" s="136">
        <v>0.38423967553949373</v>
      </c>
      <c r="CA20" s="617">
        <f t="shared" si="2"/>
        <v>-1.986481472521856E-2</v>
      </c>
    </row>
    <row r="21" spans="1:79" x14ac:dyDescent="0.25">
      <c r="A21" s="6" t="s">
        <v>20</v>
      </c>
      <c r="B21" s="135">
        <v>0.32580235220513398</v>
      </c>
      <c r="C21" s="135">
        <v>0.40852516107043119</v>
      </c>
      <c r="D21" s="62">
        <v>0.38845256354075369</v>
      </c>
      <c r="E21" s="62">
        <v>0.43980080590188442</v>
      </c>
      <c r="F21" s="140">
        <v>0.41305307505869882</v>
      </c>
      <c r="G21" s="136">
        <v>0.36178395251079298</v>
      </c>
      <c r="H21" s="559">
        <v>0.35106913384787913</v>
      </c>
      <c r="I21" s="559">
        <v>0.27772301560251456</v>
      </c>
      <c r="J21" s="139">
        <v>0.33042145266685141</v>
      </c>
      <c r="K21" s="559">
        <v>0.37150899971252138</v>
      </c>
      <c r="L21" s="136">
        <v>0.2913765658098233</v>
      </c>
      <c r="M21" s="559">
        <v>0.33906371169309024</v>
      </c>
      <c r="N21" s="559">
        <v>0.34702456827993639</v>
      </c>
      <c r="O21" s="139">
        <v>0.32559114838030884</v>
      </c>
      <c r="P21" s="559">
        <v>0.35603485201082341</v>
      </c>
      <c r="Q21" s="136">
        <v>0.40492391758471313</v>
      </c>
      <c r="R21" s="559">
        <v>0.42793207983034165</v>
      </c>
      <c r="S21" s="559">
        <v>0.53379638791770201</v>
      </c>
      <c r="T21" s="139">
        <v>0.45585099853788175</v>
      </c>
      <c r="U21" s="140">
        <v>0.3811939903135339</v>
      </c>
      <c r="V21" s="135">
        <v>0.53747759856630828</v>
      </c>
      <c r="W21" s="62">
        <v>0.48593125386863484</v>
      </c>
      <c r="X21" s="62">
        <v>0.44409940739274795</v>
      </c>
      <c r="Y21" s="140">
        <v>0.48924058842770513</v>
      </c>
      <c r="Z21" s="136">
        <v>0.45547921873816555</v>
      </c>
      <c r="AA21" s="559">
        <v>0.28359760703212611</v>
      </c>
      <c r="AB21" s="559">
        <v>0.31578488127698251</v>
      </c>
      <c r="AC21" s="139">
        <v>0.35087306393901485</v>
      </c>
      <c r="AD21" s="559">
        <v>0.42005682618335993</v>
      </c>
      <c r="AE21" s="136">
        <v>0.36509804406623125</v>
      </c>
      <c r="AF21" s="559">
        <v>0.36823541753707001</v>
      </c>
      <c r="AG21" s="559">
        <v>0.28082635575248049</v>
      </c>
      <c r="AH21" s="139">
        <v>0.3386753041551821</v>
      </c>
      <c r="AI21" s="559">
        <v>0.3927316436045557</v>
      </c>
      <c r="AJ21" s="136">
        <v>0.27976942557043483</v>
      </c>
      <c r="AK21" s="559">
        <v>0.38835377376353863</v>
      </c>
      <c r="AL21" s="559">
        <v>0.49523590679537643</v>
      </c>
      <c r="AM21" s="139">
        <v>0.38778020126354679</v>
      </c>
      <c r="AN21" s="139">
        <v>0.39148701875381026</v>
      </c>
      <c r="AO21" s="135">
        <v>0.45339426248433273</v>
      </c>
      <c r="AP21" s="62">
        <v>0.46173433594637581</v>
      </c>
      <c r="AQ21" s="62">
        <v>0.45450355857539709</v>
      </c>
      <c r="AR21" s="140">
        <v>0.4563710428816683</v>
      </c>
      <c r="AS21" s="136">
        <v>0.48606867662652425</v>
      </c>
      <c r="AT21" s="559">
        <v>0.33201718267842351</v>
      </c>
      <c r="AU21" s="559">
        <v>0.2787680830114368</v>
      </c>
      <c r="AV21" s="139">
        <v>0.36524874123263695</v>
      </c>
      <c r="AW21" s="559">
        <v>0.41055817299182384</v>
      </c>
      <c r="AX21" s="136">
        <v>0.29836496104257826</v>
      </c>
      <c r="AY21" s="559">
        <v>0.28167863242225011</v>
      </c>
      <c r="AZ21" s="559">
        <v>0.2378114822388851</v>
      </c>
      <c r="BA21" s="139">
        <v>0.27299669418017647</v>
      </c>
      <c r="BB21" s="559">
        <v>0.36420045852049943</v>
      </c>
      <c r="BC21" s="136">
        <v>0.37060794467533037</v>
      </c>
      <c r="BD21" s="559">
        <v>0.36598330682420666</v>
      </c>
      <c r="BE21" s="559">
        <v>0.38126026159743753</v>
      </c>
      <c r="BF21" s="139">
        <v>0.37268927825197834</v>
      </c>
      <c r="BG21" s="139">
        <v>0.36625932291228958</v>
      </c>
      <c r="BH21" s="139">
        <v>0.32810903130520191</v>
      </c>
      <c r="BI21" s="616">
        <v>0.32698641643944559</v>
      </c>
      <c r="BJ21" s="616">
        <v>0.33681374559301042</v>
      </c>
      <c r="BK21" s="616">
        <v>0.3307580638238784</v>
      </c>
      <c r="BL21" s="616">
        <v>0.30735720480193895</v>
      </c>
      <c r="BM21" s="559">
        <v>0.35066733000564387</v>
      </c>
      <c r="BN21" s="559">
        <v>0.28706283041732938</v>
      </c>
      <c r="BO21" s="559">
        <v>0.31542075040387924</v>
      </c>
      <c r="BP21" s="559">
        <v>0.32304703884476282</v>
      </c>
      <c r="BQ21" s="704">
        <v>-8.751113414706102E-2</v>
      </c>
      <c r="BR21" s="136">
        <v>0.41855963728917911</v>
      </c>
      <c r="BS21" s="704">
        <v>0.12019467624660085</v>
      </c>
      <c r="BT21" s="136">
        <v>0.31827319212642291</v>
      </c>
      <c r="BU21" s="704">
        <v>3.6594559704172802E-2</v>
      </c>
      <c r="BV21" s="136">
        <v>0.29158164053624175</v>
      </c>
      <c r="BW21" s="704">
        <f t="shared" si="0"/>
        <v>5.3770158297356652E-2</v>
      </c>
      <c r="BX21" s="136">
        <v>0.3433615970431621</v>
      </c>
      <c r="BY21" s="704">
        <f t="shared" si="1"/>
        <v>7.0364902862985634E-2</v>
      </c>
      <c r="BZ21" s="136">
        <v>0.32989297054532224</v>
      </c>
      <c r="CA21" s="617">
        <f t="shared" si="2"/>
        <v>-3.4307487975177187E-2</v>
      </c>
    </row>
    <row r="22" spans="1:79" x14ac:dyDescent="0.25">
      <c r="A22" s="6" t="s">
        <v>23</v>
      </c>
      <c r="B22" s="135">
        <v>0.48265144015565603</v>
      </c>
      <c r="C22" s="135">
        <v>0.70707532178611165</v>
      </c>
      <c r="D22" s="62">
        <v>0.68500774102744544</v>
      </c>
      <c r="E22" s="62">
        <v>0.71018660946024681</v>
      </c>
      <c r="F22" s="140">
        <v>0.70128151797117322</v>
      </c>
      <c r="G22" s="136">
        <v>0.53149233716475097</v>
      </c>
      <c r="H22" s="559">
        <v>0.502058239313523</v>
      </c>
      <c r="I22" s="559">
        <v>0.52469132457580736</v>
      </c>
      <c r="J22" s="139">
        <v>0.51922324473556003</v>
      </c>
      <c r="K22" s="559">
        <v>0.60974945794663837</v>
      </c>
      <c r="L22" s="136">
        <v>0.45948242756501934</v>
      </c>
      <c r="M22" s="559">
        <v>0.45249728534350342</v>
      </c>
      <c r="N22" s="559">
        <v>0.43769971264367818</v>
      </c>
      <c r="O22" s="139">
        <v>0.45002567912472335</v>
      </c>
      <c r="P22" s="559">
        <v>0.55592312955243994</v>
      </c>
      <c r="Q22" s="136">
        <v>0.47058656443667563</v>
      </c>
      <c r="R22" s="559">
        <v>0.64149356869184448</v>
      </c>
      <c r="S22" s="559">
        <v>0.72599184278828333</v>
      </c>
      <c r="T22" s="139">
        <v>0.61237758352966376</v>
      </c>
      <c r="U22" s="140">
        <v>0.57015274534943872</v>
      </c>
      <c r="V22" s="135">
        <v>0.73390486784257636</v>
      </c>
      <c r="W22" s="62">
        <v>0.72748987882905836</v>
      </c>
      <c r="X22" s="62">
        <v>0.63863620954499711</v>
      </c>
      <c r="Y22" s="140">
        <v>0.69940637236326886</v>
      </c>
      <c r="Z22" s="136">
        <v>0.55322796934865903</v>
      </c>
      <c r="AA22" s="559">
        <v>0.52252304147465445</v>
      </c>
      <c r="AB22" s="559">
        <v>0.61380894909688011</v>
      </c>
      <c r="AC22" s="139">
        <v>0.56273980042945559</v>
      </c>
      <c r="AD22" s="559">
        <v>0.63107308639636228</v>
      </c>
      <c r="AE22" s="136">
        <v>0.52832326924095552</v>
      </c>
      <c r="AF22" s="559">
        <v>0.49285330261136717</v>
      </c>
      <c r="AG22" s="559">
        <v>0.53679460864805684</v>
      </c>
      <c r="AH22" s="139">
        <v>0.51913382594417079</v>
      </c>
      <c r="AI22" s="559">
        <v>0.59348764128102782</v>
      </c>
      <c r="AJ22" s="136">
        <v>0.55457134911806771</v>
      </c>
      <c r="AK22" s="559">
        <v>0.59097564313081552</v>
      </c>
      <c r="AL22" s="559">
        <v>0.67708247258859056</v>
      </c>
      <c r="AM22" s="139">
        <v>0.6077232365959877</v>
      </c>
      <c r="AN22" s="139">
        <v>0.59706598764435104</v>
      </c>
      <c r="AO22" s="135">
        <v>0.65925241008527991</v>
      </c>
      <c r="AP22" s="62">
        <v>0.51593398135116109</v>
      </c>
      <c r="AQ22" s="62">
        <v>0.5274312728428413</v>
      </c>
      <c r="AR22" s="140">
        <v>0.56925939609560294</v>
      </c>
      <c r="AS22" s="136">
        <v>0.49712263273125334</v>
      </c>
      <c r="AT22" s="559">
        <v>0.53587286138036971</v>
      </c>
      <c r="AU22" s="559">
        <v>0.5647509578544061</v>
      </c>
      <c r="AV22" s="139">
        <v>0.53261831231166201</v>
      </c>
      <c r="AW22" s="559">
        <v>0.55083763574014089</v>
      </c>
      <c r="AX22" s="136">
        <v>0.54799333915991311</v>
      </c>
      <c r="AY22" s="559">
        <v>0.2178229117008316</v>
      </c>
      <c r="AZ22" s="559">
        <v>0.46574302134646961</v>
      </c>
      <c r="BA22" s="139">
        <v>0.4099195045334475</v>
      </c>
      <c r="BB22" s="559">
        <v>0.50334874170711608</v>
      </c>
      <c r="BC22" s="136">
        <v>0.5560993034588696</v>
      </c>
      <c r="BD22" s="559">
        <v>0.50881442255062936</v>
      </c>
      <c r="BE22" s="559">
        <v>0.61799764288362735</v>
      </c>
      <c r="BF22" s="139">
        <v>0.56153736970800305</v>
      </c>
      <c r="BG22" s="139">
        <v>0.51801571743482466</v>
      </c>
      <c r="BH22" s="139">
        <v>0.60084546321309396</v>
      </c>
      <c r="BI22" s="616">
        <v>0.63076430184142618</v>
      </c>
      <c r="BJ22" s="616">
        <v>0.48390836379045499</v>
      </c>
      <c r="BK22" s="616">
        <v>0.56987521209633274</v>
      </c>
      <c r="BL22" s="616">
        <v>0.52156545566502466</v>
      </c>
      <c r="BM22" s="559">
        <v>0.52582183908045976</v>
      </c>
      <c r="BN22" s="559">
        <v>0.29871633825944172</v>
      </c>
      <c r="BO22" s="559">
        <v>0.44954869043107964</v>
      </c>
      <c r="BP22" s="559">
        <v>0.50937955755744857</v>
      </c>
      <c r="BQ22" s="704">
        <v>-4.1458078182692315E-2</v>
      </c>
      <c r="BR22" s="136">
        <v>1.0865392764447269E-2</v>
      </c>
      <c r="BS22" s="704">
        <v>-0.53712794639546579</v>
      </c>
      <c r="BT22" s="136">
        <v>0.54654090523862486</v>
      </c>
      <c r="BU22" s="704">
        <v>0.3287179935377933</v>
      </c>
      <c r="BV22" s="136">
        <v>0.57027493158182818</v>
      </c>
      <c r="BW22" s="704">
        <f t="shared" si="0"/>
        <v>0.10453191023535857</v>
      </c>
      <c r="BX22" s="136">
        <v>0.37378090419076182</v>
      </c>
      <c r="BY22" s="704">
        <f t="shared" si="1"/>
        <v>-3.6138600342685678E-2</v>
      </c>
      <c r="BZ22" s="136">
        <v>0.46368330807123914</v>
      </c>
      <c r="CA22" s="617">
        <f t="shared" si="2"/>
        <v>-3.9665433635876934E-2</v>
      </c>
    </row>
    <row r="23" spans="1:79" x14ac:dyDescent="0.25">
      <c r="A23" s="6" t="s">
        <v>21</v>
      </c>
      <c r="B23" s="135">
        <v>0.4793058444272944</v>
      </c>
      <c r="C23" s="135">
        <v>0.60605192444992539</v>
      </c>
      <c r="D23" s="62">
        <v>0.560070039283319</v>
      </c>
      <c r="E23" s="62">
        <v>0.51398476882802191</v>
      </c>
      <c r="F23" s="140">
        <v>0.56003442879499221</v>
      </c>
      <c r="G23" s="136">
        <v>0.45927780013413821</v>
      </c>
      <c r="H23" s="559">
        <v>0.46137547867852274</v>
      </c>
      <c r="I23" s="559">
        <v>0.38941721439749605</v>
      </c>
      <c r="J23" s="139">
        <v>0.43696143159322232</v>
      </c>
      <c r="K23" s="559">
        <v>0.49815794953885373</v>
      </c>
      <c r="L23" s="136">
        <v>0.27629827351203995</v>
      </c>
      <c r="M23" s="559">
        <v>0.26642381168732826</v>
      </c>
      <c r="N23" s="559">
        <v>0.2643862899619942</v>
      </c>
      <c r="O23" s="139">
        <v>0.26908666673956788</v>
      </c>
      <c r="P23" s="559">
        <v>0.42096176632444238</v>
      </c>
      <c r="Q23" s="136">
        <v>0.33859452413405161</v>
      </c>
      <c r="R23" s="559">
        <v>0.42656891348088527</v>
      </c>
      <c r="S23" s="559">
        <v>0.55829871703338307</v>
      </c>
      <c r="T23" s="139">
        <v>0.44131258565888082</v>
      </c>
      <c r="U23" s="140">
        <v>0.42609128791010908</v>
      </c>
      <c r="V23" s="135">
        <v>0.63676856839964513</v>
      </c>
      <c r="W23" s="62">
        <v>0.65387578343624975</v>
      </c>
      <c r="X23" s="62">
        <v>0.59565300404578014</v>
      </c>
      <c r="Y23" s="140">
        <v>0.6282139172028508</v>
      </c>
      <c r="Z23" s="136">
        <v>0.4832637212161861</v>
      </c>
      <c r="AA23" s="559">
        <v>0.45183774691157702</v>
      </c>
      <c r="AB23" s="559">
        <v>0.38993390900961328</v>
      </c>
      <c r="AC23" s="139">
        <v>0.44179009957178972</v>
      </c>
      <c r="AD23" s="559">
        <v>0.53500200838732026</v>
      </c>
      <c r="AE23" s="136">
        <v>0.27604665628177666</v>
      </c>
      <c r="AF23" s="559">
        <v>0.26186873931762622</v>
      </c>
      <c r="AG23" s="559">
        <v>0.26833928571428572</v>
      </c>
      <c r="AH23" s="139">
        <v>0.26875604168489198</v>
      </c>
      <c r="AI23" s="559">
        <v>0.4456055524142421</v>
      </c>
      <c r="AJ23" s="136">
        <v>0.31838033577810954</v>
      </c>
      <c r="AK23" s="559">
        <v>0.4393199474625531</v>
      </c>
      <c r="AL23" s="559">
        <v>0.58069773479587206</v>
      </c>
      <c r="AM23" s="139">
        <v>0.44620672403989159</v>
      </c>
      <c r="AN23" s="139">
        <v>0.44575666659336716</v>
      </c>
      <c r="AO23" s="135">
        <v>0.62718647908959124</v>
      </c>
      <c r="AP23" s="62">
        <v>0.55417274480214629</v>
      </c>
      <c r="AQ23" s="62">
        <v>0.50315062417515843</v>
      </c>
      <c r="AR23" s="140">
        <v>0.56174763395185934</v>
      </c>
      <c r="AS23" s="136">
        <v>0.4542656494522691</v>
      </c>
      <c r="AT23" s="559">
        <v>0.33834277168386667</v>
      </c>
      <c r="AU23" s="559">
        <v>0.26837972278113126</v>
      </c>
      <c r="AV23" s="139">
        <v>0.35349436361760306</v>
      </c>
      <c r="AW23" s="559">
        <v>0.45704571350756473</v>
      </c>
      <c r="AX23" s="136">
        <v>0.19373536920447415</v>
      </c>
      <c r="AY23" s="559">
        <v>0.22319854611540207</v>
      </c>
      <c r="AZ23" s="559">
        <v>0.19339928459646769</v>
      </c>
      <c r="BA23" s="139">
        <v>0.20355358600880646</v>
      </c>
      <c r="BB23" s="559">
        <v>0.37161979508307474</v>
      </c>
      <c r="BC23" s="136">
        <v>0.30543935656952464</v>
      </c>
      <c r="BD23" s="559">
        <v>0.41631825955734408</v>
      </c>
      <c r="BE23" s="559">
        <v>0.56781270959087859</v>
      </c>
      <c r="BF23" s="139">
        <v>0.43000393301840023</v>
      </c>
      <c r="BG23" s="139">
        <v>0.38633279264628867</v>
      </c>
      <c r="BH23" s="139">
        <v>0.55027748750567917</v>
      </c>
      <c r="BI23" s="616">
        <v>0.54731304493628441</v>
      </c>
      <c r="BJ23" s="616">
        <v>0.49648933926137467</v>
      </c>
      <c r="BK23" s="616">
        <v>0.53082818764438489</v>
      </c>
      <c r="BL23" s="616">
        <v>0.42671920970266036</v>
      </c>
      <c r="BM23" s="559">
        <v>0.31793804764068284</v>
      </c>
      <c r="BN23" s="559">
        <v>0.34526225687458084</v>
      </c>
      <c r="BO23" s="559">
        <v>0.36280795026569673</v>
      </c>
      <c r="BP23" s="559">
        <v>0.44635392465288976</v>
      </c>
      <c r="BQ23" s="704">
        <v>-1.0691788854674977E-2</v>
      </c>
      <c r="BR23" s="136">
        <v>0.27377664914216487</v>
      </c>
      <c r="BS23" s="704">
        <v>8.0041279937690724E-2</v>
      </c>
      <c r="BT23" s="136">
        <v>0.31708944527379329</v>
      </c>
      <c r="BU23" s="704">
        <v>9.3890899158391217E-2</v>
      </c>
      <c r="BV23" s="136">
        <v>0.33179712161860053</v>
      </c>
      <c r="BW23" s="704">
        <f t="shared" si="0"/>
        <v>0.13839783702213285</v>
      </c>
      <c r="BX23" s="136">
        <v>0.30729089755926869</v>
      </c>
      <c r="BY23" s="704">
        <f t="shared" si="1"/>
        <v>0.10373731155046223</v>
      </c>
      <c r="BZ23" s="136">
        <v>0.39949019391071705</v>
      </c>
      <c r="CA23" s="617">
        <f t="shared" si="2"/>
        <v>2.7870398827642306E-2</v>
      </c>
    </row>
    <row r="24" spans="1:79" x14ac:dyDescent="0.25">
      <c r="A24" s="6" t="s">
        <v>22</v>
      </c>
      <c r="B24" s="135">
        <v>0.60794771004566217</v>
      </c>
      <c r="C24" s="135">
        <v>0.73180053763440855</v>
      </c>
      <c r="D24" s="62">
        <v>0.72055214285714286</v>
      </c>
      <c r="E24" s="62">
        <v>0.71756822580645163</v>
      </c>
      <c r="F24" s="140">
        <v>0.72339879629629633</v>
      </c>
      <c r="G24" s="136">
        <v>0.64197161111111112</v>
      </c>
      <c r="H24" s="559">
        <v>0.63159376344086016</v>
      </c>
      <c r="I24" s="559">
        <v>0.50225877777777783</v>
      </c>
      <c r="J24" s="139">
        <v>0.59237712454212454</v>
      </c>
      <c r="K24" s="559">
        <v>0.65752602209944755</v>
      </c>
      <c r="L24" s="136">
        <v>0.59776018145161292</v>
      </c>
      <c r="M24" s="559">
        <v>0.57956935483870964</v>
      </c>
      <c r="N24" s="559">
        <v>0.54294704861111109</v>
      </c>
      <c r="O24" s="139">
        <v>0.57375681612318841</v>
      </c>
      <c r="P24" s="559">
        <v>0.62929610653235646</v>
      </c>
      <c r="Q24" s="136">
        <v>0.65472493279569888</v>
      </c>
      <c r="R24" s="559">
        <v>0.72476593749999996</v>
      </c>
      <c r="S24" s="559">
        <v>0.79193548387096779</v>
      </c>
      <c r="T24" s="139">
        <v>0.72379838088768111</v>
      </c>
      <c r="U24" s="140">
        <v>0.65311585787671234</v>
      </c>
      <c r="V24" s="135">
        <v>0.81430279569892472</v>
      </c>
      <c r="W24" s="62">
        <v>0.77212385057471267</v>
      </c>
      <c r="X24" s="62">
        <v>0.73919489247311831</v>
      </c>
      <c r="Y24" s="140">
        <v>0.7752749450549451</v>
      </c>
      <c r="Z24" s="136">
        <v>0.76234013888888885</v>
      </c>
      <c r="AA24" s="559">
        <v>0.67056802419354844</v>
      </c>
      <c r="AB24" s="559">
        <v>0.64526566666666663</v>
      </c>
      <c r="AC24" s="139">
        <v>0.69248113095238084</v>
      </c>
      <c r="AD24" s="559">
        <v>0.73387803800366302</v>
      </c>
      <c r="AE24" s="136">
        <v>0.65726972446236565</v>
      </c>
      <c r="AF24" s="559">
        <v>0.49361619623655911</v>
      </c>
      <c r="AG24" s="559">
        <v>0.57857343750000012</v>
      </c>
      <c r="AH24" s="139">
        <v>0.57646376811594202</v>
      </c>
      <c r="AI24" s="559">
        <v>0.68102361161800495</v>
      </c>
      <c r="AJ24" s="136">
        <v>0.61401861559139781</v>
      </c>
      <c r="AK24" s="559">
        <v>0.65464017361111104</v>
      </c>
      <c r="AL24" s="559">
        <v>0.69013215725806443</v>
      </c>
      <c r="AM24" s="139">
        <v>0.65291173007246384</v>
      </c>
      <c r="AN24" s="139">
        <v>0.67395723702185795</v>
      </c>
      <c r="AO24" s="135">
        <v>0.68095235215053773</v>
      </c>
      <c r="AP24" s="62">
        <v>0.63143604910714279</v>
      </c>
      <c r="AQ24" s="62">
        <v>0.60994287634408606</v>
      </c>
      <c r="AR24" s="140">
        <v>0.64108846064814817</v>
      </c>
      <c r="AS24" s="136">
        <v>0.49305588888888896</v>
      </c>
      <c r="AT24" s="559">
        <v>0.5671512768817204</v>
      </c>
      <c r="AU24" s="559">
        <v>0.56009722222222225</v>
      </c>
      <c r="AV24" s="139">
        <v>0.54039871336996337</v>
      </c>
      <c r="AW24" s="559">
        <v>0.5904654385359116</v>
      </c>
      <c r="AX24" s="136">
        <v>0.57820557795698924</v>
      </c>
      <c r="AY24" s="559">
        <v>0.56041757392473113</v>
      </c>
      <c r="AZ24" s="559">
        <v>0.57912152777777781</v>
      </c>
      <c r="BA24" s="139">
        <v>0.57251047327898552</v>
      </c>
      <c r="BB24" s="559">
        <v>0.58441468101343108</v>
      </c>
      <c r="BC24" s="136">
        <v>0.58831962365591406</v>
      </c>
      <c r="BD24" s="559">
        <v>0.60990337500000003</v>
      </c>
      <c r="BE24" s="559">
        <v>0.67804630376344077</v>
      </c>
      <c r="BF24" s="139">
        <v>0.62559179347826077</v>
      </c>
      <c r="BG24" s="139">
        <v>0.59479246803652974</v>
      </c>
      <c r="BH24" s="139">
        <v>0.71488145161290328</v>
      </c>
      <c r="BI24" s="616">
        <v>0.64960110863095233</v>
      </c>
      <c r="BJ24" s="616">
        <v>0.58648784946236554</v>
      </c>
      <c r="BK24" s="616">
        <v>0.65034754861111099</v>
      </c>
      <c r="BL24" s="616">
        <v>0.47474477083333333</v>
      </c>
      <c r="BM24" s="559">
        <v>0.4978025504032258</v>
      </c>
      <c r="BN24" s="559">
        <v>0.55241462500000005</v>
      </c>
      <c r="BO24" s="559">
        <v>0.50820506524725273</v>
      </c>
      <c r="BP24" s="559">
        <v>0.57888364813535909</v>
      </c>
      <c r="BQ24" s="704">
        <v>-1.1581790400552516E-2</v>
      </c>
      <c r="BR24" s="136">
        <v>0.57045084677419367</v>
      </c>
      <c r="BS24" s="704">
        <v>-7.7547311827955712E-3</v>
      </c>
      <c r="BT24" s="136">
        <v>0.50102655913978489</v>
      </c>
      <c r="BU24" s="704">
        <v>-5.9391014784946239E-2</v>
      </c>
      <c r="BV24" s="136">
        <v>0.55979900347222222</v>
      </c>
      <c r="BW24" s="704">
        <f t="shared" si="0"/>
        <v>-1.9322524305555588E-2</v>
      </c>
      <c r="BX24" s="136">
        <v>0.54358445312500003</v>
      </c>
      <c r="BY24" s="704">
        <f t="shared" si="1"/>
        <v>-2.8926020153985488E-2</v>
      </c>
      <c r="BZ24" s="136">
        <v>0.56698794871794878</v>
      </c>
      <c r="CA24" s="617">
        <f t="shared" si="2"/>
        <v>-1.7426732295482306E-2</v>
      </c>
    </row>
    <row r="25" spans="1:79" x14ac:dyDescent="0.25">
      <c r="A25" s="6" t="s">
        <v>24</v>
      </c>
      <c r="B25" s="135">
        <v>8.1470355149670215E-2</v>
      </c>
      <c r="C25" s="135">
        <v>4.2520221027479085E-2</v>
      </c>
      <c r="D25" s="62">
        <v>0.17122731481481482</v>
      </c>
      <c r="E25" s="62">
        <v>0.21241568100358421</v>
      </c>
      <c r="F25" s="140">
        <v>0.14108197530864197</v>
      </c>
      <c r="G25" s="136">
        <v>6.482518518518518E-2</v>
      </c>
      <c r="H25" s="559">
        <v>9.4734438470728793E-2</v>
      </c>
      <c r="I25" s="559">
        <v>0.19131567901234567</v>
      </c>
      <c r="J25" s="139">
        <v>0.11671421448921447</v>
      </c>
      <c r="K25" s="559">
        <v>0.12883078064252099</v>
      </c>
      <c r="L25" s="136">
        <v>7.3747909199522094E-2</v>
      </c>
      <c r="M25" s="559">
        <v>0.16098924731182795</v>
      </c>
      <c r="N25" s="559">
        <v>6.5848148148148156E-2</v>
      </c>
      <c r="O25" s="139">
        <v>0.10056843800322061</v>
      </c>
      <c r="P25" s="559">
        <v>0.11930647469814137</v>
      </c>
      <c r="Q25" s="136">
        <v>2.9252090800477897E-2</v>
      </c>
      <c r="R25" s="559">
        <v>7.0756172839506176E-3</v>
      </c>
      <c r="S25" s="559">
        <v>1.3739545997610513E-3</v>
      </c>
      <c r="T25" s="139">
        <v>1.262691223832528E-2</v>
      </c>
      <c r="U25" s="140">
        <v>9.241737950279047E-2</v>
      </c>
      <c r="V25" s="135">
        <v>1.5780465949820785E-2</v>
      </c>
      <c r="W25" s="62">
        <v>0</v>
      </c>
      <c r="X25" s="62">
        <v>3.7854540023894859E-3</v>
      </c>
      <c r="Y25" s="140">
        <v>6.6653133903133901E-3</v>
      </c>
      <c r="Z25" s="136">
        <v>4.6123765432098769E-3</v>
      </c>
      <c r="AA25" s="559">
        <v>1.4942652329749105E-3</v>
      </c>
      <c r="AB25" s="559">
        <v>1.3454043209876544E-2</v>
      </c>
      <c r="AC25" s="139">
        <v>6.4649979649979653E-3</v>
      </c>
      <c r="AD25" s="559">
        <v>6.5651556776556768E-3</v>
      </c>
      <c r="AE25" s="136">
        <v>5.5158303464755074E-3</v>
      </c>
      <c r="AF25" s="559">
        <v>9.297789725209081E-3</v>
      </c>
      <c r="AG25" s="559">
        <v>1.9722222222222222E-4</v>
      </c>
      <c r="AH25" s="139">
        <v>5.0558574879227061E-3</v>
      </c>
      <c r="AI25" s="559">
        <v>6.05838402270884E-3</v>
      </c>
      <c r="AJ25" s="136">
        <v>8.3046594982078854E-3</v>
      </c>
      <c r="AK25" s="559">
        <v>1.587314814814815E-2</v>
      </c>
      <c r="AL25" s="559">
        <v>1.0155316606929509E-3</v>
      </c>
      <c r="AM25" s="139">
        <v>8.3165257648953311E-3</v>
      </c>
      <c r="AN25" s="139">
        <v>6.6260043513458817E-3</v>
      </c>
      <c r="AO25" s="135">
        <v>0</v>
      </c>
      <c r="AP25" s="62">
        <v>4.9179894179894176E-3</v>
      </c>
      <c r="AQ25" s="62">
        <v>8.0645161290322581E-4</v>
      </c>
      <c r="AR25" s="140">
        <v>1.8078189300411523E-3</v>
      </c>
      <c r="AS25" s="136">
        <v>1.4550617283950616E-3</v>
      </c>
      <c r="AT25" s="559">
        <v>2.7787634408602151E-2</v>
      </c>
      <c r="AU25" s="559">
        <v>5.37037037037037E-3</v>
      </c>
      <c r="AV25" s="139">
        <v>1.1716259666259665E-2</v>
      </c>
      <c r="AW25" s="559">
        <v>6.7894106813996312E-3</v>
      </c>
      <c r="AX25" s="136">
        <v>1.2077956989247312E-2</v>
      </c>
      <c r="AY25" s="559">
        <v>6.3486260454002394E-2</v>
      </c>
      <c r="AZ25" s="559">
        <v>1.9135802469135803E-3</v>
      </c>
      <c r="BA25" s="139">
        <v>2.6085849436392913E-2</v>
      </c>
      <c r="BB25" s="559">
        <v>1.3292239858906525E-2</v>
      </c>
      <c r="BC25" s="136">
        <v>3.892891278375149E-2</v>
      </c>
      <c r="BD25" s="559">
        <v>0</v>
      </c>
      <c r="BE25" s="559">
        <v>4.8297491039426526E-3</v>
      </c>
      <c r="BF25" s="139">
        <v>1.4744766505636071E-2</v>
      </c>
      <c r="BG25" s="139">
        <v>1.3660106544901063E-2</v>
      </c>
      <c r="BH25" s="139">
        <v>6.6693548387096772E-4</v>
      </c>
      <c r="BI25" s="616">
        <v>8.6967592592592587E-4</v>
      </c>
      <c r="BJ25" s="616">
        <v>4.7545997610513738E-3</v>
      </c>
      <c r="BK25" s="616">
        <v>2.13798353909465E-3</v>
      </c>
      <c r="BL25" s="616">
        <v>8.3188271604938281E-4</v>
      </c>
      <c r="BM25" s="559">
        <v>9.4949522102747898E-3</v>
      </c>
      <c r="BN25" s="559">
        <v>6.6842592592592594E-4</v>
      </c>
      <c r="BO25" s="559">
        <v>3.7291514041514037E-3</v>
      </c>
      <c r="BP25" s="559">
        <v>2.937962962962963E-3</v>
      </c>
      <c r="BQ25" s="704">
        <v>-3.8514477184366683E-3</v>
      </c>
      <c r="BR25" s="136">
        <v>1.9312335722819592E-2</v>
      </c>
      <c r="BS25" s="704">
        <v>7.2343787335722807E-3</v>
      </c>
      <c r="BT25" s="136">
        <v>4.9294205495818396E-3</v>
      </c>
      <c r="BU25" s="704">
        <v>-5.8556839904420552E-2</v>
      </c>
      <c r="BV25" s="136">
        <v>0</v>
      </c>
      <c r="BW25" s="704">
        <f t="shared" si="0"/>
        <v>-1.9135802469135803E-3</v>
      </c>
      <c r="BX25" s="136">
        <v>8.1684178743961344E-3</v>
      </c>
      <c r="BY25" s="704">
        <f t="shared" si="1"/>
        <v>-1.791743156199678E-2</v>
      </c>
      <c r="BZ25" s="136">
        <v>4.7006071089404416E-3</v>
      </c>
      <c r="CA25" s="617">
        <f t="shared" si="2"/>
        <v>-8.5916327499660841E-3</v>
      </c>
    </row>
    <row r="26" spans="1:79" x14ac:dyDescent="0.25">
      <c r="A26" s="32" t="s">
        <v>30</v>
      </c>
      <c r="B26" s="134"/>
      <c r="C26" s="134"/>
      <c r="D26" s="292"/>
      <c r="E26" s="292"/>
      <c r="F26" s="138">
        <v>0</v>
      </c>
      <c r="G26" s="134"/>
      <c r="H26" s="292"/>
      <c r="I26" s="292"/>
      <c r="J26" s="138">
        <v>0</v>
      </c>
      <c r="K26" s="292">
        <v>0</v>
      </c>
      <c r="L26" s="134"/>
      <c r="M26" s="292"/>
      <c r="N26" s="292"/>
      <c r="O26" s="138">
        <v>0</v>
      </c>
      <c r="P26" s="292">
        <v>0</v>
      </c>
      <c r="Q26" s="134"/>
      <c r="R26" s="292"/>
      <c r="S26" s="292"/>
      <c r="T26" s="138">
        <v>0</v>
      </c>
      <c r="U26" s="138"/>
      <c r="V26" s="134"/>
      <c r="W26" s="292"/>
      <c r="X26" s="292"/>
      <c r="Y26" s="138">
        <v>0</v>
      </c>
      <c r="Z26" s="134"/>
      <c r="AA26" s="292"/>
      <c r="AB26" s="292"/>
      <c r="AC26" s="138">
        <v>0</v>
      </c>
      <c r="AD26" s="292">
        <v>0</v>
      </c>
      <c r="AE26" s="134"/>
      <c r="AF26" s="292"/>
      <c r="AG26" s="292"/>
      <c r="AH26" s="138">
        <v>0</v>
      </c>
      <c r="AI26" s="292">
        <v>0</v>
      </c>
      <c r="AJ26" s="134"/>
      <c r="AK26" s="292"/>
      <c r="AL26" s="292"/>
      <c r="AM26" s="138">
        <v>0</v>
      </c>
      <c r="AN26" s="138"/>
      <c r="AO26" s="134"/>
      <c r="AP26" s="292"/>
      <c r="AQ26" s="292"/>
      <c r="AR26" s="138"/>
      <c r="AS26" s="134"/>
      <c r="AT26" s="292"/>
      <c r="AU26" s="292"/>
      <c r="AV26" s="138"/>
      <c r="AW26" s="292"/>
      <c r="AX26" s="134"/>
      <c r="AY26" s="292"/>
      <c r="AZ26" s="292"/>
      <c r="BA26" s="138"/>
      <c r="BB26" s="292"/>
      <c r="BC26" s="134"/>
      <c r="BD26" s="292"/>
      <c r="BE26" s="292"/>
      <c r="BF26" s="138">
        <v>0</v>
      </c>
      <c r="BG26" s="138"/>
      <c r="BH26" s="138"/>
      <c r="BI26" s="138"/>
      <c r="BJ26" s="138"/>
      <c r="BK26" s="138">
        <v>0</v>
      </c>
      <c r="BL26" s="138"/>
      <c r="BM26" s="292"/>
      <c r="BN26" s="292"/>
      <c r="BO26" s="292">
        <v>0</v>
      </c>
      <c r="BP26" s="292">
        <v>0</v>
      </c>
      <c r="BQ26" s="700">
        <v>0</v>
      </c>
      <c r="BR26" s="134"/>
      <c r="BS26" s="700">
        <v>0</v>
      </c>
      <c r="BT26" s="134"/>
      <c r="BU26" s="700">
        <v>0</v>
      </c>
      <c r="BV26" s="134"/>
      <c r="BW26" s="700">
        <f t="shared" si="0"/>
        <v>0</v>
      </c>
      <c r="BX26" s="134">
        <v>0</v>
      </c>
      <c r="BY26" s="700">
        <f t="shared" si="1"/>
        <v>0</v>
      </c>
      <c r="BZ26" s="134">
        <v>0</v>
      </c>
      <c r="CA26" s="583">
        <f t="shared" si="2"/>
        <v>0</v>
      </c>
    </row>
    <row r="27" spans="1:79" x14ac:dyDescent="0.25">
      <c r="A27" s="5" t="s">
        <v>76</v>
      </c>
      <c r="B27" s="135">
        <v>0.27273871222145435</v>
      </c>
      <c r="C27" s="135">
        <v>0.33694518729142259</v>
      </c>
      <c r="D27" s="62">
        <v>0.33636652131625516</v>
      </c>
      <c r="E27" s="62">
        <v>0.30039038451697497</v>
      </c>
      <c r="F27" s="140">
        <v>0.32417405914350522</v>
      </c>
      <c r="G27" s="136">
        <v>0.28853765548029292</v>
      </c>
      <c r="H27" s="559">
        <v>0.24563388005519976</v>
      </c>
      <c r="I27" s="559">
        <v>0.21814596031036007</v>
      </c>
      <c r="J27" s="139">
        <v>0.25071603027945916</v>
      </c>
      <c r="K27" s="559">
        <v>0.28724212197981358</v>
      </c>
      <c r="L27" s="136">
        <v>0.192158167931236</v>
      </c>
      <c r="M27" s="559">
        <v>0.2329192419995724</v>
      </c>
      <c r="N27" s="559">
        <v>0.21504682430170308</v>
      </c>
      <c r="O27" s="139">
        <v>0.2133565699663712</v>
      </c>
      <c r="P27" s="559">
        <v>0.26234296159433113</v>
      </c>
      <c r="Q27" s="136">
        <v>0.24593844032857026</v>
      </c>
      <c r="R27" s="559">
        <v>0.29503859042593517</v>
      </c>
      <c r="S27" s="559">
        <v>0.34362090576511828</v>
      </c>
      <c r="T27" s="139">
        <v>0.29495706333474547</v>
      </c>
      <c r="U27" s="139">
        <v>0.27057539141544718</v>
      </c>
      <c r="V27" s="135">
        <v>0.34188524922870045</v>
      </c>
      <c r="W27" s="62">
        <v>0.34467121106428922</v>
      </c>
      <c r="X27" s="62">
        <v>0.31646147827461574</v>
      </c>
      <c r="Y27" s="140">
        <v>0.33411223816996904</v>
      </c>
      <c r="Z27" s="136">
        <v>0.28433214195665391</v>
      </c>
      <c r="AA27" s="559">
        <v>0.24238640155378161</v>
      </c>
      <c r="AB27" s="559">
        <v>0.21978773604891727</v>
      </c>
      <c r="AC27" s="139">
        <v>0.24747424191408574</v>
      </c>
      <c r="AD27" s="559">
        <v>0.29162960685274264</v>
      </c>
      <c r="AE27" s="136">
        <v>0.19371589006280476</v>
      </c>
      <c r="AF27" s="559">
        <v>0.24528694903207296</v>
      </c>
      <c r="AG27" s="559">
        <v>0.21727395656663598</v>
      </c>
      <c r="AH27" s="139">
        <v>0.21877507292326401</v>
      </c>
      <c r="AI27" s="559">
        <v>0.26732505237013682</v>
      </c>
      <c r="AJ27" s="136">
        <v>0.25055272962090691</v>
      </c>
      <c r="AK27" s="559">
        <v>0.29228149245745094</v>
      </c>
      <c r="AL27" s="648">
        <v>0.33724356151413243</v>
      </c>
      <c r="AM27" s="667">
        <v>0.29337097607510593</v>
      </c>
      <c r="AN27" s="667">
        <v>0.27383653204565805</v>
      </c>
      <c r="AO27" s="676">
        <v>0.33077369904399329</v>
      </c>
      <c r="AP27" s="677">
        <v>0.32617436676467215</v>
      </c>
      <c r="AQ27" s="677">
        <v>0.33498543022057986</v>
      </c>
      <c r="AR27" s="678">
        <v>0.33079350307347322</v>
      </c>
      <c r="AS27" s="679">
        <v>0.28301295204752269</v>
      </c>
      <c r="AT27" s="648">
        <v>0.24695814191936352</v>
      </c>
      <c r="AU27" s="648">
        <v>0.19948507545551392</v>
      </c>
      <c r="AV27" s="667">
        <v>0.24321446171375827</v>
      </c>
      <c r="AW27" s="648">
        <v>0.28677151047016752</v>
      </c>
      <c r="AX27" s="679">
        <v>0.18631113708848029</v>
      </c>
      <c r="AY27" s="648">
        <v>0.24234771506373487</v>
      </c>
      <c r="AZ27" s="648">
        <v>0.2318047373142289</v>
      </c>
      <c r="BA27" s="667">
        <v>0.2200279069329133</v>
      </c>
      <c r="BB27" s="648">
        <v>0.26429477294015136</v>
      </c>
      <c r="BC27" s="679">
        <v>0.25437082713401588</v>
      </c>
      <c r="BD27" s="648">
        <v>0.29130403645359187</v>
      </c>
      <c r="BE27" s="648">
        <v>0.3218158326396911</v>
      </c>
      <c r="BF27" s="667">
        <v>0.2891402994194856</v>
      </c>
      <c r="BG27" s="667">
        <v>0.27054633635999242</v>
      </c>
      <c r="BH27" s="667">
        <v>0.32656958664050495</v>
      </c>
      <c r="BI27" s="616">
        <v>0.32209044900215666</v>
      </c>
      <c r="BJ27" s="616">
        <v>0.2958813924886935</v>
      </c>
      <c r="BK27" s="616">
        <v>0.31460490757060261</v>
      </c>
      <c r="BL27" s="616">
        <v>0.26685070892400309</v>
      </c>
      <c r="BM27" s="559">
        <v>0.23979864674228177</v>
      </c>
      <c r="BN27" s="559">
        <v>0.20458549729811132</v>
      </c>
      <c r="BO27" s="559">
        <v>0.23710817841400178</v>
      </c>
      <c r="BP27" s="559">
        <v>0.27564181884410344</v>
      </c>
      <c r="BQ27" s="703">
        <v>-1.1129691626064087E-2</v>
      </c>
      <c r="BR27" s="136">
        <v>0.18912305255392095</v>
      </c>
      <c r="BS27" s="703">
        <v>2.8119154654406564E-3</v>
      </c>
      <c r="BT27" s="136">
        <v>0.24610162323691986</v>
      </c>
      <c r="BU27" s="703">
        <v>3.7539081731849944E-3</v>
      </c>
      <c r="BV27" s="136">
        <v>0.21970705847691815</v>
      </c>
      <c r="BW27" s="703">
        <f t="shared" si="0"/>
        <v>-1.2097678837310749E-2</v>
      </c>
      <c r="BX27" s="136">
        <v>0.21829567550940426</v>
      </c>
      <c r="BY27" s="703">
        <f t="shared" si="1"/>
        <v>-1.7322314235090341E-3</v>
      </c>
      <c r="BZ27" s="136">
        <v>0.25634190073337804</v>
      </c>
      <c r="CA27" s="617">
        <f t="shared" si="2"/>
        <v>-7.9528722067733204E-3</v>
      </c>
    </row>
    <row r="28" spans="1:79" x14ac:dyDescent="0.25">
      <c r="A28" s="6" t="s">
        <v>31</v>
      </c>
      <c r="B28" s="135">
        <v>0.27674847231763217</v>
      </c>
      <c r="C28" s="135">
        <v>0.34342256901491841</v>
      </c>
      <c r="D28" s="62">
        <v>0.34208266025190798</v>
      </c>
      <c r="E28" s="62">
        <v>0.30685668897558699</v>
      </c>
      <c r="F28" s="140">
        <v>0.33041079427510106</v>
      </c>
      <c r="G28" s="136">
        <v>0.29482137004260894</v>
      </c>
      <c r="H28" s="559">
        <v>0.24843454287859082</v>
      </c>
      <c r="I28" s="559">
        <v>0.21693024145089043</v>
      </c>
      <c r="J28" s="139">
        <v>0.25334087004440986</v>
      </c>
      <c r="K28" s="559">
        <v>0.29166293181657671</v>
      </c>
      <c r="L28" s="136">
        <v>0.18912360833571223</v>
      </c>
      <c r="M28" s="559">
        <v>0.23672169886129349</v>
      </c>
      <c r="N28" s="559">
        <v>0.21302441822353327</v>
      </c>
      <c r="O28" s="139">
        <v>0.21295583771536061</v>
      </c>
      <c r="P28" s="559">
        <v>0.26513892940884093</v>
      </c>
      <c r="Q28" s="136">
        <v>0.2460523255199247</v>
      </c>
      <c r="R28" s="559">
        <v>0.29708838632142465</v>
      </c>
      <c r="S28" s="559">
        <v>0.35024212051046194</v>
      </c>
      <c r="T28" s="139">
        <v>0.29780195018026878</v>
      </c>
      <c r="U28" s="139">
        <v>0.27337180039780345</v>
      </c>
      <c r="V28" s="135">
        <v>0.34858018523804984</v>
      </c>
      <c r="W28" s="62">
        <v>0.35170421795002199</v>
      </c>
      <c r="X28" s="62">
        <v>0.32335379198781988</v>
      </c>
      <c r="Y28" s="140">
        <v>0.34098214961046808</v>
      </c>
      <c r="Z28" s="136">
        <v>0.29119892385010376</v>
      </c>
      <c r="AA28" s="559">
        <v>0.24673009902673296</v>
      </c>
      <c r="AB28" s="559">
        <v>0.21967176757595916</v>
      </c>
      <c r="AC28" s="139">
        <v>0.25098846171855022</v>
      </c>
      <c r="AD28" s="559">
        <v>0.296958621368766</v>
      </c>
      <c r="AE28" s="136">
        <v>0.19323919365569936</v>
      </c>
      <c r="AF28" s="559">
        <v>0.2515600519391325</v>
      </c>
      <c r="AG28" s="559">
        <v>0.21637627522732311</v>
      </c>
      <c r="AH28" s="139">
        <v>0.22043548772021174</v>
      </c>
      <c r="AI28" s="559">
        <v>0.27145428097210073</v>
      </c>
      <c r="AJ28" s="136">
        <v>0.25407518296739851</v>
      </c>
      <c r="AK28" s="559">
        <v>0.29950169106231983</v>
      </c>
      <c r="AL28" s="559">
        <v>0.34709814242482778</v>
      </c>
      <c r="AM28" s="139">
        <v>0.30023286759813705</v>
      </c>
      <c r="AN28" s="139">
        <v>0.27864351062397363</v>
      </c>
      <c r="AO28" s="135">
        <v>0.33843938467151713</v>
      </c>
      <c r="AP28" s="62">
        <v>0.33318779108449764</v>
      </c>
      <c r="AQ28" s="62">
        <v>0.34586740497499624</v>
      </c>
      <c r="AR28" s="140">
        <v>0.33936409588230942</v>
      </c>
      <c r="AS28" s="136">
        <v>0.28965333222444001</v>
      </c>
      <c r="AT28" s="559">
        <v>0.25221733951451936</v>
      </c>
      <c r="AU28" s="559">
        <v>0.19587214459968952</v>
      </c>
      <c r="AV28" s="139">
        <v>0.245983536589824</v>
      </c>
      <c r="AW28" s="559">
        <v>0.29241585888995492</v>
      </c>
      <c r="AX28" s="136">
        <v>0.18165953040156246</v>
      </c>
      <c r="AY28" s="559">
        <v>0.24795838430665548</v>
      </c>
      <c r="AZ28" s="559">
        <v>0.23463489687292083</v>
      </c>
      <c r="BA28" s="139">
        <v>0.22127393763198244</v>
      </c>
      <c r="BB28" s="559">
        <v>0.26844129201913636</v>
      </c>
      <c r="BC28" s="136">
        <v>0.25637904298929021</v>
      </c>
      <c r="BD28" s="559">
        <v>0.29600867709026391</v>
      </c>
      <c r="BE28" s="559">
        <v>0.3290998647865559</v>
      </c>
      <c r="BF28" s="139">
        <v>0.29380550493216467</v>
      </c>
      <c r="BG28" s="139">
        <v>0.27483446349310509</v>
      </c>
      <c r="BH28" s="139">
        <v>0.33609513499881954</v>
      </c>
      <c r="BI28" s="616">
        <v>0.33320310272312509</v>
      </c>
      <c r="BJ28" s="616">
        <v>0.30420342111475973</v>
      </c>
      <c r="BK28" s="616">
        <v>0.32421046795298292</v>
      </c>
      <c r="BL28" s="616">
        <v>0.27402090263916612</v>
      </c>
      <c r="BM28" s="559">
        <v>0.2452866779881098</v>
      </c>
      <c r="BN28" s="559">
        <v>0.20208958471944999</v>
      </c>
      <c r="BO28" s="559">
        <v>0.24051869932296577</v>
      </c>
      <c r="BP28" s="559">
        <v>0.28213339090695216</v>
      </c>
      <c r="BQ28" s="704">
        <v>-1.0282467983002752E-2</v>
      </c>
      <c r="BR28" s="136">
        <v>0.18703185027793873</v>
      </c>
      <c r="BS28" s="704">
        <v>5.3723198763762636E-3</v>
      </c>
      <c r="BT28" s="136">
        <v>0.2512019442298199</v>
      </c>
      <c r="BU28" s="704">
        <v>3.243559923164413E-3</v>
      </c>
      <c r="BV28" s="136">
        <v>0.22071059270348192</v>
      </c>
      <c r="BW28" s="704">
        <f t="shared" si="0"/>
        <v>-1.3924304169438906E-2</v>
      </c>
      <c r="BX28" s="136">
        <v>0.2196365805526628</v>
      </c>
      <c r="BY28" s="704">
        <f t="shared" si="1"/>
        <v>-1.6373570793196401E-3</v>
      </c>
      <c r="BZ28" s="136">
        <v>0.26107219474360194</v>
      </c>
      <c r="CA28" s="617">
        <f t="shared" si="2"/>
        <v>-7.3690972755344197E-3</v>
      </c>
    </row>
    <row r="29" spans="1:79" x14ac:dyDescent="0.25">
      <c r="A29" s="58" t="s">
        <v>32</v>
      </c>
      <c r="B29" s="135">
        <v>0.11206110949188769</v>
      </c>
      <c r="C29" s="135">
        <v>0.11571722717913521</v>
      </c>
      <c r="D29" s="62">
        <v>9.9696048632218842E-2</v>
      </c>
      <c r="E29" s="62">
        <v>0.11544269045984901</v>
      </c>
      <c r="F29" s="140">
        <v>0.11063829787234042</v>
      </c>
      <c r="G29" s="136">
        <v>0.11673758865248227</v>
      </c>
      <c r="H29" s="559">
        <v>0.13047357584076871</v>
      </c>
      <c r="I29" s="559">
        <v>0.13304964539007091</v>
      </c>
      <c r="J29" s="139">
        <v>0.12679448211363104</v>
      </c>
      <c r="K29" s="559">
        <v>0.11876102033619371</v>
      </c>
      <c r="L29" s="136">
        <v>7.9478380233356211E-2</v>
      </c>
      <c r="M29" s="559">
        <v>0.13122855181880577</v>
      </c>
      <c r="N29" s="559">
        <v>0.10397163120567376</v>
      </c>
      <c r="O29" s="139">
        <v>0.10490286771507863</v>
      </c>
      <c r="P29" s="559">
        <v>0.11409087366534175</v>
      </c>
      <c r="Q29" s="136">
        <v>0.13816060398078242</v>
      </c>
      <c r="R29" s="559">
        <v>8.9645390070921982E-2</v>
      </c>
      <c r="S29" s="559">
        <v>0.10377487989018531</v>
      </c>
      <c r="T29" s="139">
        <v>0.11075393154486586</v>
      </c>
      <c r="U29" s="139">
        <v>0.11324978140483824</v>
      </c>
      <c r="V29" s="135">
        <v>9.8284145504461226E-2</v>
      </c>
      <c r="W29" s="62">
        <v>0.10638297872340426</v>
      </c>
      <c r="X29" s="62">
        <v>9.9794097460535344E-2</v>
      </c>
      <c r="Y29" s="140">
        <v>0.10137947159223755</v>
      </c>
      <c r="Z29" s="136">
        <v>0.11092198581560284</v>
      </c>
      <c r="AA29" s="559">
        <v>0.12612487885919979</v>
      </c>
      <c r="AB29" s="559">
        <v>0.12176128093158661</v>
      </c>
      <c r="AC29" s="139">
        <v>0.11828384381575872</v>
      </c>
      <c r="AD29" s="559">
        <v>0.11045837187064007</v>
      </c>
      <c r="AE29" s="136">
        <v>7.064375264121707E-2</v>
      </c>
      <c r="AF29" s="559">
        <v>0.16234680940977603</v>
      </c>
      <c r="AG29" s="559">
        <v>0.12459970887918487</v>
      </c>
      <c r="AH29" s="139">
        <v>0.11913802923865578</v>
      </c>
      <c r="AI29" s="559">
        <v>0.1133282435279689</v>
      </c>
      <c r="AJ29" s="136">
        <v>0.1586138892801803</v>
      </c>
      <c r="AK29" s="559">
        <v>0.13275109170305677</v>
      </c>
      <c r="AL29" s="559">
        <v>0.10438089871812932</v>
      </c>
      <c r="AM29" s="139">
        <v>0.1319062084678185</v>
      </c>
      <c r="AN29" s="139">
        <v>0.11794892993811122</v>
      </c>
      <c r="AO29" s="135">
        <v>0.10071841104380899</v>
      </c>
      <c r="AP29" s="62">
        <v>9.8721147847785407E-2</v>
      </c>
      <c r="AQ29" s="62">
        <v>0.12058036343146922</v>
      </c>
      <c r="AR29" s="140">
        <v>0.1069383794274624</v>
      </c>
      <c r="AS29" s="136">
        <v>0.10946142649199418</v>
      </c>
      <c r="AT29" s="559">
        <v>0.13959712635582477</v>
      </c>
      <c r="AU29" s="559">
        <v>7.8311499272197965E-2</v>
      </c>
      <c r="AV29" s="139">
        <v>0.10945822736215748</v>
      </c>
      <c r="AW29" s="559">
        <v>0.10820526430070687</v>
      </c>
      <c r="AX29" s="136">
        <v>5.7155937455979716E-2</v>
      </c>
      <c r="AY29" s="559">
        <v>0.23218058881532611</v>
      </c>
      <c r="AZ29" s="559">
        <v>0.12663755458515283</v>
      </c>
      <c r="BA29" s="139">
        <v>0.13878868426048985</v>
      </c>
      <c r="BB29" s="559">
        <v>0.11851176479997438</v>
      </c>
      <c r="BC29" s="136">
        <v>0.14382307367234823</v>
      </c>
      <c r="BD29" s="559">
        <v>0.10946142649199418</v>
      </c>
      <c r="BE29" s="559">
        <v>0.12438371601634032</v>
      </c>
      <c r="BF29" s="139">
        <v>0.1260679703816214</v>
      </c>
      <c r="BG29" s="139">
        <v>0.12041634264521145</v>
      </c>
      <c r="BH29" s="139">
        <v>0.11832652486265671</v>
      </c>
      <c r="BI29" s="616">
        <v>0.10573923892701184</v>
      </c>
      <c r="BJ29" s="616">
        <v>9.2266516410762084E-2</v>
      </c>
      <c r="BK29" s="616">
        <v>0.10543425521591461</v>
      </c>
      <c r="BL29" s="616">
        <v>0.10625909752547306</v>
      </c>
      <c r="BM29" s="559">
        <v>0.13410339484434428</v>
      </c>
      <c r="BN29" s="559">
        <v>8.4716157205240172E-2</v>
      </c>
      <c r="BO29" s="559">
        <v>0.10864244925380297</v>
      </c>
      <c r="BP29" s="559">
        <v>0.10704721464932809</v>
      </c>
      <c r="BQ29" s="704">
        <v>-1.1580496513787786E-3</v>
      </c>
      <c r="BR29" s="136">
        <v>5.5852937033384981E-2</v>
      </c>
      <c r="BS29" s="704">
        <v>-1.3030004225947356E-3</v>
      </c>
      <c r="BT29" s="136">
        <v>0.14875334554162559</v>
      </c>
      <c r="BU29" s="704">
        <v>-8.3427243273700519E-2</v>
      </c>
      <c r="BV29" s="136">
        <v>0.1205240174672489</v>
      </c>
      <c r="BW29" s="704">
        <f t="shared" si="0"/>
        <v>-6.113537117903925E-3</v>
      </c>
      <c r="BX29" s="136">
        <v>0.10824473134611734</v>
      </c>
      <c r="BY29" s="704">
        <f t="shared" si="1"/>
        <v>-3.0543952914372507E-2</v>
      </c>
      <c r="BZ29" s="136">
        <v>0.10745077338963802</v>
      </c>
      <c r="CA29" s="617">
        <f t="shared" si="2"/>
        <v>-1.1060991410336368E-2</v>
      </c>
    </row>
    <row r="30" spans="1:79" x14ac:dyDescent="0.25">
      <c r="A30" s="58" t="s">
        <v>33</v>
      </c>
      <c r="B30" s="135">
        <v>0.52833666286149161</v>
      </c>
      <c r="C30" s="135">
        <v>0.68932176365169728</v>
      </c>
      <c r="D30" s="62">
        <v>0.70892419467787116</v>
      </c>
      <c r="E30" s="62">
        <v>0.59799474225173943</v>
      </c>
      <c r="F30" s="140">
        <v>0.6639632125998548</v>
      </c>
      <c r="G30" s="136">
        <v>0.56678921568627461</v>
      </c>
      <c r="H30" s="559">
        <v>0.43130172095720015</v>
      </c>
      <c r="I30" s="559">
        <v>0.34867749183006541</v>
      </c>
      <c r="J30" s="139">
        <v>0.44872917115564176</v>
      </c>
      <c r="K30" s="559">
        <v>0.5557516227024879</v>
      </c>
      <c r="L30" s="136">
        <v>0.35697343453510438</v>
      </c>
      <c r="M30" s="559">
        <v>0.40091977651275568</v>
      </c>
      <c r="N30" s="559">
        <v>0.38086363017429198</v>
      </c>
      <c r="O30" s="139">
        <v>0.37957172225774372</v>
      </c>
      <c r="P30" s="559">
        <v>0.49637964160022968</v>
      </c>
      <c r="Q30" s="136">
        <v>0.41407238298545229</v>
      </c>
      <c r="R30" s="559">
        <v>0.61138344226579533</v>
      </c>
      <c r="S30" s="559">
        <v>0.72317098882563791</v>
      </c>
      <c r="T30" s="139">
        <v>0.58256573689258317</v>
      </c>
      <c r="U30" s="139">
        <v>0.51810326013967223</v>
      </c>
      <c r="V30" s="135">
        <v>0.72712418300653603</v>
      </c>
      <c r="W30" s="62">
        <v>0.72346179851250847</v>
      </c>
      <c r="X30" s="62">
        <v>0.66216826112165306</v>
      </c>
      <c r="Y30" s="140">
        <v>0.7038292079652374</v>
      </c>
      <c r="Z30" s="136">
        <v>0.56064474400871467</v>
      </c>
      <c r="AA30" s="559">
        <v>0.43182057769344301</v>
      </c>
      <c r="AB30" s="559">
        <v>0.36857468681917216</v>
      </c>
      <c r="AC30" s="139">
        <v>0.4534397893772894</v>
      </c>
      <c r="AD30" s="559">
        <v>0.57863449867126349</v>
      </c>
      <c r="AE30" s="136">
        <v>0.3752240143369176</v>
      </c>
      <c r="AF30" s="559">
        <v>0.38940609846088975</v>
      </c>
      <c r="AG30" s="559">
        <v>0.35586022603485845</v>
      </c>
      <c r="AH30" s="139">
        <v>0.37368848128019316</v>
      </c>
      <c r="AI30" s="559">
        <v>0.50982050743046625</v>
      </c>
      <c r="AJ30" s="136">
        <v>0.40124920936116387</v>
      </c>
      <c r="AK30" s="559">
        <v>0.54861111111111116</v>
      </c>
      <c r="AL30" s="559">
        <v>0.70590870756904922</v>
      </c>
      <c r="AM30" s="139">
        <v>0.55195900824097754</v>
      </c>
      <c r="AN30" s="139">
        <v>0.52041269889103181</v>
      </c>
      <c r="AO30" s="135">
        <v>0.68970061142736672</v>
      </c>
      <c r="AP30" s="62">
        <v>0.67970938375350143</v>
      </c>
      <c r="AQ30" s="62">
        <v>0.68021294539321109</v>
      </c>
      <c r="AR30" s="140">
        <v>0.68332425562817722</v>
      </c>
      <c r="AS30" s="136">
        <v>0.55732570806100223</v>
      </c>
      <c r="AT30" s="559">
        <v>0.42340356841661397</v>
      </c>
      <c r="AU30" s="559">
        <v>0.37100013616557737</v>
      </c>
      <c r="AV30" s="139">
        <v>0.45027786755727933</v>
      </c>
      <c r="AW30" s="559">
        <v>0.56615728704004609</v>
      </c>
      <c r="AX30" s="136">
        <v>0.36593400801180692</v>
      </c>
      <c r="AY30" s="559">
        <v>0.2823898376554923</v>
      </c>
      <c r="AZ30" s="559">
        <v>0.39816516884531594</v>
      </c>
      <c r="BA30" s="139">
        <v>0.34829341609832343</v>
      </c>
      <c r="BB30" s="559">
        <v>0.49273796056884273</v>
      </c>
      <c r="BC30" s="136">
        <v>0.42773561037318159</v>
      </c>
      <c r="BD30" s="559">
        <v>0.5732570806100219</v>
      </c>
      <c r="BE30" s="559">
        <v>0.63369702719797605</v>
      </c>
      <c r="BF30" s="139">
        <v>0.54458830633702759</v>
      </c>
      <c r="BG30" s="139">
        <v>0.505807088817262</v>
      </c>
      <c r="BH30" s="139">
        <v>0.65926101623445088</v>
      </c>
      <c r="BI30" s="616">
        <v>0.66964285714285721</v>
      </c>
      <c r="BJ30" s="616">
        <v>0.61762070419565684</v>
      </c>
      <c r="BK30" s="616">
        <v>0.64814814814814825</v>
      </c>
      <c r="BL30" s="616">
        <v>0.52355664488017439</v>
      </c>
      <c r="BM30" s="559">
        <v>0.41403120387940129</v>
      </c>
      <c r="BN30" s="559">
        <v>0.3771786492374728</v>
      </c>
      <c r="BO30" s="559">
        <v>0.43798929828341593</v>
      </c>
      <c r="BP30" s="559">
        <v>0.5424881739067634</v>
      </c>
      <c r="BQ30" s="704">
        <v>-2.3669113133282682E-2</v>
      </c>
      <c r="BR30" s="136">
        <v>0.38095614589921994</v>
      </c>
      <c r="BS30" s="704">
        <v>1.5022137887413023E-2</v>
      </c>
      <c r="BT30" s="136">
        <v>0.40811193798756062</v>
      </c>
      <c r="BU30" s="704">
        <v>0.12572210033206832</v>
      </c>
      <c r="BV30" s="136">
        <v>0.37268518518518523</v>
      </c>
      <c r="BW30" s="704">
        <f t="shared" si="0"/>
        <v>-2.5479983660130712E-2</v>
      </c>
      <c r="BX30" s="136">
        <v>0.38740941473962781</v>
      </c>
      <c r="BY30" s="704">
        <f t="shared" si="1"/>
        <v>3.9115998641304384E-2</v>
      </c>
      <c r="BZ30" s="136">
        <v>0.49022720012150151</v>
      </c>
      <c r="CA30" s="617">
        <f t="shared" si="2"/>
        <v>-2.5107604473412204E-3</v>
      </c>
    </row>
    <row r="31" spans="1:79" x14ac:dyDescent="0.25">
      <c r="A31" s="58" t="s">
        <v>34</v>
      </c>
      <c r="B31" s="135">
        <v>2.6016778167144532E-3</v>
      </c>
      <c r="C31" s="135">
        <v>1.5628907226806702E-3</v>
      </c>
      <c r="D31" s="62">
        <v>3.9797895902547072E-3</v>
      </c>
      <c r="E31" s="62">
        <v>1.2503125781445362E-2</v>
      </c>
      <c r="F31" s="140">
        <v>6.0831180017226543E-3</v>
      </c>
      <c r="G31" s="136">
        <v>0</v>
      </c>
      <c r="H31" s="559">
        <v>1.5628907226806702E-3</v>
      </c>
      <c r="I31" s="559">
        <v>8.8824289405684768E-3</v>
      </c>
      <c r="J31" s="139">
        <v>3.4606866002214842E-3</v>
      </c>
      <c r="K31" s="559">
        <v>4.7646580153325631E-3</v>
      </c>
      <c r="L31" s="136">
        <v>0</v>
      </c>
      <c r="M31" s="559">
        <v>3.4383595898974744E-3</v>
      </c>
      <c r="N31" s="559">
        <v>7.9134366925064613E-3</v>
      </c>
      <c r="O31" s="139">
        <v>3.7390461745871258E-3</v>
      </c>
      <c r="P31" s="559">
        <v>4.4190305818212795E-3</v>
      </c>
      <c r="Q31" s="136">
        <v>5.7826956739184801E-3</v>
      </c>
      <c r="R31" s="559">
        <v>1.2919896640826876E-3</v>
      </c>
      <c r="S31" s="559">
        <v>8.1270317579394853E-3</v>
      </c>
      <c r="T31" s="139">
        <v>5.108274351196495E-3</v>
      </c>
      <c r="U31" s="139">
        <v>4.592757778485718E-3</v>
      </c>
      <c r="V31" s="135">
        <v>4.5323830957739435E-3</v>
      </c>
      <c r="W31" s="62">
        <v>5.012028869286287E-4</v>
      </c>
      <c r="X31" s="62">
        <v>2.6569142285571396E-3</v>
      </c>
      <c r="Y31" s="140">
        <v>2.6088252832438884E-3</v>
      </c>
      <c r="Z31" s="136">
        <v>0.10416666666666669</v>
      </c>
      <c r="AA31" s="559">
        <v>1.8754688672168044E-3</v>
      </c>
      <c r="AB31" s="559">
        <v>1.1304909560723516E-3</v>
      </c>
      <c r="AC31" s="139">
        <v>3.5352244654570243E-2</v>
      </c>
      <c r="AD31" s="559">
        <v>1.8980534968907066E-2</v>
      </c>
      <c r="AE31" s="136">
        <v>4.2198049512378096E-3</v>
      </c>
      <c r="AF31" s="559">
        <v>1.1252813203300826E-2</v>
      </c>
      <c r="AG31" s="559">
        <v>1.3242894056847547E-2</v>
      </c>
      <c r="AH31" s="139">
        <v>9.5319346140883051E-3</v>
      </c>
      <c r="AI31" s="559">
        <v>1.5808012222033613E-2</v>
      </c>
      <c r="AJ31" s="136">
        <v>3.1257814453613405E-3</v>
      </c>
      <c r="AK31" s="559">
        <v>1.2435400516795867E-2</v>
      </c>
      <c r="AL31" s="559">
        <v>1.0940235058764691E-3</v>
      </c>
      <c r="AM31" s="139">
        <v>5.4769127064374801E-3</v>
      </c>
      <c r="AN31" s="139">
        <v>1.3211123819206173E-2</v>
      </c>
      <c r="AO31" s="135">
        <v>2.6569142285571396E-3</v>
      </c>
      <c r="AP31" s="62">
        <v>6.9213732004429695E-4</v>
      </c>
      <c r="AQ31" s="62">
        <v>0</v>
      </c>
      <c r="AR31" s="140">
        <v>1.1304909560723516E-3</v>
      </c>
      <c r="AS31" s="136">
        <v>8.2364341085271325E-3</v>
      </c>
      <c r="AT31" s="559">
        <v>2.5006251562890722E-3</v>
      </c>
      <c r="AU31" s="559">
        <v>2.9069767441860469E-3</v>
      </c>
      <c r="AV31" s="139">
        <v>4.5255132464434794E-3</v>
      </c>
      <c r="AW31" s="559">
        <v>2.8373806158722009E-3</v>
      </c>
      <c r="AX31" s="136">
        <v>0</v>
      </c>
      <c r="AY31" s="559">
        <v>1.4691172793198301E-2</v>
      </c>
      <c r="AZ31" s="559">
        <v>7.1059431524547814E-3</v>
      </c>
      <c r="BA31" s="139">
        <v>7.2674418604651162E-3</v>
      </c>
      <c r="BB31" s="559">
        <v>4.3302950279694476E-3</v>
      </c>
      <c r="BC31" s="136">
        <v>1.7191797949487372E-3</v>
      </c>
      <c r="BD31" s="559">
        <v>2.099483204134367E-3</v>
      </c>
      <c r="BE31" s="559">
        <v>0</v>
      </c>
      <c r="BF31" s="139">
        <v>1.2639029322548028E-3</v>
      </c>
      <c r="BG31" s="139">
        <v>3.5573961983646602E-3</v>
      </c>
      <c r="BH31" s="139">
        <v>2.1811702925731433E-3</v>
      </c>
      <c r="BI31" s="616">
        <v>5.5585548172757491E-3</v>
      </c>
      <c r="BJ31" s="616">
        <v>0</v>
      </c>
      <c r="BK31" s="616">
        <v>2.4806201550387603E-3</v>
      </c>
      <c r="BL31" s="616">
        <v>5.7906976744186061E-3</v>
      </c>
      <c r="BM31" s="559">
        <v>3.6430982745686426E-3</v>
      </c>
      <c r="BN31" s="559">
        <v>4.8779069767441868E-3</v>
      </c>
      <c r="BO31" s="559">
        <v>4.7581778686429854E-3</v>
      </c>
      <c r="BP31" s="559">
        <v>3.6256906077348078E-3</v>
      </c>
      <c r="BQ31" s="704">
        <v>7.8830999186260686E-4</v>
      </c>
      <c r="BR31" s="136">
        <v>0</v>
      </c>
      <c r="BS31" s="704">
        <v>0</v>
      </c>
      <c r="BT31" s="136">
        <v>1.552888222055514E-3</v>
      </c>
      <c r="BU31" s="704">
        <v>-1.3138284571142788E-2</v>
      </c>
      <c r="BV31" s="136">
        <v>4.4864341085271327E-3</v>
      </c>
      <c r="BW31" s="704">
        <f t="shared" si="0"/>
        <v>-2.6195090439276487E-3</v>
      </c>
      <c r="BX31" s="136">
        <v>1.9862234580384228E-3</v>
      </c>
      <c r="BY31" s="704">
        <f t="shared" si="1"/>
        <v>-5.2812184024266934E-3</v>
      </c>
      <c r="BZ31" s="136">
        <v>3.0731961836613004E-3</v>
      </c>
      <c r="CA31" s="617">
        <f t="shared" si="2"/>
        <v>-1.2570988443081472E-3</v>
      </c>
    </row>
    <row r="32" spans="1:79" x14ac:dyDescent="0.25">
      <c r="A32" s="6" t="s">
        <v>35</v>
      </c>
      <c r="B32" s="135">
        <v>0.24310423722690194</v>
      </c>
      <c r="C32" s="135">
        <v>0.28889896653183411</v>
      </c>
      <c r="D32" s="62">
        <v>0.29396684735561163</v>
      </c>
      <c r="E32" s="62">
        <v>0.25242632978321894</v>
      </c>
      <c r="F32" s="140">
        <v>0.2779128434635974</v>
      </c>
      <c r="G32" s="136">
        <v>0.24192796811909553</v>
      </c>
      <c r="H32" s="559">
        <v>0.22485985900318781</v>
      </c>
      <c r="I32" s="559">
        <v>0.22716360033793434</v>
      </c>
      <c r="J32" s="139">
        <v>0.23124618332757932</v>
      </c>
      <c r="K32" s="559">
        <v>0.25445059996979824</v>
      </c>
      <c r="L32" s="136">
        <v>0.21466712702280744</v>
      </c>
      <c r="M32" s="559">
        <v>0.20471437626742536</v>
      </c>
      <c r="N32" s="559">
        <v>0.23004809689072037</v>
      </c>
      <c r="O32" s="139">
        <v>0.2163290163991177</v>
      </c>
      <c r="P32" s="559">
        <v>0.24160376594597913</v>
      </c>
      <c r="Q32" s="136">
        <v>0.24509369266992642</v>
      </c>
      <c r="R32" s="559">
        <v>0.27983415284438201</v>
      </c>
      <c r="S32" s="559">
        <v>0.29661374767775717</v>
      </c>
      <c r="T32" s="139">
        <v>0.27416550053141658</v>
      </c>
      <c r="U32" s="139">
        <v>0.24991007495796147</v>
      </c>
      <c r="V32" s="135">
        <v>0.29502127317082649</v>
      </c>
      <c r="W32" s="62">
        <v>0.29544076795810131</v>
      </c>
      <c r="X32" s="62">
        <v>0.26821587527140756</v>
      </c>
      <c r="Y32" s="140">
        <v>0.28602344914828781</v>
      </c>
      <c r="Z32" s="136">
        <v>0.23626525949506247</v>
      </c>
      <c r="AA32" s="559">
        <v>0.21213037923509098</v>
      </c>
      <c r="AB32" s="559">
        <v>0.2205875323831101</v>
      </c>
      <c r="AC32" s="139">
        <v>0.22287500563332965</v>
      </c>
      <c r="AD32" s="559">
        <v>0.25444922739080872</v>
      </c>
      <c r="AE32" s="136">
        <v>0.19700350806104697</v>
      </c>
      <c r="AF32" s="559">
        <v>0.20202342592875269</v>
      </c>
      <c r="AG32" s="559">
        <v>0.22346496888353548</v>
      </c>
      <c r="AH32" s="139">
        <v>0.20732373934988971</v>
      </c>
      <c r="AI32" s="559">
        <v>0.23862607082232501</v>
      </c>
      <c r="AJ32" s="136">
        <v>0.22625952990871823</v>
      </c>
      <c r="AK32" s="559">
        <v>0.24248616249390573</v>
      </c>
      <c r="AL32" s="559">
        <v>0.2692797650931274</v>
      </c>
      <c r="AM32" s="139">
        <v>0.24604677195515637</v>
      </c>
      <c r="AN32" s="139">
        <v>0.24049138367538644</v>
      </c>
      <c r="AO32" s="135">
        <v>0.2779059919199881</v>
      </c>
      <c r="AP32" s="62">
        <v>0.27780509089121319</v>
      </c>
      <c r="AQ32" s="62">
        <v>0.25993603709367508</v>
      </c>
      <c r="AR32" s="140">
        <v>0.27168494938197263</v>
      </c>
      <c r="AS32" s="136">
        <v>0.23721643867045228</v>
      </c>
      <c r="AT32" s="559">
        <v>0.21068718956388846</v>
      </c>
      <c r="AU32" s="559">
        <v>0.22466965034532604</v>
      </c>
      <c r="AV32" s="139">
        <v>0.22404924003975396</v>
      </c>
      <c r="AW32" s="559">
        <v>0.24777529680261873</v>
      </c>
      <c r="AX32" s="136">
        <v>0.21873598595481769</v>
      </c>
      <c r="AY32" s="559">
        <v>0.20323755066562391</v>
      </c>
      <c r="AZ32" s="559">
        <v>0.21207729468599035</v>
      </c>
      <c r="BA32" s="139">
        <v>0.21134232980323681</v>
      </c>
      <c r="BB32" s="559">
        <v>0.23556212919510594</v>
      </c>
      <c r="BC32" s="136">
        <v>0.24022259519880848</v>
      </c>
      <c r="BD32" s="559">
        <v>0.25815902033163418</v>
      </c>
      <c r="BE32" s="559">
        <v>0.27049855219561614</v>
      </c>
      <c r="BF32" s="139">
        <v>0.25627311064321945</v>
      </c>
      <c r="BG32" s="139">
        <v>0.24070980187710192</v>
      </c>
      <c r="BH32" s="139">
        <v>0.26399230780076594</v>
      </c>
      <c r="BI32" s="616">
        <v>0.24914420753725186</v>
      </c>
      <c r="BJ32" s="616">
        <v>0.2412535128770564</v>
      </c>
      <c r="BK32" s="616">
        <v>0.25153507694155935</v>
      </c>
      <c r="BL32" s="616">
        <v>0.21978376206958047</v>
      </c>
      <c r="BM32" s="559">
        <v>0.20377383552462192</v>
      </c>
      <c r="BN32" s="559">
        <v>0.22096929240321589</v>
      </c>
      <c r="BO32" s="559">
        <v>0.21472066522469418</v>
      </c>
      <c r="BP32" s="559">
        <v>0.23302393051011835</v>
      </c>
      <c r="BQ32" s="704">
        <v>-1.4751366292500373E-2</v>
      </c>
      <c r="BR32" s="136">
        <v>0.2030783284815543</v>
      </c>
      <c r="BS32" s="704">
        <v>-1.5657657473263392E-2</v>
      </c>
      <c r="BT32" s="136">
        <v>0.21206438167119454</v>
      </c>
      <c r="BU32" s="704">
        <v>8.8268310055706345E-3</v>
      </c>
      <c r="BV32" s="136">
        <v>0.2130099237403843</v>
      </c>
      <c r="BW32" s="704">
        <f t="shared" si="0"/>
        <v>9.3262905439395194E-4</v>
      </c>
      <c r="BX32" s="136">
        <v>0.20934708012930495</v>
      </c>
      <c r="BY32" s="704">
        <f t="shared" si="1"/>
        <v>-1.9952496739318593E-3</v>
      </c>
      <c r="BZ32" s="136">
        <v>0.2251178780832982</v>
      </c>
      <c r="CA32" s="617">
        <f t="shared" si="2"/>
        <v>-1.0444251111807745E-2</v>
      </c>
    </row>
    <row r="33" spans="1:79" x14ac:dyDescent="0.25">
      <c r="A33" s="5" t="s">
        <v>77</v>
      </c>
      <c r="B33" s="676">
        <v>4.9026113013698629E-2</v>
      </c>
      <c r="C33" s="676">
        <v>9.2347110215053763E-2</v>
      </c>
      <c r="D33" s="677">
        <v>8.8964843749999994E-2</v>
      </c>
      <c r="E33" s="677">
        <v>8.6748151881720428E-2</v>
      </c>
      <c r="F33" s="678">
        <v>8.9366319444444453E-2</v>
      </c>
      <c r="G33" s="679">
        <v>7.4327256944444448E-2</v>
      </c>
      <c r="H33" s="648">
        <v>3.0846774193548386E-2</v>
      </c>
      <c r="I33" s="648">
        <v>2.0898437499999999E-2</v>
      </c>
      <c r="J33" s="667">
        <v>4.1901327838827843E-2</v>
      </c>
      <c r="K33" s="648">
        <v>6.5502704880294665E-2</v>
      </c>
      <c r="L33" s="679">
        <v>2.5201612903225806E-5</v>
      </c>
      <c r="M33" s="648">
        <v>1.646505376344086E-3</v>
      </c>
      <c r="N33" s="648">
        <v>1.9713541666666667E-2</v>
      </c>
      <c r="O33" s="667">
        <v>6.991621376811594E-3</v>
      </c>
      <c r="P33" s="648">
        <v>4.578468406593407E-2</v>
      </c>
      <c r="Q33" s="679">
        <v>4.3670194892473119E-2</v>
      </c>
      <c r="R33" s="648">
        <v>7.0026041666666664E-2</v>
      </c>
      <c r="S33" s="648">
        <v>8.422799059139785E-2</v>
      </c>
      <c r="T33" s="667">
        <v>6.593070652173913E-2</v>
      </c>
      <c r="U33" s="667">
        <v>5.0862585616438367E-2</v>
      </c>
      <c r="V33" s="676">
        <v>8.6739751344086027E-2</v>
      </c>
      <c r="W33" s="677">
        <v>9.7198275862068972E-2</v>
      </c>
      <c r="X33" s="677">
        <v>9.1977486559139801E-2</v>
      </c>
      <c r="Y33" s="678">
        <v>9.1856971153846154E-2</v>
      </c>
      <c r="Z33" s="679">
        <v>6.6054687500000014E-2</v>
      </c>
      <c r="AA33" s="648">
        <v>3.0199932795698926E-2</v>
      </c>
      <c r="AB33" s="648">
        <v>1.1410590277777778E-2</v>
      </c>
      <c r="AC33" s="667">
        <v>3.5825892857142855E-2</v>
      </c>
      <c r="AD33" s="648">
        <v>6.3841432005494511E-2</v>
      </c>
      <c r="AE33" s="679">
        <v>4.2002688172043011E-6</v>
      </c>
      <c r="AF33" s="648">
        <v>0</v>
      </c>
      <c r="AG33" s="648">
        <v>2.1987847222222221E-2</v>
      </c>
      <c r="AH33" s="667">
        <v>7.1713654891304348E-3</v>
      </c>
      <c r="AI33" s="648">
        <v>4.4813526459854008E-2</v>
      </c>
      <c r="AJ33" s="679">
        <v>5.4301075268817202E-2</v>
      </c>
      <c r="AK33" s="648">
        <v>7.4049479166666668E-2</v>
      </c>
      <c r="AL33" s="648">
        <v>8.973034274193549E-2</v>
      </c>
      <c r="AM33" s="667">
        <v>7.2678894927536236E-2</v>
      </c>
      <c r="AN33" s="667">
        <v>5.1817936020036433E-2</v>
      </c>
      <c r="AO33" s="676">
        <v>9.7131216397849468E-2</v>
      </c>
      <c r="AP33" s="677">
        <v>0.10526878720238095</v>
      </c>
      <c r="AQ33" s="677">
        <v>9.6862399193548387E-2</v>
      </c>
      <c r="AR33" s="678">
        <v>9.9570312499999994E-2</v>
      </c>
      <c r="AS33" s="679">
        <v>8.6480034722222224E-2</v>
      </c>
      <c r="AT33" s="648">
        <v>3.0930779569892472E-2</v>
      </c>
      <c r="AU33" s="648">
        <v>1.6649305555555556E-2</v>
      </c>
      <c r="AV33" s="667">
        <v>4.4535542582417584E-2</v>
      </c>
      <c r="AW33" s="648">
        <v>7.1900897790055249E-2</v>
      </c>
      <c r="AX33" s="679">
        <v>0</v>
      </c>
      <c r="AY33" s="648">
        <v>0</v>
      </c>
      <c r="AZ33" s="648">
        <v>2.2100694444444444E-2</v>
      </c>
      <c r="BA33" s="667">
        <v>7.2067481884057968E-3</v>
      </c>
      <c r="BB33" s="648">
        <v>5.0099206349206345E-2</v>
      </c>
      <c r="BC33" s="679">
        <v>5.9303595430107527E-2</v>
      </c>
      <c r="BD33" s="648">
        <v>7.4709201388888882E-2</v>
      </c>
      <c r="BE33" s="648">
        <v>0.10126008064516129</v>
      </c>
      <c r="BF33" s="667">
        <v>7.8464673913043473E-2</v>
      </c>
      <c r="BG33" s="667">
        <v>5.7248858447488588E-2</v>
      </c>
      <c r="BH33" s="667">
        <v>0.11343665994623656</v>
      </c>
      <c r="BI33" s="536">
        <v>9.3517485119047616E-2</v>
      </c>
      <c r="BJ33" s="536">
        <v>9.9218749999999994E-2</v>
      </c>
      <c r="BK33" s="536">
        <v>0.10234230324074074</v>
      </c>
      <c r="BL33" s="536">
        <v>7.6649305555555561E-2</v>
      </c>
      <c r="BM33" s="559">
        <v>5.3473622311827958E-2</v>
      </c>
      <c r="BN33" s="559">
        <v>1.9266493055555556E-2</v>
      </c>
      <c r="BO33" s="559">
        <v>4.9836881868131871E-2</v>
      </c>
      <c r="BP33" s="559">
        <v>7.5944549953959481E-2</v>
      </c>
      <c r="BQ33" s="703">
        <v>4.0436521639042322E-3</v>
      </c>
      <c r="BR33" s="136">
        <v>0</v>
      </c>
      <c r="BS33" s="703">
        <v>0</v>
      </c>
      <c r="BT33" s="136">
        <v>8.4005376344086021E-6</v>
      </c>
      <c r="BU33" s="703">
        <v>8.4005376344086021E-6</v>
      </c>
      <c r="BV33" s="136">
        <v>1.6901041666666668E-2</v>
      </c>
      <c r="BW33" s="703">
        <f t="shared" si="0"/>
        <v>-5.1996527777777753E-3</v>
      </c>
      <c r="BX33" s="136">
        <v>5.5140398550724634E-3</v>
      </c>
      <c r="BY33" s="703">
        <f t="shared" si="1"/>
        <v>-1.6927083333333334E-3</v>
      </c>
      <c r="BZ33" s="136">
        <v>5.220972603785104E-2</v>
      </c>
      <c r="CA33" s="617">
        <f t="shared" si="2"/>
        <v>2.110519688644695E-3</v>
      </c>
    </row>
    <row r="34" spans="1:79" x14ac:dyDescent="0.25">
      <c r="A34" s="6" t="s">
        <v>36</v>
      </c>
      <c r="B34" s="135">
        <v>4.9026113013698629E-2</v>
      </c>
      <c r="C34" s="135">
        <v>9.2347110215053763E-2</v>
      </c>
      <c r="D34" s="62">
        <v>8.8964843749999994E-2</v>
      </c>
      <c r="E34" s="62">
        <v>8.6748151881720428E-2</v>
      </c>
      <c r="F34" s="140">
        <v>8.9366319444444453E-2</v>
      </c>
      <c r="G34" s="136">
        <v>7.4327256944444448E-2</v>
      </c>
      <c r="H34" s="559">
        <v>3.0846774193548386E-2</v>
      </c>
      <c r="I34" s="559">
        <v>2.0898437499999999E-2</v>
      </c>
      <c r="J34" s="139">
        <v>4.1901327838827843E-2</v>
      </c>
      <c r="K34" s="559">
        <v>6.5502704880294665E-2</v>
      </c>
      <c r="L34" s="136">
        <v>2.5201612903225806E-5</v>
      </c>
      <c r="M34" s="559">
        <v>1.646505376344086E-3</v>
      </c>
      <c r="N34" s="559">
        <v>1.9713541666666667E-2</v>
      </c>
      <c r="O34" s="139">
        <v>6.991621376811594E-3</v>
      </c>
      <c r="P34" s="559">
        <v>4.578468406593407E-2</v>
      </c>
      <c r="Q34" s="136">
        <v>4.3670194892473119E-2</v>
      </c>
      <c r="R34" s="559">
        <v>7.0026041666666664E-2</v>
      </c>
      <c r="S34" s="559">
        <v>8.422799059139785E-2</v>
      </c>
      <c r="T34" s="139">
        <v>6.593070652173913E-2</v>
      </c>
      <c r="U34" s="139">
        <v>5.0862585616438367E-2</v>
      </c>
      <c r="V34" s="135">
        <v>8.6739751344086027E-2</v>
      </c>
      <c r="W34" s="62">
        <v>9.7198275862068972E-2</v>
      </c>
      <c r="X34" s="62">
        <v>9.1977486559139801E-2</v>
      </c>
      <c r="Y34" s="140">
        <v>9.1856971153846154E-2</v>
      </c>
      <c r="Z34" s="136">
        <v>6.6054687500000014E-2</v>
      </c>
      <c r="AA34" s="559">
        <v>3.0199932795698926E-2</v>
      </c>
      <c r="AB34" s="559">
        <v>1.1410590277777778E-2</v>
      </c>
      <c r="AC34" s="139">
        <v>3.5825892857142855E-2</v>
      </c>
      <c r="AD34" s="559">
        <v>6.3841432005494511E-2</v>
      </c>
      <c r="AE34" s="136">
        <v>4.2002688172043011E-6</v>
      </c>
      <c r="AF34" s="559">
        <v>0</v>
      </c>
      <c r="AG34" s="559">
        <v>2.1987847222222221E-2</v>
      </c>
      <c r="AH34" s="139">
        <v>7.1713654891304348E-3</v>
      </c>
      <c r="AI34" s="559">
        <v>4.4813526459854008E-2</v>
      </c>
      <c r="AJ34" s="136">
        <v>5.4301075268817202E-2</v>
      </c>
      <c r="AK34" s="559">
        <v>7.4049479166666668E-2</v>
      </c>
      <c r="AL34" s="559">
        <v>8.973034274193549E-2</v>
      </c>
      <c r="AM34" s="139">
        <v>7.2678894927536236E-2</v>
      </c>
      <c r="AN34" s="139">
        <v>5.1817936020036433E-2</v>
      </c>
      <c r="AO34" s="135">
        <v>9.7131216397849468E-2</v>
      </c>
      <c r="AP34" s="62">
        <v>0.10526878720238095</v>
      </c>
      <c r="AQ34" s="62">
        <v>9.6862399193548387E-2</v>
      </c>
      <c r="AR34" s="140">
        <v>9.9570312499999994E-2</v>
      </c>
      <c r="AS34" s="136">
        <v>8.6480034722222224E-2</v>
      </c>
      <c r="AT34" s="559">
        <v>3.0930779569892472E-2</v>
      </c>
      <c r="AU34" s="559">
        <v>1.6649305555555556E-2</v>
      </c>
      <c r="AV34" s="139">
        <v>4.4535542582417584E-2</v>
      </c>
      <c r="AW34" s="559">
        <v>7.1900897790055249E-2</v>
      </c>
      <c r="AX34" s="136">
        <v>0</v>
      </c>
      <c r="AY34" s="559">
        <v>0</v>
      </c>
      <c r="AZ34" s="559">
        <v>2.2100694444444444E-2</v>
      </c>
      <c r="BA34" s="139">
        <v>7.2067481884057968E-3</v>
      </c>
      <c r="BB34" s="559">
        <v>5.0099206349206345E-2</v>
      </c>
      <c r="BC34" s="136">
        <v>5.9303595430107527E-2</v>
      </c>
      <c r="BD34" s="559">
        <v>7.4709201388888882E-2</v>
      </c>
      <c r="BE34" s="559">
        <v>0.10126008064516129</v>
      </c>
      <c r="BF34" s="139">
        <v>7.8464673913043473E-2</v>
      </c>
      <c r="BG34" s="139">
        <v>5.7248858447488588E-2</v>
      </c>
      <c r="BH34" s="139">
        <v>0.11343665994623656</v>
      </c>
      <c r="BI34" s="616">
        <v>9.3517485119047616E-2</v>
      </c>
      <c r="BJ34" s="616">
        <v>9.9218749999999994E-2</v>
      </c>
      <c r="BK34" s="616">
        <v>0.10234230324074074</v>
      </c>
      <c r="BL34" s="616">
        <v>7.6649305555555561E-2</v>
      </c>
      <c r="BM34" s="559">
        <v>5.3473622311827958E-2</v>
      </c>
      <c r="BN34" s="559">
        <v>1.9266493055555556E-2</v>
      </c>
      <c r="BO34" s="559">
        <v>4.9836881868131871E-2</v>
      </c>
      <c r="BP34" s="559">
        <v>7.5944549953959481E-2</v>
      </c>
      <c r="BQ34" s="704">
        <v>4.0436521639042322E-3</v>
      </c>
      <c r="BR34" s="136">
        <v>0</v>
      </c>
      <c r="BS34" s="704">
        <v>0</v>
      </c>
      <c r="BT34" s="136">
        <v>0</v>
      </c>
      <c r="BU34" s="704">
        <v>0</v>
      </c>
      <c r="BV34" s="136">
        <v>1.6901041666666668E-2</v>
      </c>
      <c r="BW34" s="704">
        <f t="shared" si="0"/>
        <v>-5.1996527777777753E-3</v>
      </c>
      <c r="BX34" s="136">
        <v>5.5140398550724634E-3</v>
      </c>
      <c r="BY34" s="704">
        <f t="shared" si="1"/>
        <v>-1.6927083333333334E-3</v>
      </c>
      <c r="BZ34" s="136">
        <v>5.220972603785104E-2</v>
      </c>
      <c r="CA34" s="617">
        <f t="shared" si="2"/>
        <v>2.110519688644695E-3</v>
      </c>
    </row>
    <row r="35" spans="1:79" x14ac:dyDescent="0.25">
      <c r="A35" s="58" t="s">
        <v>37</v>
      </c>
      <c r="B35" s="135">
        <v>1.7610485975212004E-2</v>
      </c>
      <c r="C35" s="135">
        <v>3.0223934331797236E-2</v>
      </c>
      <c r="D35" s="62">
        <v>2.0335087159863947E-2</v>
      </c>
      <c r="E35" s="62">
        <v>6.1005904377880185E-2</v>
      </c>
      <c r="F35" s="140">
        <v>3.7750082671957674E-2</v>
      </c>
      <c r="G35" s="136">
        <v>3.6520337301587304E-2</v>
      </c>
      <c r="H35" s="559">
        <v>0</v>
      </c>
      <c r="I35" s="559">
        <v>0</v>
      </c>
      <c r="J35" s="139">
        <v>1.2039671637885923E-2</v>
      </c>
      <c r="K35" s="559">
        <v>2.4823853920021049E-2</v>
      </c>
      <c r="L35" s="136">
        <v>0</v>
      </c>
      <c r="M35" s="559">
        <v>2.3521505376344087E-3</v>
      </c>
      <c r="N35" s="559">
        <v>0</v>
      </c>
      <c r="O35" s="139">
        <v>7.9257246376811599E-4</v>
      </c>
      <c r="P35" s="559">
        <v>1.6725400095935809E-2</v>
      </c>
      <c r="Q35" s="136">
        <v>8.2505280337941637E-3</v>
      </c>
      <c r="R35" s="559">
        <v>2.299107142857143E-2</v>
      </c>
      <c r="S35" s="559">
        <v>2.8969854070660522E-2</v>
      </c>
      <c r="T35" s="139">
        <v>2.00387390010352E-2</v>
      </c>
      <c r="U35" s="139">
        <v>1.7560543052837572E-2</v>
      </c>
      <c r="V35" s="135">
        <v>3.0271937403993854E-2</v>
      </c>
      <c r="W35" s="62">
        <v>3.3302545155993429E-2</v>
      </c>
      <c r="X35" s="62">
        <v>5.1705309139784945E-2</v>
      </c>
      <c r="Y35" s="140">
        <v>3.8539213762428047E-2</v>
      </c>
      <c r="Z35" s="136">
        <v>3.3792162698412696E-2</v>
      </c>
      <c r="AA35" s="559">
        <v>0</v>
      </c>
      <c r="AB35" s="559">
        <v>0</v>
      </c>
      <c r="AC35" s="139">
        <v>1.1140273417059131E-2</v>
      </c>
      <c r="AD35" s="559">
        <v>2.4839743589743588E-2</v>
      </c>
      <c r="AE35" s="136">
        <v>0</v>
      </c>
      <c r="AF35" s="559">
        <v>0</v>
      </c>
      <c r="AG35" s="559">
        <v>2.5421626984126985E-3</v>
      </c>
      <c r="AH35" s="139">
        <v>8.2896609730848862E-4</v>
      </c>
      <c r="AI35" s="559">
        <v>1.6777730709071952E-2</v>
      </c>
      <c r="AJ35" s="136">
        <v>8.4365399385560678E-3</v>
      </c>
      <c r="AK35" s="559">
        <v>3.3209325396825397E-2</v>
      </c>
      <c r="AL35" s="559">
        <v>3.2888104838709679E-2</v>
      </c>
      <c r="AM35" s="139">
        <v>2.475373641304348E-2</v>
      </c>
      <c r="AN35" s="139">
        <v>1.878262831772053E-2</v>
      </c>
      <c r="AO35" s="135">
        <v>3.3212125576036866E-2</v>
      </c>
      <c r="AP35" s="62">
        <v>3.3262914540816327E-2</v>
      </c>
      <c r="AQ35" s="62">
        <v>4.7925067204301078E-2</v>
      </c>
      <c r="AR35" s="140">
        <v>3.8295717592592593E-2</v>
      </c>
      <c r="AS35" s="136">
        <v>1.81671626984127E-2</v>
      </c>
      <c r="AT35" s="559">
        <v>4.418682795698925E-2</v>
      </c>
      <c r="AU35" s="559">
        <v>0</v>
      </c>
      <c r="AV35" s="139">
        <v>2.1041830193615909E-2</v>
      </c>
      <c r="AW35" s="559">
        <v>2.9621111220731387E-2</v>
      </c>
      <c r="AX35" s="136">
        <v>0</v>
      </c>
      <c r="AY35" s="559">
        <v>0</v>
      </c>
      <c r="AZ35" s="559">
        <v>0</v>
      </c>
      <c r="BA35" s="139">
        <v>0</v>
      </c>
      <c r="BB35" s="559">
        <v>1.9638905241583814E-2</v>
      </c>
      <c r="BC35" s="136">
        <v>1.842117895545315E-2</v>
      </c>
      <c r="BD35" s="559">
        <v>3.1808035714285712E-2</v>
      </c>
      <c r="BE35" s="559">
        <v>3.097998271889401E-2</v>
      </c>
      <c r="BF35" s="139">
        <v>2.7018229166666668E-2</v>
      </c>
      <c r="BG35" s="139">
        <v>2.1498899217221135E-2</v>
      </c>
      <c r="BH35" s="139">
        <v>2.9971918202764979E-2</v>
      </c>
      <c r="BI35" s="616">
        <v>3.2007334183673471E-2</v>
      </c>
      <c r="BJ35" s="616">
        <v>4.5524913594470043E-2</v>
      </c>
      <c r="BK35" s="616">
        <v>3.5962301587301584E-2</v>
      </c>
      <c r="BL35" s="616">
        <v>2.2935267857142855E-2</v>
      </c>
      <c r="BM35" s="559">
        <v>0</v>
      </c>
      <c r="BN35" s="559">
        <v>0</v>
      </c>
      <c r="BO35" s="559">
        <v>7.5610773155416009E-3</v>
      </c>
      <c r="BP35" s="559">
        <v>2.168323303078137E-2</v>
      </c>
      <c r="BQ35" s="704">
        <v>-7.9378781899500164E-3</v>
      </c>
      <c r="BR35" s="136">
        <v>0</v>
      </c>
      <c r="BS35" s="704">
        <v>0</v>
      </c>
      <c r="BT35" s="136">
        <v>0</v>
      </c>
      <c r="BU35" s="704">
        <v>0</v>
      </c>
      <c r="BV35" s="136">
        <v>0</v>
      </c>
      <c r="BW35" s="704">
        <f t="shared" si="0"/>
        <v>0</v>
      </c>
      <c r="BX35" s="136">
        <v>0</v>
      </c>
      <c r="BY35" s="704">
        <f t="shared" si="1"/>
        <v>0</v>
      </c>
      <c r="BZ35" s="136">
        <v>1.4376062925170066E-2</v>
      </c>
      <c r="CA35" s="617">
        <f t="shared" si="2"/>
        <v>-5.2628423164137478E-3</v>
      </c>
    </row>
    <row r="36" spans="1:79" x14ac:dyDescent="0.25">
      <c r="A36" s="58" t="s">
        <v>38</v>
      </c>
      <c r="B36" s="135">
        <v>0.12232924277016743</v>
      </c>
      <c r="C36" s="135">
        <v>0.23730118727598568</v>
      </c>
      <c r="D36" s="62">
        <v>0.24910094246031747</v>
      </c>
      <c r="E36" s="62">
        <v>0.14681339605734767</v>
      </c>
      <c r="F36" s="140">
        <v>0.20980420524691362</v>
      </c>
      <c r="G36" s="136">
        <v>0.16254340277777779</v>
      </c>
      <c r="H36" s="559">
        <v>0.1028225806451613</v>
      </c>
      <c r="I36" s="559">
        <v>6.9661458333333329E-2</v>
      </c>
      <c r="J36" s="139">
        <v>0.11157852564102566</v>
      </c>
      <c r="K36" s="559">
        <v>0.16042002378759979</v>
      </c>
      <c r="L36" s="136">
        <v>8.4005376344086028E-5</v>
      </c>
      <c r="M36" s="559">
        <v>0</v>
      </c>
      <c r="N36" s="559">
        <v>6.5711805555555558E-2</v>
      </c>
      <c r="O36" s="139">
        <v>2.1456068840579712E-2</v>
      </c>
      <c r="P36" s="559">
        <v>0.11358967999593002</v>
      </c>
      <c r="Q36" s="136">
        <v>0.12631608422939067</v>
      </c>
      <c r="R36" s="559">
        <v>0.17977430555555557</v>
      </c>
      <c r="S36" s="559">
        <v>0.21316364247311828</v>
      </c>
      <c r="T36" s="139">
        <v>0.17301196407004832</v>
      </c>
      <c r="U36" s="139">
        <v>0.12856735159817353</v>
      </c>
      <c r="V36" s="135">
        <v>0.21849798387096775</v>
      </c>
      <c r="W36" s="62">
        <v>0.24628831417624522</v>
      </c>
      <c r="X36" s="62">
        <v>0.18594590053763441</v>
      </c>
      <c r="Y36" s="140">
        <v>0.21626507173382173</v>
      </c>
      <c r="Z36" s="136">
        <v>0.14133391203703705</v>
      </c>
      <c r="AA36" s="559">
        <v>0.10066644265232975</v>
      </c>
      <c r="AB36" s="559">
        <v>3.8035300925925927E-2</v>
      </c>
      <c r="AC36" s="139">
        <v>9.3425671550671552E-2</v>
      </c>
      <c r="AD36" s="559">
        <v>0.15484537164224665</v>
      </c>
      <c r="AE36" s="136">
        <v>1.400089605734767E-5</v>
      </c>
      <c r="AF36" s="559">
        <v>0</v>
      </c>
      <c r="AG36" s="559">
        <v>6.7361111111111108E-2</v>
      </c>
      <c r="AH36" s="139">
        <v>2.1970297403381644E-2</v>
      </c>
      <c r="AI36" s="559">
        <v>0.11023038321167883</v>
      </c>
      <c r="AJ36" s="136">
        <v>0.16131832437275986</v>
      </c>
      <c r="AK36" s="559">
        <v>0.16934317129629631</v>
      </c>
      <c r="AL36" s="559">
        <v>0.22236223118279569</v>
      </c>
      <c r="AM36" s="139">
        <v>0.18450426479468598</v>
      </c>
      <c r="AN36" s="139">
        <v>0.12890032065877352</v>
      </c>
      <c r="AO36" s="135">
        <v>0.24627576164874551</v>
      </c>
      <c r="AP36" s="62">
        <v>0.27328249007936506</v>
      </c>
      <c r="AQ36" s="62">
        <v>0.21104950716845877</v>
      </c>
      <c r="AR36" s="140">
        <v>0.24254436728395062</v>
      </c>
      <c r="AS36" s="136">
        <v>0.2458767361111111</v>
      </c>
      <c r="AT36" s="559">
        <v>0</v>
      </c>
      <c r="AU36" s="559">
        <v>5.5497685185185185E-2</v>
      </c>
      <c r="AV36" s="139">
        <v>9.9354204822954817E-2</v>
      </c>
      <c r="AW36" s="559">
        <v>0.1705537331184776</v>
      </c>
      <c r="AX36" s="136">
        <v>0</v>
      </c>
      <c r="AY36" s="559">
        <v>0</v>
      </c>
      <c r="AZ36" s="559">
        <v>7.3668981481481488E-2</v>
      </c>
      <c r="BA36" s="139">
        <v>2.4022493961352656E-2</v>
      </c>
      <c r="BB36" s="559">
        <v>0.12117324226699226</v>
      </c>
      <c r="BC36" s="136">
        <v>0.15469590053763441</v>
      </c>
      <c r="BD36" s="559">
        <v>0.1748119212962963</v>
      </c>
      <c r="BE36" s="559">
        <v>0.26524697580645162</v>
      </c>
      <c r="BF36" s="139">
        <v>0.19850637832125603</v>
      </c>
      <c r="BG36" s="139">
        <v>0.14066542998477929</v>
      </c>
      <c r="BH36" s="139">
        <v>0.30818772401433692</v>
      </c>
      <c r="BI36" s="616">
        <v>0.23704117063492064</v>
      </c>
      <c r="BJ36" s="616">
        <v>0.2245043682795699</v>
      </c>
      <c r="BK36" s="616">
        <v>0.25722897376543208</v>
      </c>
      <c r="BL36" s="616">
        <v>0.20198206018518519</v>
      </c>
      <c r="BM36" s="559">
        <v>0.17824540770609318</v>
      </c>
      <c r="BN36" s="559">
        <v>6.4221643518518515E-2</v>
      </c>
      <c r="BO36" s="559">
        <v>0.14848042582417584</v>
      </c>
      <c r="BP36" s="559">
        <v>0.20255428944137507</v>
      </c>
      <c r="BQ36" s="704">
        <v>3.2000556322897472E-2</v>
      </c>
      <c r="BR36" s="136">
        <v>0</v>
      </c>
      <c r="BS36" s="704">
        <v>0</v>
      </c>
      <c r="BT36" s="136">
        <v>2.800179211469534E-5</v>
      </c>
      <c r="BU36" s="704">
        <v>2.800179211469534E-5</v>
      </c>
      <c r="BV36" s="136">
        <v>5.6336805555555557E-2</v>
      </c>
      <c r="BW36" s="704">
        <f t="shared" si="0"/>
        <v>-1.7332175925925931E-2</v>
      </c>
      <c r="BX36" s="136">
        <v>1.8380132850241544E-2</v>
      </c>
      <c r="BY36" s="704">
        <f t="shared" si="1"/>
        <v>-5.6423611111111119E-3</v>
      </c>
      <c r="BZ36" s="136">
        <v>0.14048827330077329</v>
      </c>
      <c r="CA36" s="617">
        <f t="shared" si="2"/>
        <v>1.931503103378103E-2</v>
      </c>
    </row>
    <row r="37" spans="1:79" x14ac:dyDescent="0.25">
      <c r="A37" s="5" t="s">
        <v>79</v>
      </c>
      <c r="B37" s="676">
        <v>0.1841950694472396</v>
      </c>
      <c r="C37" s="676">
        <v>0.22767404224546178</v>
      </c>
      <c r="D37" s="677">
        <v>0.22100376226233226</v>
      </c>
      <c r="E37" s="677">
        <v>0.19563187401486348</v>
      </c>
      <c r="F37" s="678">
        <v>0.21456209719350428</v>
      </c>
      <c r="G37" s="679">
        <v>0.20997932310371092</v>
      </c>
      <c r="H37" s="648">
        <v>0.17049663166689485</v>
      </c>
      <c r="I37" s="648">
        <v>0.12192113759204845</v>
      </c>
      <c r="J37" s="667">
        <v>0.16749900442358817</v>
      </c>
      <c r="K37" s="648">
        <v>0.1909005422649829</v>
      </c>
      <c r="L37" s="679">
        <v>0.10670191217409314</v>
      </c>
      <c r="M37" s="648">
        <v>0.12754555762675571</v>
      </c>
      <c r="N37" s="648">
        <v>0.15161243515797873</v>
      </c>
      <c r="O37" s="667">
        <v>0.12837005020180084</v>
      </c>
      <c r="P37" s="648">
        <v>0.16982799548911204</v>
      </c>
      <c r="Q37" s="679">
        <v>0.19040121604021637</v>
      </c>
      <c r="R37" s="648">
        <v>0.20120977980919208</v>
      </c>
      <c r="S37" s="648">
        <v>0.21853794333336843</v>
      </c>
      <c r="T37" s="667">
        <v>0.20334021549929998</v>
      </c>
      <c r="U37" s="667">
        <v>0.17829164411886156</v>
      </c>
      <c r="V37" s="676">
        <v>0.21839752298505574</v>
      </c>
      <c r="W37" s="677">
        <v>0.21555007674093085</v>
      </c>
      <c r="X37" s="677">
        <v>0.21574708891065403</v>
      </c>
      <c r="Y37" s="678">
        <v>0.2165871999368571</v>
      </c>
      <c r="Z37" s="679">
        <v>0.19601334929444622</v>
      </c>
      <c r="AA37" s="648">
        <v>0.16997005536072232</v>
      </c>
      <c r="AB37" s="648">
        <v>0.10339355025936807</v>
      </c>
      <c r="AC37" s="667">
        <v>0.15660745827249256</v>
      </c>
      <c r="AD37" s="648">
        <v>0.18659732910467486</v>
      </c>
      <c r="AE37" s="679">
        <v>9.1360989120933489E-2</v>
      </c>
      <c r="AF37" s="648">
        <v>0.11102861415647741</v>
      </c>
      <c r="AG37" s="648">
        <v>0.13245003083396814</v>
      </c>
      <c r="AH37" s="667">
        <v>0.11138672420237808</v>
      </c>
      <c r="AI37" s="648">
        <v>0.16134413329806427</v>
      </c>
      <c r="AJ37" s="679">
        <v>0.17026844860088677</v>
      </c>
      <c r="AK37" s="648">
        <v>0.21404215184822425</v>
      </c>
      <c r="AL37" s="648">
        <v>0.23168479844414253</v>
      </c>
      <c r="AM37" s="667">
        <v>0.20517013849472132</v>
      </c>
      <c r="AN37" s="667">
        <v>0.17237734354511539</v>
      </c>
      <c r="AO37" s="676">
        <v>0.23052633057056299</v>
      </c>
      <c r="AP37" s="677">
        <v>0.23585070659017765</v>
      </c>
      <c r="AQ37" s="677">
        <v>0.22541854040068943</v>
      </c>
      <c r="AR37" s="678">
        <v>0.23042345316259782</v>
      </c>
      <c r="AS37" s="679">
        <v>0.22070773025719156</v>
      </c>
      <c r="AT37" s="648">
        <v>0.21221902765929807</v>
      </c>
      <c r="AU37" s="648">
        <v>0.14193501595590372</v>
      </c>
      <c r="AV37" s="667">
        <v>0.19184134690119456</v>
      </c>
      <c r="AW37" s="648">
        <v>0.21102483347106157</v>
      </c>
      <c r="AX37" s="679">
        <v>0.12264382744217064</v>
      </c>
      <c r="AY37" s="648">
        <v>0.12875144792727017</v>
      </c>
      <c r="AZ37" s="648">
        <v>0.13873476936466492</v>
      </c>
      <c r="BA37" s="667">
        <v>0.12994929481074058</v>
      </c>
      <c r="BB37" s="648">
        <v>0.18370045966800852</v>
      </c>
      <c r="BC37" s="679">
        <v>0.1861629327044555</v>
      </c>
      <c r="BD37" s="648">
        <v>0.21919422686393969</v>
      </c>
      <c r="BE37" s="648">
        <v>0.22318671214801092</v>
      </c>
      <c r="BF37" s="667">
        <v>0.20940941082983319</v>
      </c>
      <c r="BG37" s="667">
        <v>0.19018172716889797</v>
      </c>
      <c r="BH37" s="667">
        <v>0.22843757788941196</v>
      </c>
      <c r="BI37" s="536">
        <v>0.22338432597982055</v>
      </c>
      <c r="BJ37" s="536">
        <v>0.21801136702719587</v>
      </c>
      <c r="BK37" s="536">
        <v>0.22327420466499803</v>
      </c>
      <c r="BL37" s="536">
        <v>0.20616135234156785</v>
      </c>
      <c r="BM37" s="559">
        <v>0.19339392471363026</v>
      </c>
      <c r="BN37" s="559">
        <v>0.17942648819240398</v>
      </c>
      <c r="BO37" s="559">
        <v>0.19299831738617243</v>
      </c>
      <c r="BP37" s="559">
        <v>0.20805262597785371</v>
      </c>
      <c r="BQ37" s="703">
        <v>-2.9722074932078679E-3</v>
      </c>
      <c r="BR37" s="136">
        <v>0.1484243081664964</v>
      </c>
      <c r="BS37" s="703">
        <v>2.5780480724325761E-2</v>
      </c>
      <c r="BT37" s="136">
        <v>0.11407398046050854</v>
      </c>
      <c r="BU37" s="703">
        <v>-1.4677467466761629E-2</v>
      </c>
      <c r="BV37" s="136">
        <v>0.13894330177386005</v>
      </c>
      <c r="BW37" s="703">
        <f t="shared" si="0"/>
        <v>2.0853240919513349E-4</v>
      </c>
      <c r="BX37" s="136">
        <v>0.13375810870274951</v>
      </c>
      <c r="BY37" s="703">
        <f t="shared" si="1"/>
        <v>3.8088138920089332E-3</v>
      </c>
      <c r="BZ37" s="136">
        <v>0.18301564579723245</v>
      </c>
      <c r="CA37" s="617">
        <f t="shared" si="2"/>
        <v>-6.848138707760687E-4</v>
      </c>
    </row>
    <row r="38" spans="1:79" x14ac:dyDescent="0.25">
      <c r="A38" s="12" t="s">
        <v>78</v>
      </c>
      <c r="B38" s="676">
        <v>0.1841950694472396</v>
      </c>
      <c r="C38" s="676">
        <v>0.22767404224546178</v>
      </c>
      <c r="D38" s="677">
        <v>0.22100376226233226</v>
      </c>
      <c r="E38" s="677">
        <v>0.19563187401486348</v>
      </c>
      <c r="F38" s="678">
        <v>0.2145620971935043</v>
      </c>
      <c r="G38" s="679">
        <v>0.20997932310371092</v>
      </c>
      <c r="H38" s="648">
        <v>0.17049663166689485</v>
      </c>
      <c r="I38" s="648">
        <v>0.12192113759204844</v>
      </c>
      <c r="J38" s="667">
        <v>0.16749900442358814</v>
      </c>
      <c r="K38" s="648">
        <v>0.19090054226498293</v>
      </c>
      <c r="L38" s="679">
        <v>0.10670191217409314</v>
      </c>
      <c r="M38" s="648">
        <v>0.12754555762675571</v>
      </c>
      <c r="N38" s="648">
        <v>0.15161243515797873</v>
      </c>
      <c r="O38" s="667">
        <v>0.12837005020180084</v>
      </c>
      <c r="P38" s="648">
        <v>0.16982799548911204</v>
      </c>
      <c r="Q38" s="679">
        <v>0.19040121604021637</v>
      </c>
      <c r="R38" s="648">
        <v>0.20120977980919208</v>
      </c>
      <c r="S38" s="648">
        <v>0.21853794333336843</v>
      </c>
      <c r="T38" s="667">
        <v>0.20334021549929998</v>
      </c>
      <c r="U38" s="667">
        <v>0.17829164411886156</v>
      </c>
      <c r="V38" s="676">
        <v>0.21839752298505574</v>
      </c>
      <c r="W38" s="677">
        <v>0.21555007674093085</v>
      </c>
      <c r="X38" s="677">
        <v>0.21574708891065406</v>
      </c>
      <c r="Y38" s="678">
        <v>0.2165871999368571</v>
      </c>
      <c r="Z38" s="679">
        <v>0.19601334929444619</v>
      </c>
      <c r="AA38" s="648">
        <v>0.16997005536072229</v>
      </c>
      <c r="AB38" s="648">
        <v>0.10339355025936807</v>
      </c>
      <c r="AC38" s="667">
        <v>0.15660745827249253</v>
      </c>
      <c r="AD38" s="648">
        <v>0.18659732910467483</v>
      </c>
      <c r="AE38" s="679">
        <v>9.1360989120933489E-2</v>
      </c>
      <c r="AF38" s="648">
        <v>0.11102861415647741</v>
      </c>
      <c r="AG38" s="648">
        <v>0.13245003083396814</v>
      </c>
      <c r="AH38" s="667">
        <v>0.11138672420237808</v>
      </c>
      <c r="AI38" s="648">
        <v>0.16134413329806424</v>
      </c>
      <c r="AJ38" s="679">
        <v>0.17026844860088677</v>
      </c>
      <c r="AK38" s="648">
        <v>0.21404215184822425</v>
      </c>
      <c r="AL38" s="648">
        <v>0.23168479844414253</v>
      </c>
      <c r="AM38" s="667">
        <v>0.20517013849472132</v>
      </c>
      <c r="AN38" s="667">
        <v>0.17237734354511539</v>
      </c>
      <c r="AO38" s="676">
        <v>0.23052633057056299</v>
      </c>
      <c r="AP38" s="677">
        <v>0.23585070659017765</v>
      </c>
      <c r="AQ38" s="677">
        <v>0.22541854040068943</v>
      </c>
      <c r="AR38" s="678">
        <v>0.23042345316259788</v>
      </c>
      <c r="AS38" s="679">
        <v>0.22070773025719156</v>
      </c>
      <c r="AT38" s="648">
        <v>0.21221902765929807</v>
      </c>
      <c r="AU38" s="648">
        <v>0.14193501595590372</v>
      </c>
      <c r="AV38" s="667">
        <v>0.1918413469011945</v>
      </c>
      <c r="AW38" s="648">
        <v>0.21102483347106157</v>
      </c>
      <c r="AX38" s="679">
        <v>0.12264382744217064</v>
      </c>
      <c r="AY38" s="648">
        <v>0.12875144792727017</v>
      </c>
      <c r="AZ38" s="648">
        <v>0.13873476936466492</v>
      </c>
      <c r="BA38" s="667">
        <v>0.12994929481074058</v>
      </c>
      <c r="BB38" s="648">
        <v>0.18370045966800852</v>
      </c>
      <c r="BC38" s="679">
        <v>0.1861629327044555</v>
      </c>
      <c r="BD38" s="648">
        <v>0.21919422686393969</v>
      </c>
      <c r="BE38" s="648">
        <v>0.22318671214801092</v>
      </c>
      <c r="BF38" s="667">
        <v>0.20940941082983319</v>
      </c>
      <c r="BG38" s="667">
        <v>0.19018172716889795</v>
      </c>
      <c r="BH38" s="667">
        <v>0.22843757788941196</v>
      </c>
      <c r="BI38" s="536">
        <v>0.22338432597982055</v>
      </c>
      <c r="BJ38" s="536">
        <v>0.21801136702719587</v>
      </c>
      <c r="BK38" s="536">
        <v>0.22327420466499803</v>
      </c>
      <c r="BL38" s="536">
        <v>0.20616135234156785</v>
      </c>
      <c r="BM38" s="559">
        <v>0.19339392471363026</v>
      </c>
      <c r="BN38" s="559">
        <v>0.17942648819240398</v>
      </c>
      <c r="BO38" s="559">
        <v>0.19299831738617243</v>
      </c>
      <c r="BP38" s="559">
        <v>0.20805262597785371</v>
      </c>
      <c r="BQ38" s="703">
        <v>-2.9722074932078679E-3</v>
      </c>
      <c r="BR38" s="136">
        <v>0.1484243081664964</v>
      </c>
      <c r="BS38" s="703">
        <v>2.5780480724325761E-2</v>
      </c>
      <c r="BT38" s="136">
        <v>0.11407398046050854</v>
      </c>
      <c r="BU38" s="703">
        <v>-1.4677467466761629E-2</v>
      </c>
      <c r="BV38" s="136">
        <v>0.13894330177386005</v>
      </c>
      <c r="BW38" s="703">
        <f t="shared" si="0"/>
        <v>2.0853240919513349E-4</v>
      </c>
      <c r="BX38" s="136">
        <v>0.13375810870274951</v>
      </c>
      <c r="BY38" s="703">
        <f t="shared" si="1"/>
        <v>3.8088138920089332E-3</v>
      </c>
      <c r="BZ38" s="136">
        <v>0.18301564579723245</v>
      </c>
      <c r="CA38" s="617">
        <f t="shared" si="2"/>
        <v>-6.848138707760687E-4</v>
      </c>
    </row>
    <row r="39" spans="1:79" x14ac:dyDescent="0.25">
      <c r="A39" s="58" t="s">
        <v>40</v>
      </c>
      <c r="B39" s="135">
        <v>0.13809727658186563</v>
      </c>
      <c r="C39" s="135">
        <v>0.19858870967741934</v>
      </c>
      <c r="D39" s="62">
        <v>0.19393069727891157</v>
      </c>
      <c r="E39" s="62">
        <v>0.19182027649769584</v>
      </c>
      <c r="F39" s="140">
        <v>0.19480820105820107</v>
      </c>
      <c r="G39" s="136">
        <v>0.19312996031746033</v>
      </c>
      <c r="H39" s="559">
        <v>0.18502784178187404</v>
      </c>
      <c r="I39" s="559">
        <v>3.8640873015873017E-2</v>
      </c>
      <c r="J39" s="139">
        <v>0.13943942961800104</v>
      </c>
      <c r="K39" s="559">
        <v>0.16697086293080765</v>
      </c>
      <c r="L39" s="136">
        <v>0</v>
      </c>
      <c r="M39" s="559">
        <v>0</v>
      </c>
      <c r="N39" s="559">
        <v>0</v>
      </c>
      <c r="O39" s="139">
        <v>0</v>
      </c>
      <c r="P39" s="559">
        <v>0.11070229373800801</v>
      </c>
      <c r="Q39" s="136">
        <v>0.18478782642089095</v>
      </c>
      <c r="R39" s="136">
        <v>0.21207837301587301</v>
      </c>
      <c r="S39" s="559">
        <v>0.24387960829493088</v>
      </c>
      <c r="T39" s="139">
        <v>0.21359827898550723</v>
      </c>
      <c r="U39" s="139">
        <v>0.13663772015655579</v>
      </c>
      <c r="V39" s="135">
        <v>0.23739919354838709</v>
      </c>
      <c r="W39" s="62">
        <v>0.24692118226600984</v>
      </c>
      <c r="X39" s="62">
        <v>0.24745583717357911</v>
      </c>
      <c r="Y39" s="140">
        <v>0.24385956305599166</v>
      </c>
      <c r="Z39" s="136">
        <v>0.19327876984126985</v>
      </c>
      <c r="AA39" s="559">
        <v>0.19174827188940091</v>
      </c>
      <c r="AB39" s="559">
        <v>0</v>
      </c>
      <c r="AC39" s="139">
        <v>0.1290391156462585</v>
      </c>
      <c r="AD39" s="559">
        <v>0.18644933935112507</v>
      </c>
      <c r="AE39" s="136">
        <v>0</v>
      </c>
      <c r="AF39" s="559">
        <v>0</v>
      </c>
      <c r="AG39" s="559">
        <v>0</v>
      </c>
      <c r="AH39" s="139">
        <v>0</v>
      </c>
      <c r="AI39" s="559">
        <v>0.1238459115397984</v>
      </c>
      <c r="AJ39" s="136">
        <v>0.18834005376344087</v>
      </c>
      <c r="AK39" s="559">
        <v>0.21279761904761904</v>
      </c>
      <c r="AL39" s="559">
        <v>0.20511712749615976</v>
      </c>
      <c r="AM39" s="139">
        <v>0.20196849120082816</v>
      </c>
      <c r="AN39" s="139">
        <v>0.14348328129065835</v>
      </c>
      <c r="AO39" s="135">
        <v>0.20418106758832566</v>
      </c>
      <c r="AP39" s="62">
        <v>0.20161033163265307</v>
      </c>
      <c r="AQ39" s="62">
        <v>0.19520449308755758</v>
      </c>
      <c r="AR39" s="140">
        <v>0.20028935185185184</v>
      </c>
      <c r="AS39" s="136">
        <v>0.22480158730158731</v>
      </c>
      <c r="AT39" s="559">
        <v>0.23379896313364054</v>
      </c>
      <c r="AU39" s="559">
        <v>0.17829861111111112</v>
      </c>
      <c r="AV39" s="139">
        <v>0.21253597592883308</v>
      </c>
      <c r="AW39" s="559">
        <v>0.2064464943435938</v>
      </c>
      <c r="AX39" s="136">
        <v>0</v>
      </c>
      <c r="AY39" s="559">
        <v>0</v>
      </c>
      <c r="AZ39" s="559">
        <v>2.1354166666666667E-2</v>
      </c>
      <c r="BA39" s="139">
        <v>6.963315217391304E-3</v>
      </c>
      <c r="BB39" s="559">
        <v>0.1392213936856794</v>
      </c>
      <c r="BC39" s="136">
        <v>0.22328629032258066</v>
      </c>
      <c r="BD39" s="559">
        <v>0.26974206349206348</v>
      </c>
      <c r="BE39" s="559">
        <v>0.23411098310291859</v>
      </c>
      <c r="BF39" s="139">
        <v>0.24208236283643891</v>
      </c>
      <c r="BG39" s="139">
        <v>0.16514799412915851</v>
      </c>
      <c r="BH39" s="139">
        <v>0.19846870199692782</v>
      </c>
      <c r="BI39" s="616">
        <v>0.19432929421768708</v>
      </c>
      <c r="BJ39" s="616">
        <v>0.18428379416282642</v>
      </c>
      <c r="BK39" s="616">
        <v>0.19229497354497355</v>
      </c>
      <c r="BL39" s="616">
        <v>0.19092261904761904</v>
      </c>
      <c r="BM39" s="559">
        <v>0.19527649769585251</v>
      </c>
      <c r="BN39" s="559">
        <v>2.3189484126984128E-2</v>
      </c>
      <c r="BO39" s="559">
        <v>0.13710917059131345</v>
      </c>
      <c r="BP39" s="559">
        <v>0.16454962509865825</v>
      </c>
      <c r="BQ39" s="704">
        <v>-4.1896869244935547E-2</v>
      </c>
      <c r="BR39" s="136">
        <v>0</v>
      </c>
      <c r="BS39" s="704">
        <v>0</v>
      </c>
      <c r="BT39" s="136">
        <v>0</v>
      </c>
      <c r="BU39" s="704">
        <v>0</v>
      </c>
      <c r="BV39" s="136">
        <v>0</v>
      </c>
      <c r="BW39" s="704">
        <f t="shared" si="0"/>
        <v>-2.1354166666666667E-2</v>
      </c>
      <c r="BX39" s="136">
        <v>0</v>
      </c>
      <c r="BY39" s="704">
        <f t="shared" si="1"/>
        <v>-6.963315217391304E-3</v>
      </c>
      <c r="BZ39" s="136">
        <v>0.1090970041862899</v>
      </c>
      <c r="CA39" s="617">
        <f t="shared" si="2"/>
        <v>-3.0124389499389503E-2</v>
      </c>
    </row>
    <row r="40" spans="1:79" x14ac:dyDescent="0.25">
      <c r="A40" s="58" t="s">
        <v>41</v>
      </c>
      <c r="B40" s="135">
        <v>0.22494361965781318</v>
      </c>
      <c r="C40" s="135">
        <v>0.23048846853947344</v>
      </c>
      <c r="D40" s="62">
        <v>0.23160267597440379</v>
      </c>
      <c r="E40" s="62">
        <v>0.19821163842444034</v>
      </c>
      <c r="F40" s="140">
        <v>0.21971753603516259</v>
      </c>
      <c r="G40" s="136">
        <v>0.18048283885980224</v>
      </c>
      <c r="H40" s="559">
        <v>0.10827750567659368</v>
      </c>
      <c r="I40" s="559">
        <v>0.25605972464611215</v>
      </c>
      <c r="J40" s="139">
        <v>0.18080087451815199</v>
      </c>
      <c r="K40" s="559">
        <v>0.20015170068683125</v>
      </c>
      <c r="L40" s="136">
        <v>0.2846741353750305</v>
      </c>
      <c r="M40" s="559">
        <v>0.33294863855579954</v>
      </c>
      <c r="N40" s="559">
        <v>0.37390924956369992</v>
      </c>
      <c r="O40" s="139">
        <v>0.33003895085616008</v>
      </c>
      <c r="P40" s="559">
        <v>0.2439232282164219</v>
      </c>
      <c r="Q40" s="136">
        <v>0.15978907466831804</v>
      </c>
      <c r="R40" s="559">
        <v>0.17078727942602293</v>
      </c>
      <c r="S40" s="559">
        <v>0.15481619095873445</v>
      </c>
      <c r="T40" s="139">
        <v>0.1614180932181993</v>
      </c>
      <c r="U40" s="139">
        <v>0.22319841895973289</v>
      </c>
      <c r="V40" s="135">
        <v>0.17710033965734018</v>
      </c>
      <c r="W40" s="62">
        <v>0.15546328057611686</v>
      </c>
      <c r="X40" s="62">
        <v>0.15087541518887576</v>
      </c>
      <c r="Y40" s="140">
        <v>0.16127124765868225</v>
      </c>
      <c r="Z40" s="136">
        <v>0.13724064378514642</v>
      </c>
      <c r="AA40" s="559">
        <v>0.10194411604646363</v>
      </c>
      <c r="AB40" s="559">
        <v>0.29838084157455891</v>
      </c>
      <c r="AC40" s="139">
        <v>0.17833969404650032</v>
      </c>
      <c r="AD40" s="559">
        <v>0.16980547085259129</v>
      </c>
      <c r="AE40" s="136">
        <v>0.27834074574490048</v>
      </c>
      <c r="AF40" s="559">
        <v>0.30719285405993735</v>
      </c>
      <c r="AG40" s="559">
        <v>0.3618382780686446</v>
      </c>
      <c r="AH40" s="139">
        <v>0.31529010800010121</v>
      </c>
      <c r="AI40" s="559">
        <v>0.21865432712109825</v>
      </c>
      <c r="AJ40" s="136">
        <v>0.12915423445739271</v>
      </c>
      <c r="AK40" s="559">
        <v>0.14999030444056624</v>
      </c>
      <c r="AL40" s="559">
        <v>0.21083150368744019</v>
      </c>
      <c r="AM40" s="139">
        <v>0.16318550219663688</v>
      </c>
      <c r="AN40" s="139">
        <v>0.20478293072920145</v>
      </c>
      <c r="AO40" s="135">
        <v>0.21486610745181933</v>
      </c>
      <c r="AP40" s="62">
        <v>0.25180752929444034</v>
      </c>
      <c r="AQ40" s="62">
        <v>0.20820431984086774</v>
      </c>
      <c r="AR40" s="140">
        <v>0.22406437851464031</v>
      </c>
      <c r="AS40" s="136">
        <v>0.1013670738801629</v>
      </c>
      <c r="AT40" s="559">
        <v>0</v>
      </c>
      <c r="AU40" s="559">
        <v>5.7055749128919864E-2</v>
      </c>
      <c r="AV40" s="139">
        <v>5.2229746997188867E-2</v>
      </c>
      <c r="AW40" s="559">
        <v>0.13764762016454093</v>
      </c>
      <c r="AX40" s="136">
        <v>0.29454238559639911</v>
      </c>
      <c r="AY40" s="559">
        <v>0.31587584396099022</v>
      </c>
      <c r="AZ40" s="559">
        <v>0.3240418118466899</v>
      </c>
      <c r="BA40" s="139">
        <v>0.3113523996428752</v>
      </c>
      <c r="BB40" s="559">
        <v>0.19621230891338776</v>
      </c>
      <c r="BC40" s="136">
        <v>0.10115769360458582</v>
      </c>
      <c r="BD40" s="559">
        <v>4.96031746031746E-2</v>
      </c>
      <c r="BE40" s="559">
        <v>0.13276947285601889</v>
      </c>
      <c r="BF40" s="139">
        <v>9.4998232591021567E-2</v>
      </c>
      <c r="BG40" s="139">
        <v>0.17067783170823145</v>
      </c>
      <c r="BH40" s="139">
        <v>0.22148098106551073</v>
      </c>
      <c r="BI40" s="616">
        <v>0.2001786753095654</v>
      </c>
      <c r="BJ40" s="616">
        <v>0.22753288671207944</v>
      </c>
      <c r="BK40" s="616">
        <v>0.21693814233081249</v>
      </c>
      <c r="BL40" s="616">
        <v>0.16041303083187902</v>
      </c>
      <c r="BM40" s="559">
        <v>8.7260034904013961E-2</v>
      </c>
      <c r="BN40" s="559">
        <v>0.28621291448516584</v>
      </c>
      <c r="BO40" s="559">
        <v>0.17696526858830527</v>
      </c>
      <c r="BP40" s="559">
        <v>0.19684128315640273</v>
      </c>
      <c r="BQ40" s="704">
        <v>5.9193662991861795E-2</v>
      </c>
      <c r="BR40" s="136">
        <v>0.28251609150106027</v>
      </c>
      <c r="BS40" s="704">
        <v>-1.2026294095338841E-2</v>
      </c>
      <c r="BT40" s="136">
        <v>0.28110867158325359</v>
      </c>
      <c r="BU40" s="704">
        <v>-3.4767172377736633E-2</v>
      </c>
      <c r="BV40" s="136">
        <v>0.34913709521039371</v>
      </c>
      <c r="BW40" s="704">
        <f t="shared" si="0"/>
        <v>2.5095283363703813E-2</v>
      </c>
      <c r="BX40" s="136">
        <v>0.30376609252092979</v>
      </c>
      <c r="BY40" s="704">
        <f t="shared" si="1"/>
        <v>-7.5863071219454126E-3</v>
      </c>
      <c r="BZ40" s="136">
        <v>0.23287455224628001</v>
      </c>
      <c r="CA40" s="617">
        <f t="shared" si="2"/>
        <v>3.6662243332892253E-2</v>
      </c>
    </row>
    <row r="41" spans="1:79" x14ac:dyDescent="0.25">
      <c r="A41" s="58" t="s">
        <v>42</v>
      </c>
      <c r="B41" s="135">
        <v>0.15240222354576136</v>
      </c>
      <c r="C41" s="135">
        <v>0.17967897771544336</v>
      </c>
      <c r="D41" s="62">
        <v>0.15911835748792272</v>
      </c>
      <c r="E41" s="62">
        <v>0.11259155368552283</v>
      </c>
      <c r="F41" s="140">
        <v>0.15017444981213096</v>
      </c>
      <c r="G41" s="136">
        <v>0.19500805152979067</v>
      </c>
      <c r="H41" s="559">
        <v>0.13600592177029763</v>
      </c>
      <c r="I41" s="559">
        <v>8.3896940418679553E-2</v>
      </c>
      <c r="J41" s="139">
        <v>0.13827838827838829</v>
      </c>
      <c r="K41" s="559">
        <v>0.14419355699682387</v>
      </c>
      <c r="L41" s="136">
        <v>8.4891693937977242E-2</v>
      </c>
      <c r="M41" s="559">
        <v>0.11765622565061555</v>
      </c>
      <c r="N41" s="559">
        <v>0.17286634460547504</v>
      </c>
      <c r="O41" s="139">
        <v>0.1246193026675068</v>
      </c>
      <c r="P41" s="559">
        <v>0.13759710498840932</v>
      </c>
      <c r="Q41" s="136">
        <v>0.19171731338631759</v>
      </c>
      <c r="R41" s="559">
        <v>0.19335748792270532</v>
      </c>
      <c r="S41" s="559">
        <v>0.19241857565840736</v>
      </c>
      <c r="T41" s="139">
        <v>0.19248844780508298</v>
      </c>
      <c r="U41" s="139">
        <v>0.15143273112302297</v>
      </c>
      <c r="V41" s="135">
        <v>0.18396446937821412</v>
      </c>
      <c r="W41" s="62">
        <v>0.17599533566550057</v>
      </c>
      <c r="X41" s="62">
        <v>0.19245753467352344</v>
      </c>
      <c r="Y41" s="140">
        <v>0.18431809736157564</v>
      </c>
      <c r="Z41" s="136">
        <v>0.24001610305958132</v>
      </c>
      <c r="AA41" s="559">
        <v>0.19132772323515662</v>
      </c>
      <c r="AB41" s="559">
        <v>9.9959742351046696E-2</v>
      </c>
      <c r="AC41" s="139">
        <v>0.17725752508361203</v>
      </c>
      <c r="AD41" s="559">
        <v>0.18078781122259382</v>
      </c>
      <c r="AE41" s="136">
        <v>9.5098955898394885E-2</v>
      </c>
      <c r="AF41" s="559">
        <v>8.5281284089138223E-2</v>
      </c>
      <c r="AG41" s="559">
        <v>0.18595008051529791</v>
      </c>
      <c r="AH41" s="139">
        <v>0.12141619407687458</v>
      </c>
      <c r="AI41" s="559">
        <v>0.16085281568461507</v>
      </c>
      <c r="AJ41" s="136">
        <v>0.14079788062957768</v>
      </c>
      <c r="AK41" s="559">
        <v>0.21457326892109502</v>
      </c>
      <c r="AL41" s="559">
        <v>0.22311827956989247</v>
      </c>
      <c r="AM41" s="139">
        <v>0.19259346775887418</v>
      </c>
      <c r="AN41" s="139">
        <v>0.1688313402497294</v>
      </c>
      <c r="AO41" s="135">
        <v>0.21478105033504752</v>
      </c>
      <c r="AP41" s="62">
        <v>0.19660110420979987</v>
      </c>
      <c r="AQ41" s="62">
        <v>0.23044257441171886</v>
      </c>
      <c r="AR41" s="140">
        <v>0.21451959205582394</v>
      </c>
      <c r="AS41" s="136">
        <v>0.28768115942028988</v>
      </c>
      <c r="AT41" s="559">
        <v>0.34802088203210224</v>
      </c>
      <c r="AU41" s="559">
        <v>0.13804347826086957</v>
      </c>
      <c r="AV41" s="139">
        <v>0.25890534586186759</v>
      </c>
      <c r="AW41" s="559">
        <v>0.23683508153842048</v>
      </c>
      <c r="AX41" s="136">
        <v>0.149680536076048</v>
      </c>
      <c r="AY41" s="559">
        <v>0.14516129032258066</v>
      </c>
      <c r="AZ41" s="559">
        <v>0.11843800322061192</v>
      </c>
      <c r="BA41" s="139">
        <v>0.1379699642932157</v>
      </c>
      <c r="BB41" s="559">
        <v>0.2035178991700731</v>
      </c>
      <c r="BC41" s="136">
        <v>0.14044724949353279</v>
      </c>
      <c r="BD41" s="559">
        <v>0.22657004830917873</v>
      </c>
      <c r="BE41" s="559">
        <v>0.21517064048620851</v>
      </c>
      <c r="BF41" s="139">
        <v>0.1937093047679059</v>
      </c>
      <c r="BG41" s="139">
        <v>0.20104559592349944</v>
      </c>
      <c r="BH41" s="139">
        <v>0.21665108306062023</v>
      </c>
      <c r="BI41" s="616">
        <v>0.27368012422360249</v>
      </c>
      <c r="BJ41" s="616">
        <v>0.20348293595137915</v>
      </c>
      <c r="BK41" s="616">
        <v>0.21822329575952765</v>
      </c>
      <c r="BL41" s="616">
        <v>0.22789855072463769</v>
      </c>
      <c r="BM41" s="559">
        <v>0.25151940158952779</v>
      </c>
      <c r="BN41" s="559">
        <v>0.34971819645732688</v>
      </c>
      <c r="BO41" s="559">
        <v>0.27610553697510226</v>
      </c>
      <c r="BP41" s="559">
        <v>0.24732431206128058</v>
      </c>
      <c r="BQ41" s="704">
        <v>1.0489230522860105E-2</v>
      </c>
      <c r="BR41" s="136">
        <v>0.27353124513012311</v>
      </c>
      <c r="BS41" s="704">
        <v>0.12385070905407511</v>
      </c>
      <c r="BT41" s="136">
        <v>0.1257597007947639</v>
      </c>
      <c r="BU41" s="704">
        <v>-1.9401589527816759E-2</v>
      </c>
      <c r="BV41" s="136">
        <v>0.14214975845410627</v>
      </c>
      <c r="BW41" s="704">
        <f t="shared" si="0"/>
        <v>2.371175523349435E-2</v>
      </c>
      <c r="BX41" s="136">
        <v>0.18089687040537705</v>
      </c>
      <c r="BY41" s="704">
        <f t="shared" si="1"/>
        <v>4.292690611216135E-2</v>
      </c>
      <c r="BZ41" s="136">
        <v>0.22493850754720321</v>
      </c>
      <c r="CA41" s="617">
        <f t="shared" si="2"/>
        <v>2.1420608377130113E-2</v>
      </c>
    </row>
    <row r="42" spans="1:79" x14ac:dyDescent="0.25">
      <c r="A42" s="58" t="s">
        <v>43</v>
      </c>
      <c r="B42" s="135">
        <v>0.25804458769809291</v>
      </c>
      <c r="C42" s="135">
        <v>0.32190860215053768</v>
      </c>
      <c r="D42" s="62">
        <v>0.31945903361344535</v>
      </c>
      <c r="E42" s="62">
        <v>0.28399746995572422</v>
      </c>
      <c r="F42" s="140">
        <v>0.30808823529411766</v>
      </c>
      <c r="G42" s="136">
        <v>0.27777777777777779</v>
      </c>
      <c r="H42" s="559">
        <v>0.23398956356736242</v>
      </c>
      <c r="I42" s="559">
        <v>0.184640522875817</v>
      </c>
      <c r="J42" s="139">
        <v>0.23215632406808873</v>
      </c>
      <c r="K42" s="559">
        <v>0.26991252302025776</v>
      </c>
      <c r="L42" s="136">
        <v>0.15460942441492725</v>
      </c>
      <c r="M42" s="559">
        <v>0.17457305502846299</v>
      </c>
      <c r="N42" s="559">
        <v>0.19244281045751635</v>
      </c>
      <c r="O42" s="139">
        <v>0.17367327365728899</v>
      </c>
      <c r="P42" s="559">
        <v>0.23748024850966024</v>
      </c>
      <c r="Q42" s="136">
        <v>0.22410657811511703</v>
      </c>
      <c r="R42" s="559">
        <v>0.21691176470588236</v>
      </c>
      <c r="S42" s="559">
        <v>0.25699715370018977</v>
      </c>
      <c r="T42" s="139">
        <v>0.23284313725490197</v>
      </c>
      <c r="U42" s="139">
        <v>0.23631144238517324</v>
      </c>
      <c r="V42" s="135">
        <v>0.25683902593295382</v>
      </c>
      <c r="W42" s="62">
        <v>0.25464841108857333</v>
      </c>
      <c r="X42" s="62">
        <v>0.2418168880455408</v>
      </c>
      <c r="Y42" s="140">
        <v>0.25102348631760396</v>
      </c>
      <c r="Z42" s="136">
        <v>0.20539215686274509</v>
      </c>
      <c r="AA42" s="559">
        <v>0.16975015812776723</v>
      </c>
      <c r="AB42" s="559">
        <v>0.11286764705882353</v>
      </c>
      <c r="AC42" s="139">
        <v>0.16274779142426199</v>
      </c>
      <c r="AD42" s="559">
        <v>0.20688563887093298</v>
      </c>
      <c r="AE42" s="136">
        <v>8.0487033523086657E-2</v>
      </c>
      <c r="AF42" s="559">
        <v>0.1547280202403542</v>
      </c>
      <c r="AG42" s="559">
        <v>0.10302287581699346</v>
      </c>
      <c r="AH42" s="139">
        <v>0.11285166240409207</v>
      </c>
      <c r="AI42" s="559">
        <v>0.17531218691856304</v>
      </c>
      <c r="AJ42" s="136">
        <v>0.20505218216318785</v>
      </c>
      <c r="AK42" s="559">
        <v>0.26952614379084966</v>
      </c>
      <c r="AL42" s="559">
        <v>0.301707779886148</v>
      </c>
      <c r="AM42" s="139">
        <v>0.25864503410059675</v>
      </c>
      <c r="AN42" s="139">
        <v>0.19625924140147866</v>
      </c>
      <c r="AO42" s="135">
        <v>0.30309139784946237</v>
      </c>
      <c r="AP42" s="62">
        <v>0.31862745098039214</v>
      </c>
      <c r="AQ42" s="62">
        <v>0.28459044908285897</v>
      </c>
      <c r="AR42" s="140">
        <v>0.30155228758169933</v>
      </c>
      <c r="AS42" s="136">
        <v>0.2465686274509804</v>
      </c>
      <c r="AT42" s="559">
        <v>0.217702403542062</v>
      </c>
      <c r="AU42" s="559">
        <v>0.15763888888888888</v>
      </c>
      <c r="AV42" s="139">
        <v>0.20741758241758243</v>
      </c>
      <c r="AW42" s="559">
        <v>0.25422489437764056</v>
      </c>
      <c r="AX42" s="136">
        <v>0.15227703984819735</v>
      </c>
      <c r="AY42" s="559">
        <v>0.16638994307400379</v>
      </c>
      <c r="AZ42" s="559">
        <v>0.19624183006535947</v>
      </c>
      <c r="BA42" s="139">
        <v>0.17136881926683717</v>
      </c>
      <c r="BB42" s="559">
        <v>0.22630270056740648</v>
      </c>
      <c r="BC42" s="136">
        <v>0.24316097406704618</v>
      </c>
      <c r="BD42" s="559">
        <v>0.27160947712418299</v>
      </c>
      <c r="BE42" s="559">
        <v>0.28965053763440862</v>
      </c>
      <c r="BF42" s="139">
        <v>0.26810262148337599</v>
      </c>
      <c r="BG42" s="139">
        <v>0.23683857104485631</v>
      </c>
      <c r="BH42" s="139">
        <v>0.29561986084756481</v>
      </c>
      <c r="BI42" s="616">
        <v>0</v>
      </c>
      <c r="BJ42" s="616">
        <v>0.28028146742567994</v>
      </c>
      <c r="BK42" s="616">
        <v>0.28476307189542482</v>
      </c>
      <c r="BL42" s="616">
        <v>0.24775326797385622</v>
      </c>
      <c r="BM42" s="559">
        <v>0.22074636306135356</v>
      </c>
      <c r="BN42" s="559">
        <v>0.17397875816993463</v>
      </c>
      <c r="BO42" s="559">
        <v>0.21423184658478778</v>
      </c>
      <c r="BP42" s="559">
        <v>0.24930262160112665</v>
      </c>
      <c r="BQ42" s="704">
        <v>-4.922272776513914E-3</v>
      </c>
      <c r="BR42" s="136">
        <v>0.15294908285895004</v>
      </c>
      <c r="BS42" s="704">
        <v>6.7204301075268758E-4</v>
      </c>
      <c r="BT42" s="136">
        <v>0.1493516761543327</v>
      </c>
      <c r="BU42" s="704">
        <v>-1.7038266919671086E-2</v>
      </c>
      <c r="BV42" s="136">
        <v>0.18741830065359477</v>
      </c>
      <c r="BW42" s="704">
        <f t="shared" si="0"/>
        <v>-8.8235294117647023E-3</v>
      </c>
      <c r="BX42" s="136">
        <v>0.16297687553282184</v>
      </c>
      <c r="BY42" s="704">
        <f t="shared" si="1"/>
        <v>-8.3919437340153336E-3</v>
      </c>
      <c r="BZ42" s="136">
        <v>0.22021116138763197</v>
      </c>
      <c r="CA42" s="617">
        <f t="shared" si="2"/>
        <v>-6.0915391797745078E-3</v>
      </c>
    </row>
    <row r="43" spans="1:79" x14ac:dyDescent="0.25">
      <c r="A43" s="5" t="s">
        <v>80</v>
      </c>
      <c r="B43" s="676">
        <v>0.45374939932465774</v>
      </c>
      <c r="C43" s="676">
        <v>0.54534212729680764</v>
      </c>
      <c r="D43" s="677">
        <v>0.53563955931593965</v>
      </c>
      <c r="E43" s="677">
        <v>0.50839623579797732</v>
      </c>
      <c r="F43" s="678">
        <v>0.52959774351982936</v>
      </c>
      <c r="G43" s="679">
        <v>0.46299528079282681</v>
      </c>
      <c r="H43" s="648">
        <v>0.43671537598887694</v>
      </c>
      <c r="I43" s="648">
        <v>0.38469899847936662</v>
      </c>
      <c r="J43" s="667">
        <v>0.42823082454748335</v>
      </c>
      <c r="K43" s="648">
        <v>0.47863426492047317</v>
      </c>
      <c r="L43" s="679">
        <v>0.36116516717664543</v>
      </c>
      <c r="M43" s="648">
        <v>0.38306232398118406</v>
      </c>
      <c r="N43" s="648">
        <v>0.39903309737297465</v>
      </c>
      <c r="O43" s="667">
        <v>0.38089179507697779</v>
      </c>
      <c r="P43" s="648">
        <v>0.44569541061424028</v>
      </c>
      <c r="Q43" s="679">
        <v>0.45504108247448838</v>
      </c>
      <c r="R43" s="648">
        <v>0.49131062870326686</v>
      </c>
      <c r="S43" s="648">
        <v>0.55376090365205743</v>
      </c>
      <c r="T43" s="667">
        <v>0.50008519587648614</v>
      </c>
      <c r="U43" s="667">
        <v>0.45941651377728365</v>
      </c>
      <c r="V43" s="676">
        <v>0.60974703003721864</v>
      </c>
      <c r="W43" s="677">
        <v>0.6311216708718812</v>
      </c>
      <c r="X43" s="677">
        <v>0.5816272494433935</v>
      </c>
      <c r="Y43" s="678">
        <v>0.60697946284817073</v>
      </c>
      <c r="Z43" s="679">
        <v>0.50106842530127427</v>
      </c>
      <c r="AA43" s="648">
        <v>0.46166938413378644</v>
      </c>
      <c r="AB43" s="648">
        <v>0.42568554460012686</v>
      </c>
      <c r="AC43" s="667">
        <v>0.46279527478230131</v>
      </c>
      <c r="AD43" s="648">
        <v>0.53488736881523602</v>
      </c>
      <c r="AE43" s="679">
        <v>0.41692139991406785</v>
      </c>
      <c r="AF43" s="648">
        <v>0.38363000039060113</v>
      </c>
      <c r="AG43" s="648">
        <v>0.36736209421668686</v>
      </c>
      <c r="AH43" s="667">
        <v>0.38954300256462326</v>
      </c>
      <c r="AI43" s="648">
        <v>0.4860856108040813</v>
      </c>
      <c r="AJ43" s="679">
        <v>0.41023867397964325</v>
      </c>
      <c r="AK43" s="648">
        <v>0.45765987095122562</v>
      </c>
      <c r="AL43" s="648">
        <v>0.5004257644851422</v>
      </c>
      <c r="AM43" s="667">
        <v>0.45608009102858971</v>
      </c>
      <c r="AN43" s="667">
        <v>0.47764433777367077</v>
      </c>
      <c r="AO43" s="676">
        <v>0.51230646212310604</v>
      </c>
      <c r="AP43" s="677">
        <v>0.49871355034194098</v>
      </c>
      <c r="AQ43" s="677">
        <v>0.46308339601918558</v>
      </c>
      <c r="AR43" s="678">
        <v>0.49112294457761524</v>
      </c>
      <c r="AS43" s="679">
        <v>0.42304413259171336</v>
      </c>
      <c r="AT43" s="648">
        <v>0.39166334938391439</v>
      </c>
      <c r="AU43" s="648">
        <v>0.33953310682925314</v>
      </c>
      <c r="AV43" s="667">
        <v>0.38482172746383236</v>
      </c>
      <c r="AW43" s="648">
        <v>0.43767809593712192</v>
      </c>
      <c r="AX43" s="679">
        <v>0.32923848794967714</v>
      </c>
      <c r="AY43" s="648">
        <v>0.34706076548809767</v>
      </c>
      <c r="AZ43" s="648">
        <v>0.36058699294840468</v>
      </c>
      <c r="BA43" s="667">
        <v>0.34546615918503432</v>
      </c>
      <c r="BB43" s="648">
        <v>0.40660323343302679</v>
      </c>
      <c r="BC43" s="679">
        <v>0.40119641767245567</v>
      </c>
      <c r="BD43" s="648">
        <v>0.42987902615839335</v>
      </c>
      <c r="BE43" s="648">
        <v>0.47522215002713897</v>
      </c>
      <c r="BF43" s="667">
        <v>0.43549289547216552</v>
      </c>
      <c r="BG43" s="667">
        <v>0.41388496241458422</v>
      </c>
      <c r="BH43" s="667">
        <v>0.49674816362395713</v>
      </c>
      <c r="BI43" s="536">
        <v>0.48177550385902346</v>
      </c>
      <c r="BJ43" s="536">
        <v>0.43956747250358147</v>
      </c>
      <c r="BK43" s="536">
        <v>0.47239443142229282</v>
      </c>
      <c r="BL43" s="536">
        <v>0.40331486512043746</v>
      </c>
      <c r="BM43" s="559">
        <v>0.36930091165743145</v>
      </c>
      <c r="BN43" s="559">
        <v>0.34629207762858022</v>
      </c>
      <c r="BO43" s="559">
        <v>0.37292256132904994</v>
      </c>
      <c r="BP43" s="559">
        <v>0.42238693575611741</v>
      </c>
      <c r="BQ43" s="703">
        <v>-1.5291160181004515E-2</v>
      </c>
      <c r="BR43" s="136">
        <v>0.3761964321057758</v>
      </c>
      <c r="BS43" s="703">
        <v>4.6957944156098663E-2</v>
      </c>
      <c r="BT43" s="136">
        <v>0.37710701412869052</v>
      </c>
      <c r="BU43" s="703">
        <v>3.0046248640592854E-2</v>
      </c>
      <c r="BV43" s="136">
        <v>0.40582894028807676</v>
      </c>
      <c r="BW43" s="703">
        <f t="shared" si="0"/>
        <v>4.5241947339672073E-2</v>
      </c>
      <c r="BX43" s="136">
        <v>0.3861608203765251</v>
      </c>
      <c r="BY43" s="703">
        <f t="shared" si="1"/>
        <v>4.0694661191490789E-2</v>
      </c>
      <c r="BZ43" s="136">
        <v>0.41118132039053956</v>
      </c>
      <c r="CA43" s="617">
        <f t="shared" si="2"/>
        <v>4.5780869575127725E-3</v>
      </c>
    </row>
    <row r="44" spans="1:79" x14ac:dyDescent="0.25">
      <c r="A44" s="6" t="s">
        <v>44</v>
      </c>
      <c r="B44" s="135">
        <v>0.45736160034790174</v>
      </c>
      <c r="C44" s="135">
        <v>0.54968766001024061</v>
      </c>
      <c r="D44" s="62">
        <v>0.5399206349206348</v>
      </c>
      <c r="E44" s="62">
        <v>0.51247823860727082</v>
      </c>
      <c r="F44" s="140">
        <v>0.53383245149911818</v>
      </c>
      <c r="G44" s="136">
        <v>0.46672751322751321</v>
      </c>
      <c r="H44" s="559">
        <v>0.44020993343573994</v>
      </c>
      <c r="I44" s="559">
        <v>0.38775661375661374</v>
      </c>
      <c r="J44" s="139">
        <v>0.43165968951683242</v>
      </c>
      <c r="K44" s="559">
        <v>0.48246382530912918</v>
      </c>
      <c r="L44" s="136">
        <v>0.36408602150537633</v>
      </c>
      <c r="M44" s="559">
        <v>0.38602150537634411</v>
      </c>
      <c r="N44" s="559">
        <v>0.40220105820105823</v>
      </c>
      <c r="O44" s="139">
        <v>0.38390614216701174</v>
      </c>
      <c r="P44" s="559">
        <v>0.44925024710739003</v>
      </c>
      <c r="Q44" s="136">
        <v>0.45865079365079364</v>
      </c>
      <c r="R44" s="559">
        <v>0.49522751322751329</v>
      </c>
      <c r="S44" s="559">
        <v>0.55818740399385558</v>
      </c>
      <c r="T44" s="139">
        <v>0.50411749482401658</v>
      </c>
      <c r="U44" s="139">
        <v>0.46307979995651227</v>
      </c>
      <c r="V44" s="135">
        <v>0.61514055138522572</v>
      </c>
      <c r="W44" s="62">
        <v>0.6367141376900648</v>
      </c>
      <c r="X44" s="62">
        <v>0.5867794909943419</v>
      </c>
      <c r="Y44" s="140">
        <v>0.61235419018437887</v>
      </c>
      <c r="Z44" s="136">
        <v>0.50551187980433265</v>
      </c>
      <c r="AA44" s="559">
        <v>0.46578638894524471</v>
      </c>
      <c r="AB44" s="559">
        <v>0.42948113207547167</v>
      </c>
      <c r="AC44" s="139">
        <v>0.46691393861205188</v>
      </c>
      <c r="AD44" s="559">
        <v>0.53963406439821548</v>
      </c>
      <c r="AE44" s="136">
        <v>0.42066229345596357</v>
      </c>
      <c r="AF44" s="559">
        <v>0.38691643560785377</v>
      </c>
      <c r="AG44" s="559">
        <v>0.37055672024225489</v>
      </c>
      <c r="AH44" s="139">
        <v>0.39295263269832592</v>
      </c>
      <c r="AI44" s="559">
        <v>0.49038336470336202</v>
      </c>
      <c r="AJ44" s="136">
        <v>0.4131829629999727</v>
      </c>
      <c r="AK44" s="559">
        <v>0.46097147908257452</v>
      </c>
      <c r="AL44" s="559">
        <v>0.50408430307379715</v>
      </c>
      <c r="AM44" s="139">
        <v>0.45939597413874017</v>
      </c>
      <c r="AN44" s="139">
        <v>0.4816508361562859</v>
      </c>
      <c r="AO44" s="135">
        <v>0.51594819950763526</v>
      </c>
      <c r="AP44" s="62">
        <v>0.50228976411741821</v>
      </c>
      <c r="AQ44" s="62">
        <v>0.46641554476552111</v>
      </c>
      <c r="AR44" s="140">
        <v>0.49463766075283944</v>
      </c>
      <c r="AS44" s="136">
        <v>0.42610014002315461</v>
      </c>
      <c r="AT44" s="559">
        <v>0.3944893419391175</v>
      </c>
      <c r="AU44" s="559">
        <v>0.34205483202315301</v>
      </c>
      <c r="AV44" s="139">
        <v>0.38762322440425362</v>
      </c>
      <c r="AW44" s="559">
        <v>0.44083422335092831</v>
      </c>
      <c r="AX44" s="136">
        <v>0.3317254264284179</v>
      </c>
      <c r="AY44" s="559">
        <v>0.34960761848093685</v>
      </c>
      <c r="AZ44" s="559">
        <v>0.36322661456866612</v>
      </c>
      <c r="BA44" s="139">
        <v>0.348023074230978</v>
      </c>
      <c r="BB44" s="559">
        <v>0.40955743178104465</v>
      </c>
      <c r="BC44" s="136">
        <v>0.40413186274955115</v>
      </c>
      <c r="BD44" s="559">
        <v>0.4330157389154855</v>
      </c>
      <c r="BE44" s="559">
        <v>0.47870762968480796</v>
      </c>
      <c r="BF44" s="139">
        <v>0.4386793090535836</v>
      </c>
      <c r="BG44" s="139">
        <v>0.41689769092542606</v>
      </c>
      <c r="BH44" s="139">
        <v>0.50031370084235105</v>
      </c>
      <c r="BI44" s="616">
        <v>0.48523543726185525</v>
      </c>
      <c r="BJ44" s="616">
        <v>0.44274363166786707</v>
      </c>
      <c r="BK44" s="616">
        <v>0.47579299501276351</v>
      </c>
      <c r="BL44" s="616">
        <v>0.40623699902926091</v>
      </c>
      <c r="BM44" s="559">
        <v>0.37196755852393976</v>
      </c>
      <c r="BN44" s="559">
        <v>0.34881122975700712</v>
      </c>
      <c r="BO44" s="559">
        <v>0.3756312217343975</v>
      </c>
      <c r="BP44" s="559">
        <v>0.42543541839214855</v>
      </c>
      <c r="BQ44" s="704">
        <v>-1.5398804958779766E-2</v>
      </c>
      <c r="BR44" s="136">
        <v>0.37949813952838968</v>
      </c>
      <c r="BS44" s="704">
        <v>4.7772713099971775E-2</v>
      </c>
      <c r="BT44" s="136">
        <v>0.38025079279477403</v>
      </c>
      <c r="BU44" s="704">
        <v>3.0643174313837174E-2</v>
      </c>
      <c r="BV44" s="136">
        <v>0.40935983967249195</v>
      </c>
      <c r="BW44" s="704">
        <f t="shared" si="0"/>
        <v>4.6133225103825837E-2</v>
      </c>
      <c r="BX44" s="136">
        <v>0.38948926187166127</v>
      </c>
      <c r="BY44" s="704">
        <f t="shared" si="1"/>
        <v>4.1466187640683272E-2</v>
      </c>
      <c r="BZ44" s="136">
        <v>0.41431911786087566</v>
      </c>
      <c r="CA44" s="617">
        <f t="shared" si="2"/>
        <v>4.7616860798310179E-3</v>
      </c>
    </row>
    <row r="45" spans="1:79" x14ac:dyDescent="0.25">
      <c r="A45" s="58" t="s">
        <v>45</v>
      </c>
      <c r="B45" s="135">
        <v>0.30557686453576866</v>
      </c>
      <c r="C45" s="135">
        <v>0.32447580645161289</v>
      </c>
      <c r="D45" s="62">
        <v>0.31856150793650789</v>
      </c>
      <c r="E45" s="62">
        <v>0.27611111111111108</v>
      </c>
      <c r="F45" s="140">
        <v>0.30597685185185181</v>
      </c>
      <c r="G45" s="136">
        <v>0.25908796296296294</v>
      </c>
      <c r="H45" s="559">
        <v>0.19008064516129033</v>
      </c>
      <c r="I45" s="559">
        <v>0.33812500000000001</v>
      </c>
      <c r="J45" s="139">
        <v>0.26163614163614163</v>
      </c>
      <c r="K45" s="559">
        <v>0.2836840085942296</v>
      </c>
      <c r="L45" s="136">
        <v>0.35312275985663083</v>
      </c>
      <c r="M45" s="559">
        <v>0.40810035842293907</v>
      </c>
      <c r="N45" s="559">
        <v>0.39824999999999999</v>
      </c>
      <c r="O45" s="139">
        <v>0.38636322463768119</v>
      </c>
      <c r="P45" s="559">
        <v>0.31828652828652831</v>
      </c>
      <c r="Q45" s="136">
        <v>0.24827060931899642</v>
      </c>
      <c r="R45" s="559">
        <v>0.26167129629629632</v>
      </c>
      <c r="S45" s="559">
        <v>0.34679659498207888</v>
      </c>
      <c r="T45" s="139">
        <v>0.28583937198067627</v>
      </c>
      <c r="U45" s="139">
        <v>0.31010806697108068</v>
      </c>
      <c r="V45" s="135">
        <v>0.41346646185355862</v>
      </c>
      <c r="W45" s="62">
        <v>0.4399117405582923</v>
      </c>
      <c r="X45" s="62">
        <v>0.37949628776241678</v>
      </c>
      <c r="Y45" s="140">
        <v>0.4103218210361067</v>
      </c>
      <c r="Z45" s="136">
        <v>0.26065917107583775</v>
      </c>
      <c r="AA45" s="559">
        <v>0.25764848950332819</v>
      </c>
      <c r="AB45" s="559">
        <v>0.4056492504409171</v>
      </c>
      <c r="AC45" s="139">
        <v>0.30743248153962438</v>
      </c>
      <c r="AD45" s="559">
        <v>0.35887715128786557</v>
      </c>
      <c r="AE45" s="136">
        <v>0.39089968424645843</v>
      </c>
      <c r="AF45" s="559">
        <v>0.39695340501792115</v>
      </c>
      <c r="AG45" s="559">
        <v>0.27722111992945325</v>
      </c>
      <c r="AH45" s="139">
        <v>0.35587042788129747</v>
      </c>
      <c r="AI45" s="559">
        <v>0.35786759452361633</v>
      </c>
      <c r="AJ45" s="136">
        <v>0.14778012459464071</v>
      </c>
      <c r="AK45" s="559">
        <v>0.18504188712522046</v>
      </c>
      <c r="AL45" s="559">
        <v>0.25041602662570406</v>
      </c>
      <c r="AM45" s="139">
        <v>0.1945145358868185</v>
      </c>
      <c r="AN45" s="139">
        <v>0.3168061699482464</v>
      </c>
      <c r="AO45" s="135">
        <v>0.21911268987881891</v>
      </c>
      <c r="AP45" s="62">
        <v>0.24568334278155707</v>
      </c>
      <c r="AQ45" s="62">
        <v>0.15749274620242362</v>
      </c>
      <c r="AR45" s="140">
        <v>0.20615446796002351</v>
      </c>
      <c r="AS45" s="136">
        <v>0.13584656084656085</v>
      </c>
      <c r="AT45" s="559">
        <v>0.1498015873015873</v>
      </c>
      <c r="AU45" s="559">
        <v>0.13501984126984126</v>
      </c>
      <c r="AV45" s="139">
        <v>0.14032792604221175</v>
      </c>
      <c r="AW45" s="559">
        <v>0.17305935572510159</v>
      </c>
      <c r="AX45" s="136">
        <v>0.15674069807134322</v>
      </c>
      <c r="AY45" s="559">
        <v>0.19028417818740401</v>
      </c>
      <c r="AZ45" s="559">
        <v>0.13779761904761906</v>
      </c>
      <c r="BA45" s="139">
        <v>0.16186630147227973</v>
      </c>
      <c r="BB45" s="559">
        <v>0.16928733744209931</v>
      </c>
      <c r="BC45" s="136">
        <v>0.13872354497354497</v>
      </c>
      <c r="BD45" s="559">
        <v>0.13031856261022928</v>
      </c>
      <c r="BE45" s="559">
        <v>0.13128306878306878</v>
      </c>
      <c r="BF45" s="139">
        <v>0.13347567287784678</v>
      </c>
      <c r="BG45" s="139">
        <v>0.16026083568891789</v>
      </c>
      <c r="BH45" s="139">
        <v>0.1916202636968766</v>
      </c>
      <c r="BI45" s="616">
        <v>0.18406320861678005</v>
      </c>
      <c r="BJ45" s="616">
        <v>0.18635592677931387</v>
      </c>
      <c r="BK45" s="616">
        <v>0.18745590828924164</v>
      </c>
      <c r="BL45" s="616">
        <v>0.18478009259259259</v>
      </c>
      <c r="BM45" s="559">
        <v>0.22459037378392216</v>
      </c>
      <c r="BN45" s="559">
        <v>6.5186838624338619E-2</v>
      </c>
      <c r="BO45" s="559">
        <v>0.15891548927263213</v>
      </c>
      <c r="BP45" s="559">
        <v>0.17310685784442689</v>
      </c>
      <c r="BQ45" s="704">
        <v>4.7502119325304459E-5</v>
      </c>
      <c r="BR45" s="136">
        <v>0</v>
      </c>
      <c r="BS45" s="704">
        <v>-0.15674069807134322</v>
      </c>
      <c r="BT45" s="136">
        <v>0</v>
      </c>
      <c r="BU45" s="704">
        <v>-0.19028417818740401</v>
      </c>
      <c r="BV45" s="136">
        <v>0</v>
      </c>
      <c r="BW45" s="704">
        <f t="shared" si="0"/>
        <v>-0.13779761904761906</v>
      </c>
      <c r="BX45" s="136">
        <v>0</v>
      </c>
      <c r="BY45" s="704">
        <f t="shared" si="1"/>
        <v>-0.16186630147227973</v>
      </c>
      <c r="BZ45" s="136">
        <v>0.13772457701029128</v>
      </c>
      <c r="CA45" s="617">
        <f t="shared" si="2"/>
        <v>-3.1562760431808029E-2</v>
      </c>
    </row>
    <row r="46" spans="1:79" x14ac:dyDescent="0.25">
      <c r="A46" s="58" t="s">
        <v>46</v>
      </c>
      <c r="B46" s="135">
        <v>0.65974124809741252</v>
      </c>
      <c r="C46" s="135">
        <v>0.84997013142174438</v>
      </c>
      <c r="D46" s="62">
        <v>0.83506613756613757</v>
      </c>
      <c r="E46" s="62">
        <v>0.82763440860215054</v>
      </c>
      <c r="F46" s="140">
        <v>0.8376399176954733</v>
      </c>
      <c r="G46" s="136">
        <v>0.74358024691358027</v>
      </c>
      <c r="H46" s="559">
        <v>0.77371565113500607</v>
      </c>
      <c r="I46" s="559">
        <v>0.45393209876543211</v>
      </c>
      <c r="J46" s="139">
        <v>0.65835775335775348</v>
      </c>
      <c r="K46" s="559">
        <v>0.74750358092899538</v>
      </c>
      <c r="L46" s="136">
        <v>0.37870370370370371</v>
      </c>
      <c r="M46" s="559">
        <v>0.35658303464755076</v>
      </c>
      <c r="N46" s="559">
        <v>0.40746913580246913</v>
      </c>
      <c r="O46" s="139">
        <v>0.38063003220611918</v>
      </c>
      <c r="P46" s="559">
        <v>0.62386853886853899</v>
      </c>
      <c r="Q46" s="136">
        <v>0.73915770609318998</v>
      </c>
      <c r="R46" s="559">
        <v>0.80663580246913591</v>
      </c>
      <c r="S46" s="559">
        <v>0.84004181600955796</v>
      </c>
      <c r="T46" s="139">
        <v>0.79515499194847017</v>
      </c>
      <c r="U46" s="139">
        <v>0.66704211060375451</v>
      </c>
      <c r="V46" s="135">
        <v>0.84101553166069298</v>
      </c>
      <c r="W46" s="62">
        <v>0.8571328224776501</v>
      </c>
      <c r="X46" s="62">
        <v>0.81893667861409802</v>
      </c>
      <c r="Y46" s="140">
        <v>0.8386304436304437</v>
      </c>
      <c r="Z46" s="136">
        <v>0.77974691358024695</v>
      </c>
      <c r="AA46" s="559">
        <v>0.69890083632019118</v>
      </c>
      <c r="AB46" s="559">
        <v>0.45617283950617282</v>
      </c>
      <c r="AC46" s="139">
        <v>0.64553317053317061</v>
      </c>
      <c r="AD46" s="559">
        <v>0.74208180708180715</v>
      </c>
      <c r="AE46" s="136">
        <v>0.45399641577060934</v>
      </c>
      <c r="AF46" s="559">
        <v>0.37567502986857826</v>
      </c>
      <c r="AG46" s="559">
        <v>0.47509259259259257</v>
      </c>
      <c r="AH46" s="139">
        <v>0.43448470209339773</v>
      </c>
      <c r="AI46" s="559">
        <v>0.63880102730467703</v>
      </c>
      <c r="AJ46" s="136">
        <v>0.62472621729572075</v>
      </c>
      <c r="AK46" s="559">
        <v>0.68090523785425106</v>
      </c>
      <c r="AL46" s="559">
        <v>0.70627435135605765</v>
      </c>
      <c r="AM46" s="139">
        <v>0.67052363873731158</v>
      </c>
      <c r="AN46" s="139">
        <v>0.64929624510913275</v>
      </c>
      <c r="AO46" s="135">
        <v>0.752545328892952</v>
      </c>
      <c r="AP46" s="62">
        <v>0.70682170420040491</v>
      </c>
      <c r="AQ46" s="62">
        <v>0.712647026413739</v>
      </c>
      <c r="AR46" s="140">
        <v>0.72457745257909734</v>
      </c>
      <c r="AS46" s="136">
        <v>0.65745104447818259</v>
      </c>
      <c r="AT46" s="559">
        <v>0.58952133260415307</v>
      </c>
      <c r="AU46" s="559">
        <v>0.50705425539391391</v>
      </c>
      <c r="AV46" s="139">
        <v>0.58472528399361778</v>
      </c>
      <c r="AW46" s="559">
        <v>0.65426363813756527</v>
      </c>
      <c r="AX46" s="136">
        <v>0.47119958997213884</v>
      </c>
      <c r="AY46" s="559">
        <v>0.47659872094162209</v>
      </c>
      <c r="AZ46" s="559">
        <v>0.54290812668690958</v>
      </c>
      <c r="BA46" s="139">
        <v>0.49640208085797694</v>
      </c>
      <c r="BB46" s="559">
        <v>0.60106556888294949</v>
      </c>
      <c r="BC46" s="136">
        <v>0.61567948445866538</v>
      </c>
      <c r="BD46" s="559">
        <v>0.67428499634502925</v>
      </c>
      <c r="BE46" s="559">
        <v>0.75562750995820827</v>
      </c>
      <c r="BF46" s="139">
        <v>0.68194637736167352</v>
      </c>
      <c r="BG46" s="139">
        <v>0.62145173214757954</v>
      </c>
      <c r="BH46" s="139">
        <v>0.62714919644115696</v>
      </c>
      <c r="BI46" s="616">
        <v>0.60898063001369596</v>
      </c>
      <c r="BJ46" s="616">
        <v>0.54808782659370581</v>
      </c>
      <c r="BK46" s="616">
        <v>0.59426450393849151</v>
      </c>
      <c r="BL46" s="616">
        <v>0.49722887997565168</v>
      </c>
      <c r="BM46" s="559">
        <v>0.43252167473486453</v>
      </c>
      <c r="BN46" s="559">
        <v>0.46534639339985656</v>
      </c>
      <c r="BO46" s="559">
        <v>0.46467505624226424</v>
      </c>
      <c r="BP46" s="559">
        <v>0.52911179819066445</v>
      </c>
      <c r="BQ46" s="704">
        <v>-0.12515183994690082</v>
      </c>
      <c r="BR46" s="136">
        <v>0.45746195218830149</v>
      </c>
      <c r="BS46" s="704">
        <v>-1.3737637783837353E-2</v>
      </c>
      <c r="BT46" s="136">
        <v>0.45836922997624785</v>
      </c>
      <c r="BU46" s="704">
        <v>-1.822949096537424E-2</v>
      </c>
      <c r="BV46" s="136">
        <v>0.49345841757429521</v>
      </c>
      <c r="BW46" s="704">
        <f t="shared" si="0"/>
        <v>-4.9449709112614371E-2</v>
      </c>
      <c r="BX46" s="136">
        <v>0.46950564319923788</v>
      </c>
      <c r="BY46" s="704">
        <f t="shared" si="1"/>
        <v>-2.6896437658739059E-2</v>
      </c>
      <c r="BZ46" s="136">
        <v>0.50902474229611794</v>
      </c>
      <c r="CA46" s="617">
        <f t="shared" si="2"/>
        <v>-9.2040826586831548E-2</v>
      </c>
    </row>
    <row r="47" spans="1:79" x14ac:dyDescent="0.25">
      <c r="A47" s="58" t="s">
        <v>112</v>
      </c>
      <c r="B47" s="135">
        <v>0.65974124809741252</v>
      </c>
      <c r="C47" s="135">
        <v>0.84997013142174438</v>
      </c>
      <c r="D47" s="62">
        <v>0.83506613756613757</v>
      </c>
      <c r="E47" s="62">
        <v>0.82763440860215054</v>
      </c>
      <c r="F47" s="140">
        <v>0.8376399176954733</v>
      </c>
      <c r="G47" s="136">
        <v>0.74358024691358027</v>
      </c>
      <c r="H47" s="559">
        <v>0.77371565113500607</v>
      </c>
      <c r="I47" s="559">
        <v>0.45393209876543211</v>
      </c>
      <c r="J47" s="139">
        <v>0.65835775335775348</v>
      </c>
      <c r="K47" s="559">
        <v>0.74750358092899538</v>
      </c>
      <c r="L47" s="136">
        <v>0.37870370370370371</v>
      </c>
      <c r="M47" s="559">
        <v>0.35658303464755076</v>
      </c>
      <c r="N47" s="559">
        <v>0.40746913580246913</v>
      </c>
      <c r="O47" s="139">
        <v>0.38063003220611918</v>
      </c>
      <c r="P47" s="559">
        <v>0.62386853886853899</v>
      </c>
      <c r="Q47" s="136">
        <v>0.73915770609318998</v>
      </c>
      <c r="R47" s="559">
        <v>0.80663580246913591</v>
      </c>
      <c r="S47" s="559">
        <v>0.84004181600955796</v>
      </c>
      <c r="T47" s="139">
        <v>0.79515499194847017</v>
      </c>
      <c r="U47" s="139">
        <v>0.66704211060375451</v>
      </c>
      <c r="V47" s="135">
        <v>0.84101553166069298</v>
      </c>
      <c r="W47" s="62">
        <v>0.8571328224776501</v>
      </c>
      <c r="X47" s="62">
        <v>0.81893667861409802</v>
      </c>
      <c r="Y47" s="140">
        <v>0.8386304436304437</v>
      </c>
      <c r="Z47" s="136">
        <v>0.77974691358024695</v>
      </c>
      <c r="AA47" s="559">
        <v>0.69890083632019118</v>
      </c>
      <c r="AB47" s="559">
        <v>0.45617283950617282</v>
      </c>
      <c r="AC47" s="139">
        <v>0.64553317053317061</v>
      </c>
      <c r="AD47" s="559">
        <v>0.74208180708180715</v>
      </c>
      <c r="AE47" s="136">
        <v>0.45399641577060934</v>
      </c>
      <c r="AF47" s="559">
        <v>0.37567502986857826</v>
      </c>
      <c r="AG47" s="559">
        <v>0.47509259259259257</v>
      </c>
      <c r="AH47" s="139">
        <v>0.43448470209339773</v>
      </c>
      <c r="AI47" s="559">
        <v>0.63880102730467703</v>
      </c>
      <c r="AJ47" s="136">
        <v>0.63571087216248512</v>
      </c>
      <c r="AK47" s="136">
        <v>0.72356790123456793</v>
      </c>
      <c r="AL47" s="136">
        <v>0.80339307048984465</v>
      </c>
      <c r="AM47" s="139">
        <v>0.72086151368760065</v>
      </c>
      <c r="AN47" s="139">
        <v>0.65942825339000199</v>
      </c>
      <c r="AO47" s="135">
        <v>0.79452807646356038</v>
      </c>
      <c r="AP47" s="62">
        <v>0.78306216931216932</v>
      </c>
      <c r="AQ47" s="62">
        <v>0.77201314217443262</v>
      </c>
      <c r="AR47" s="140">
        <v>0.78320576131687258</v>
      </c>
      <c r="AS47" s="136">
        <v>0.74431481481481476</v>
      </c>
      <c r="AT47" s="559">
        <v>0.5617025089605735</v>
      </c>
      <c r="AU47" s="559">
        <v>0.4205061728395062</v>
      </c>
      <c r="AV47" s="139">
        <v>0.57535612535612535</v>
      </c>
      <c r="AW47" s="559">
        <v>0.67870677307141392</v>
      </c>
      <c r="AX47" s="136">
        <v>0.37557347670250896</v>
      </c>
      <c r="AY47" s="559">
        <v>0.35163082437275983</v>
      </c>
      <c r="AZ47" s="559">
        <v>0.34971604938271605</v>
      </c>
      <c r="BA47" s="139">
        <v>0.3590740740740741</v>
      </c>
      <c r="BB47" s="559">
        <v>0.57099172432505774</v>
      </c>
      <c r="BC47" s="136">
        <v>0.47566308243727601</v>
      </c>
      <c r="BD47" s="136">
        <v>0.5563086419753086</v>
      </c>
      <c r="BE47" s="136">
        <v>0.64292712066905611</v>
      </c>
      <c r="BF47" s="139">
        <v>0.55832125603864735</v>
      </c>
      <c r="BG47" s="139">
        <v>0.56779807204464738</v>
      </c>
      <c r="BH47" s="139">
        <v>0.57261051373954597</v>
      </c>
      <c r="BI47" s="616">
        <v>0.5638359788359788</v>
      </c>
      <c r="BJ47" s="616">
        <v>0.50571087216248511</v>
      </c>
      <c r="BK47" s="616">
        <v>0.54683744855967087</v>
      </c>
      <c r="BL47" s="616">
        <v>0.45068518518518519</v>
      </c>
      <c r="BM47" s="559">
        <v>0.34414575866188768</v>
      </c>
      <c r="BN47" s="559">
        <v>0.34390740740740738</v>
      </c>
      <c r="BO47" s="559">
        <v>0.37919006919006915</v>
      </c>
      <c r="BP47" s="559">
        <v>0.46255064456721917</v>
      </c>
      <c r="BQ47" s="704">
        <v>-0.21615612850419474</v>
      </c>
      <c r="BR47" s="136">
        <v>0.30566905615292711</v>
      </c>
      <c r="BS47" s="704">
        <v>-6.9904420549581847E-2</v>
      </c>
      <c r="BT47" s="136">
        <v>0.25028673835125448</v>
      </c>
      <c r="BU47" s="704">
        <v>-0.10134408602150535</v>
      </c>
      <c r="BV47" s="136">
        <v>0.23767283950617285</v>
      </c>
      <c r="BW47" s="704">
        <f t="shared" si="0"/>
        <v>-0.1120432098765432</v>
      </c>
      <c r="BX47" s="136">
        <v>0.26483494363929144</v>
      </c>
      <c r="BY47" s="704">
        <f t="shared" si="1"/>
        <v>-9.4239130434782659E-2</v>
      </c>
      <c r="BZ47" s="136">
        <v>0.39592117758784418</v>
      </c>
      <c r="CA47" s="617">
        <f t="shared" si="2"/>
        <v>-0.17507054673721356</v>
      </c>
    </row>
    <row r="48" spans="1:79" x14ac:dyDescent="0.25">
      <c r="A48" s="58" t="s">
        <v>111</v>
      </c>
      <c r="B48" s="135">
        <v>0</v>
      </c>
      <c r="C48" s="135">
        <v>0</v>
      </c>
      <c r="D48" s="62"/>
      <c r="E48" s="62"/>
      <c r="F48" s="140"/>
      <c r="G48" s="136"/>
      <c r="H48" s="559"/>
      <c r="I48" s="559"/>
      <c r="J48" s="139"/>
      <c r="K48" s="559"/>
      <c r="L48" s="136"/>
      <c r="M48" s="559"/>
      <c r="N48" s="559"/>
      <c r="O48" s="139"/>
      <c r="P48" s="559"/>
      <c r="Q48" s="136"/>
      <c r="R48" s="559"/>
      <c r="S48" s="559"/>
      <c r="T48" s="139"/>
      <c r="U48" s="139"/>
      <c r="V48" s="135"/>
      <c r="W48" s="62"/>
      <c r="X48" s="62"/>
      <c r="Y48" s="140"/>
      <c r="Z48" s="136"/>
      <c r="AA48" s="559"/>
      <c r="AB48" s="559"/>
      <c r="AC48" s="139"/>
      <c r="AD48" s="559"/>
      <c r="AE48" s="136"/>
      <c r="AF48" s="559"/>
      <c r="AG48" s="559"/>
      <c r="AH48" s="139"/>
      <c r="AI48" s="559"/>
      <c r="AJ48" s="136">
        <v>0.59761402614804637</v>
      </c>
      <c r="AK48" s="136">
        <v>0.57560577251231038</v>
      </c>
      <c r="AL48" s="136">
        <v>0.46656711347648228</v>
      </c>
      <c r="AM48" s="139">
        <v>0.5462803098231489</v>
      </c>
      <c r="AN48" s="139">
        <v>0.54926544812819345</v>
      </c>
      <c r="AO48" s="135">
        <v>0.64892402345869482</v>
      </c>
      <c r="AP48" s="62">
        <v>0.51864591821809891</v>
      </c>
      <c r="AQ48" s="62">
        <v>0.56612030366082078</v>
      </c>
      <c r="AR48" s="140">
        <v>0.57987177612013052</v>
      </c>
      <c r="AS48" s="136">
        <v>0.44305494612646862</v>
      </c>
      <c r="AT48" s="559">
        <v>0.65818341377797274</v>
      </c>
      <c r="AU48" s="559">
        <v>0.72057748538011701</v>
      </c>
      <c r="AV48" s="139">
        <v>0.60784674524072013</v>
      </c>
      <c r="AW48" s="559">
        <v>0.59393780237760974</v>
      </c>
      <c r="AX48" s="136">
        <v>0.70722279626510398</v>
      </c>
      <c r="AY48" s="559">
        <v>0.58036325119015597</v>
      </c>
      <c r="AZ48" s="559">
        <v>0.54562186144020275</v>
      </c>
      <c r="BA48" s="139">
        <v>0.61178068819912113</v>
      </c>
      <c r="BB48" s="559">
        <v>0.59995033729920633</v>
      </c>
      <c r="BC48" s="136">
        <v>0.46195216256894406</v>
      </c>
      <c r="BD48" s="136">
        <v>0.26747842621032614</v>
      </c>
      <c r="BE48" s="136">
        <v>0.43088602339264054</v>
      </c>
      <c r="BF48" s="139">
        <v>0.38806887555564029</v>
      </c>
      <c r="BG48" s="139">
        <v>0.54654649164503288</v>
      </c>
      <c r="BH48" s="139">
        <v>0.57194428324062141</v>
      </c>
      <c r="BI48" s="616">
        <v>0.50707220689943378</v>
      </c>
      <c r="BJ48" s="616">
        <v>0.40753112806503505</v>
      </c>
      <c r="BK48" s="616">
        <v>0.49513066159621666</v>
      </c>
      <c r="BL48" s="616">
        <v>0.38873957876261511</v>
      </c>
      <c r="BM48" s="135">
        <v>0.37768876181309474</v>
      </c>
      <c r="BN48" s="135">
        <v>0.54857759251133531</v>
      </c>
      <c r="BO48" s="135">
        <v>0.43766886543323574</v>
      </c>
      <c r="BP48" s="135">
        <v>0.46624102927118216</v>
      </c>
      <c r="BQ48" s="704">
        <v>-0.12769677310642757</v>
      </c>
      <c r="BR48" s="135">
        <v>0.66800308567707956</v>
      </c>
      <c r="BS48" s="704">
        <v>-3.9219710588024426E-2</v>
      </c>
      <c r="BT48" s="135">
        <v>0.69573702387861103</v>
      </c>
      <c r="BU48" s="704">
        <v>0.11537377268845506</v>
      </c>
      <c r="BV48" s="135">
        <v>0.65275949490517271</v>
      </c>
      <c r="BW48" s="704">
        <f t="shared" si="0"/>
        <v>0.10713763346496996</v>
      </c>
      <c r="BX48" s="135">
        <v>0.67237748090632166</v>
      </c>
      <c r="BY48" s="704">
        <f t="shared" si="1"/>
        <v>6.0596792707200531E-2</v>
      </c>
      <c r="BZ48" s="135">
        <v>0.53570825839364655</v>
      </c>
      <c r="CA48" s="617">
        <f t="shared" si="2"/>
        <v>-6.4242078905559774E-2</v>
      </c>
    </row>
    <row r="49" spans="1:79" x14ac:dyDescent="0.25">
      <c r="A49" s="58" t="s">
        <v>248</v>
      </c>
      <c r="AO49" s="550">
        <v>0</v>
      </c>
      <c r="AP49" s="550">
        <v>0</v>
      </c>
      <c r="AQ49" s="550">
        <v>0</v>
      </c>
      <c r="AR49" s="550">
        <v>0</v>
      </c>
      <c r="AS49" s="550">
        <v>0</v>
      </c>
      <c r="AT49" s="550">
        <v>0</v>
      </c>
      <c r="AU49" s="550">
        <v>0</v>
      </c>
      <c r="AV49" s="550">
        <v>0</v>
      </c>
      <c r="AW49" s="550">
        <v>0</v>
      </c>
      <c r="AX49" s="550">
        <v>0</v>
      </c>
      <c r="AY49" s="616">
        <v>0.20123600248638521</v>
      </c>
      <c r="AZ49" s="616">
        <v>0.46614358642507914</v>
      </c>
      <c r="BA49" s="616">
        <v>0.32971669026897249</v>
      </c>
      <c r="BB49" s="616">
        <v>0.33333995060159854</v>
      </c>
      <c r="BC49" s="136">
        <v>0.49091321309619901</v>
      </c>
      <c r="BD49" s="559">
        <v>0.68625071901064139</v>
      </c>
      <c r="BE49" s="559">
        <v>0.59276338983365351</v>
      </c>
      <c r="BF49" s="139">
        <v>0.58892930718635506</v>
      </c>
      <c r="BG49" s="139">
        <v>0.48923256940915055</v>
      </c>
      <c r="BH49" s="139">
        <v>0.81377218495736969</v>
      </c>
      <c r="BI49" s="616">
        <v>0.81872521981182467</v>
      </c>
      <c r="BJ49" s="616">
        <v>0.78911417888984769</v>
      </c>
      <c r="BK49" s="616">
        <v>0.8068198159332759</v>
      </c>
      <c r="BL49" s="616">
        <v>0.7168386300450581</v>
      </c>
      <c r="BM49" s="135">
        <v>0.70089041350070058</v>
      </c>
      <c r="BN49" s="135">
        <v>0.67820678746045449</v>
      </c>
      <c r="BO49" s="135">
        <v>0.69866994883172628</v>
      </c>
      <c r="BP49" s="135">
        <v>0.75244612584354642</v>
      </c>
      <c r="BQ49" s="704">
        <v>0.75244612584354642</v>
      </c>
      <c r="BR49" s="135">
        <v>0.61881302940057714</v>
      </c>
      <c r="BS49" s="704">
        <v>0.61881302940057714</v>
      </c>
      <c r="BT49" s="135">
        <v>0.72994076280070885</v>
      </c>
      <c r="BU49" s="704">
        <v>0.52870476031432367</v>
      </c>
      <c r="BV49" s="135">
        <v>0.9575424216278402</v>
      </c>
      <c r="BW49" s="704">
        <f t="shared" si="0"/>
        <v>0.49139883520276106</v>
      </c>
      <c r="BX49" s="135">
        <v>0</v>
      </c>
      <c r="BY49" s="704">
        <f t="shared" si="1"/>
        <v>-0.32971669026897249</v>
      </c>
      <c r="BZ49" s="135">
        <v>0.49887453764718653</v>
      </c>
      <c r="CA49" s="617">
        <f t="shared" si="2"/>
        <v>0.16553458704558799</v>
      </c>
    </row>
    <row r="50" spans="1:79" x14ac:dyDescent="0.25">
      <c r="A50" s="6" t="s">
        <v>47</v>
      </c>
      <c r="B50" s="135">
        <v>5.450612833453497E-2</v>
      </c>
      <c r="C50" s="135">
        <v>6.5046406338426704E-2</v>
      </c>
      <c r="D50" s="62">
        <v>6.246804511278195E-2</v>
      </c>
      <c r="E50" s="62">
        <v>5.7227504244482176E-2</v>
      </c>
      <c r="F50" s="140">
        <v>6.1551072124756336E-2</v>
      </c>
      <c r="G50" s="136">
        <v>5.0485380116959064E-2</v>
      </c>
      <c r="H50" s="559">
        <v>5.0474816072439165E-2</v>
      </c>
      <c r="I50" s="559">
        <v>4.6752046783625732E-2</v>
      </c>
      <c r="J50" s="139">
        <v>4.9251012145748986E-2</v>
      </c>
      <c r="K50" s="559">
        <v>5.536706406901231E-2</v>
      </c>
      <c r="L50" s="136">
        <v>3.8333899264289761E-2</v>
      </c>
      <c r="M50" s="559">
        <v>5.5994906621392192E-2</v>
      </c>
      <c r="N50" s="559">
        <v>4.8890058479532157E-2</v>
      </c>
      <c r="O50" s="139">
        <v>4.7727116704805499E-2</v>
      </c>
      <c r="P50" s="559">
        <v>5.2792429792429797E-2</v>
      </c>
      <c r="Q50" s="136">
        <v>5.6073005093378613E-2</v>
      </c>
      <c r="R50" s="559">
        <v>5.8391812865497071E-2</v>
      </c>
      <c r="S50" s="559">
        <v>6.4516129032258063E-2</v>
      </c>
      <c r="T50" s="139">
        <v>5.9052498490338161E-2</v>
      </c>
      <c r="U50" s="139">
        <v>5.4526988704638318E-2</v>
      </c>
      <c r="V50" s="135">
        <v>6.8123938879456711E-2</v>
      </c>
      <c r="W50" s="62">
        <v>6.9520266182698132E-2</v>
      </c>
      <c r="X50" s="62">
        <v>6.4233729485002833E-2</v>
      </c>
      <c r="Y50" s="140">
        <v>6.7243686138422978E-2</v>
      </c>
      <c r="Z50" s="136">
        <v>5.4852046783625735E-2</v>
      </c>
      <c r="AA50" s="559">
        <v>4.8235427277872098E-2</v>
      </c>
      <c r="AB50" s="559">
        <v>4.4528654970760237E-2</v>
      </c>
      <c r="AC50" s="139">
        <v>4.9194717563138611E-2</v>
      </c>
      <c r="AD50" s="559">
        <v>5.8219201850780798E-2</v>
      </c>
      <c r="AE50" s="136">
        <v>4.1256932654216184E-2</v>
      </c>
      <c r="AF50" s="559">
        <v>5.3602716468590828E-2</v>
      </c>
      <c r="AG50" s="559">
        <v>4.6554385964912286E-2</v>
      </c>
      <c r="AH50" s="139">
        <v>4.7144355453852017E-2</v>
      </c>
      <c r="AI50" s="559">
        <v>5.4500640286848513E-2</v>
      </c>
      <c r="AJ50" s="136">
        <v>5.8064516129032254E-2</v>
      </c>
      <c r="AK50" s="559">
        <v>6.1549707602339181E-2</v>
      </c>
      <c r="AL50" s="559">
        <v>6.2818336162988112E-2</v>
      </c>
      <c r="AM50" s="139">
        <v>6.0624140595529265E-2</v>
      </c>
      <c r="AN50" s="139">
        <v>5.6084795321637425E-2</v>
      </c>
      <c r="AO50" s="135">
        <v>7.7623791452064689E-2</v>
      </c>
      <c r="AP50" s="62">
        <v>7.1851865746298524E-2</v>
      </c>
      <c r="AQ50" s="62">
        <v>6.5353641456582637E-2</v>
      </c>
      <c r="AR50" s="140">
        <v>7.1601696234049161E-2</v>
      </c>
      <c r="AS50" s="136">
        <v>5.82749766573296E-2</v>
      </c>
      <c r="AT50" s="559">
        <v>5.434907834101383E-2</v>
      </c>
      <c r="AU50" s="559">
        <v>3.8515406162464988E-2</v>
      </c>
      <c r="AV50" s="139">
        <v>5.0423438606211721E-2</v>
      </c>
      <c r="AW50" s="559">
        <v>6.0954063946020404E-2</v>
      </c>
      <c r="AX50" s="136">
        <v>3.23941673443571E-2</v>
      </c>
      <c r="AY50" s="559">
        <v>4.3064967922652929E-2</v>
      </c>
      <c r="AZ50" s="559">
        <v>4.551820728291317E-2</v>
      </c>
      <c r="BA50" s="139">
        <v>4.0269341432225061E-2</v>
      </c>
      <c r="BB50" s="559">
        <v>5.3983388227085712E-2</v>
      </c>
      <c r="BC50" s="679">
        <v>5.0817746453420076E-2</v>
      </c>
      <c r="BD50" s="648">
        <v>5.5476774042950518E-2</v>
      </c>
      <c r="BE50" s="648">
        <v>5.9190611728562395E-2</v>
      </c>
      <c r="BF50" s="667">
        <v>5.5158286140543168E-2</v>
      </c>
      <c r="BG50" s="667">
        <v>5.4279526879244852E-2</v>
      </c>
      <c r="BH50" s="667">
        <v>6.3719298245614037E-2</v>
      </c>
      <c r="BI50" s="536">
        <v>6.1572055137844604E-2</v>
      </c>
      <c r="BJ50" s="536">
        <v>5.3827956989247312E-2</v>
      </c>
      <c r="BK50" s="536">
        <v>5.9644249512670569E-2</v>
      </c>
      <c r="BL50" s="536">
        <v>4.8426315789473685E-2</v>
      </c>
      <c r="BM50" s="559">
        <v>4.5440860215053773E-2</v>
      </c>
      <c r="BN50" s="559">
        <v>4.034502923976608E-2</v>
      </c>
      <c r="BO50" s="559">
        <v>4.4651129682642288E-2</v>
      </c>
      <c r="BP50" s="559">
        <v>5.204396675797391E-2</v>
      </c>
      <c r="BQ50" s="703">
        <v>-8.9100971880464938E-3</v>
      </c>
      <c r="BR50" s="136">
        <v>3.4317113942351131E-2</v>
      </c>
      <c r="BS50" s="703">
        <v>1.9229465979940311E-3</v>
      </c>
      <c r="BT50" s="136">
        <v>5.0895302773061687E-2</v>
      </c>
      <c r="BU50" s="703">
        <v>7.8303348504087586E-3</v>
      </c>
      <c r="BV50" s="136">
        <v>3.9447953216374274E-2</v>
      </c>
      <c r="BW50" s="703">
        <f t="shared" si="0"/>
        <v>-6.0702540665388965E-3</v>
      </c>
      <c r="BX50" s="136">
        <v>4.151329009864816E-2</v>
      </c>
      <c r="BY50" s="703">
        <f t="shared" si="1"/>
        <v>1.2439486664230989E-3</v>
      </c>
      <c r="BZ50" s="136">
        <v>4.849516729768831E-2</v>
      </c>
      <c r="CA50" s="617">
        <f t="shared" si="2"/>
        <v>-5.4882209293974013E-3</v>
      </c>
    </row>
    <row r="51" spans="1:79" x14ac:dyDescent="0.25">
      <c r="A51" s="5" t="s">
        <v>81</v>
      </c>
      <c r="B51" s="676">
        <v>0.31763510493398478</v>
      </c>
      <c r="C51" s="676">
        <v>0.44899246535345477</v>
      </c>
      <c r="D51" s="677">
        <v>0.44953858421468923</v>
      </c>
      <c r="E51" s="677">
        <v>0.36483529442479096</v>
      </c>
      <c r="F51" s="678">
        <v>0.42023396894551907</v>
      </c>
      <c r="G51" s="679">
        <v>0.29961401103690782</v>
      </c>
      <c r="H51" s="648">
        <v>0.24293122922040186</v>
      </c>
      <c r="I51" s="648">
        <v>0.18443689411554556</v>
      </c>
      <c r="J51" s="667">
        <v>0.24233401385061601</v>
      </c>
      <c r="K51" s="648">
        <v>0.3307714986120463</v>
      </c>
      <c r="L51" s="679">
        <v>0.16992033730104114</v>
      </c>
      <c r="M51" s="648">
        <v>0.17598951466361026</v>
      </c>
      <c r="N51" s="648">
        <v>0.25632059560601539</v>
      </c>
      <c r="O51" s="667">
        <v>0.20015466212370697</v>
      </c>
      <c r="P51" s="648">
        <v>0.28672557274021654</v>
      </c>
      <c r="Q51" s="679">
        <v>0.32373978654505225</v>
      </c>
      <c r="R51" s="648">
        <v>0.40484555667702271</v>
      </c>
      <c r="S51" s="648">
        <v>0.44933978509911704</v>
      </c>
      <c r="T51" s="667">
        <v>0.39248860372034006</v>
      </c>
      <c r="U51" s="667">
        <v>0.31334483813311859</v>
      </c>
      <c r="V51" s="676">
        <v>0.44872510472685939</v>
      </c>
      <c r="W51" s="677">
        <v>0.41581356030791244</v>
      </c>
      <c r="X51" s="677">
        <v>0.38016336484771324</v>
      </c>
      <c r="Y51" s="678">
        <v>0.41488061324990344</v>
      </c>
      <c r="Z51" s="679">
        <v>0.32342731760128884</v>
      </c>
      <c r="AA51" s="648">
        <v>0.25809959094550272</v>
      </c>
      <c r="AB51" s="648">
        <v>0.19092986828678774</v>
      </c>
      <c r="AC51" s="667">
        <v>0.25748524110706422</v>
      </c>
      <c r="AD51" s="648">
        <v>0.33617397103099156</v>
      </c>
      <c r="AE51" s="679">
        <v>0.16299336665719549</v>
      </c>
      <c r="AF51" s="648">
        <v>0.18157405453721512</v>
      </c>
      <c r="AG51" s="648">
        <v>0.23726860044969009</v>
      </c>
      <c r="AH51" s="667">
        <v>0.19347474811535723</v>
      </c>
      <c r="AI51" s="648">
        <v>0.28725490321092123</v>
      </c>
      <c r="AJ51" s="679">
        <v>0.32527594137469878</v>
      </c>
      <c r="AK51" s="648">
        <v>0.40091232838645247</v>
      </c>
      <c r="AL51" s="648">
        <v>0.43729110149210781</v>
      </c>
      <c r="AM51" s="667">
        <v>0.38768979596200703</v>
      </c>
      <c r="AN51" s="667">
        <v>0.31293239272437484</v>
      </c>
      <c r="AO51" s="676">
        <v>0.45604149413005379</v>
      </c>
      <c r="AP51" s="677">
        <v>0.42855956323322658</v>
      </c>
      <c r="AQ51" s="677">
        <v>0.36863717334561769</v>
      </c>
      <c r="AR51" s="678">
        <v>0.4173856350771008</v>
      </c>
      <c r="AS51" s="679">
        <v>0.30239043963921514</v>
      </c>
      <c r="AT51" s="648">
        <v>0.21870068675231899</v>
      </c>
      <c r="AU51" s="648">
        <v>0.18058638165053356</v>
      </c>
      <c r="AV51" s="667">
        <v>0.23372340941374117</v>
      </c>
      <c r="AW51" s="648">
        <v>0.32505341987787567</v>
      </c>
      <c r="AX51" s="679">
        <v>0.16939885465508242</v>
      </c>
      <c r="AY51" s="648">
        <v>0.16823748888191495</v>
      </c>
      <c r="AZ51" s="648">
        <v>0.24467140454078132</v>
      </c>
      <c r="BA51" s="667">
        <v>0.19355647903381401</v>
      </c>
      <c r="BB51" s="648">
        <v>0.2806863845653722</v>
      </c>
      <c r="BC51" s="679">
        <v>0.3160210270534094</v>
      </c>
      <c r="BD51" s="648">
        <v>0.38107643604650565</v>
      </c>
      <c r="BE51" s="648">
        <v>0.41345240172823428</v>
      </c>
      <c r="BF51" s="667">
        <v>0.37006488449593611</v>
      </c>
      <c r="BG51" s="667">
        <v>0.30328412171470315</v>
      </c>
      <c r="BH51" s="667">
        <v>0.46098875796125011</v>
      </c>
      <c r="BI51" s="616">
        <v>0.43585045988792309</v>
      </c>
      <c r="BJ51" s="616">
        <v>0.34571119338278933</v>
      </c>
      <c r="BK51" s="616">
        <v>0.41346123742807855</v>
      </c>
      <c r="BL51" s="616">
        <v>0.28602152302432066</v>
      </c>
      <c r="BM51" s="559">
        <v>0.23163811976558327</v>
      </c>
      <c r="BN51" s="559">
        <v>0.17801698086508655</v>
      </c>
      <c r="BO51" s="559">
        <v>0.23189961065643028</v>
      </c>
      <c r="BP51" s="559">
        <v>0.3222478962994787</v>
      </c>
      <c r="BQ51" s="703">
        <v>-2.8055235783969734E-3</v>
      </c>
      <c r="BR51" s="136">
        <v>0.1655910142704306</v>
      </c>
      <c r="BS51" s="703">
        <v>-3.8078403846518172E-3</v>
      </c>
      <c r="BT51" s="136">
        <v>0.17263276454737561</v>
      </c>
      <c r="BU51" s="703">
        <v>4.3952756654606628E-3</v>
      </c>
      <c r="BV51" s="136">
        <v>0.25373837365552243</v>
      </c>
      <c r="BW51" s="703">
        <f t="shared" si="0"/>
        <v>9.0669691147411136E-3</v>
      </c>
      <c r="BX51" s="136">
        <v>0.1959996391800671</v>
      </c>
      <c r="BY51" s="703">
        <f t="shared" si="1"/>
        <v>2.4431601462530927E-3</v>
      </c>
      <c r="BZ51" s="136">
        <v>0.27999513460324377</v>
      </c>
      <c r="CA51" s="617">
        <f t="shared" si="2"/>
        <v>-6.9124996212843737E-4</v>
      </c>
    </row>
    <row r="52" spans="1:79" x14ac:dyDescent="0.25">
      <c r="A52" s="6" t="s">
        <v>48</v>
      </c>
      <c r="B52" s="135">
        <v>0.34734719885043108</v>
      </c>
      <c r="C52" s="135">
        <v>0.48667436242144291</v>
      </c>
      <c r="D52" s="62">
        <v>0.48478707079164851</v>
      </c>
      <c r="E52" s="62">
        <v>0.39656402176114619</v>
      </c>
      <c r="F52" s="140">
        <v>0.45504919879807132</v>
      </c>
      <c r="G52" s="136">
        <v>0.32287736572701786</v>
      </c>
      <c r="H52" s="559">
        <v>0.26061220949568398</v>
      </c>
      <c r="I52" s="559">
        <v>0.19833257159011716</v>
      </c>
      <c r="J52" s="139">
        <v>0.26060743531736541</v>
      </c>
      <c r="K52" s="559">
        <v>0.3572911851144015</v>
      </c>
      <c r="L52" s="136">
        <v>0.1853547030153172</v>
      </c>
      <c r="M52" s="559">
        <v>0.19158718651852333</v>
      </c>
      <c r="N52" s="559">
        <v>0.27703421353249674</v>
      </c>
      <c r="O52" s="139">
        <v>0.21735027153830391</v>
      </c>
      <c r="P52" s="559">
        <v>0.3101316098433356</v>
      </c>
      <c r="Q52" s="136">
        <v>0.35136081653883916</v>
      </c>
      <c r="R52" s="559">
        <v>0.43987345308043097</v>
      </c>
      <c r="S52" s="559">
        <v>0.48639785807554103</v>
      </c>
      <c r="T52" s="139">
        <v>0.42563558828880288</v>
      </c>
      <c r="U52" s="139">
        <v>0.33921992905233328</v>
      </c>
      <c r="V52" s="135">
        <v>0.48709114673801845</v>
      </c>
      <c r="W52" s="62">
        <v>0.45083691329692116</v>
      </c>
      <c r="X52" s="62">
        <v>0.41356939477352134</v>
      </c>
      <c r="Y52" s="140">
        <v>0.45049172826888412</v>
      </c>
      <c r="Z52" s="136">
        <v>0.34969199140327056</v>
      </c>
      <c r="AA52" s="559">
        <v>0.27958517362910362</v>
      </c>
      <c r="AB52" s="559">
        <v>0.20792935085024489</v>
      </c>
      <c r="AC52" s="139">
        <v>0.27907451263854588</v>
      </c>
      <c r="AD52" s="559">
        <v>0.36478312045371503</v>
      </c>
      <c r="AE52" s="136">
        <v>0.1764577380727278</v>
      </c>
      <c r="AF52" s="559">
        <v>0.19623130122601634</v>
      </c>
      <c r="AG52" s="559">
        <v>0.25454575855925382</v>
      </c>
      <c r="AH52" s="139">
        <v>0.20858405407650743</v>
      </c>
      <c r="AI52" s="559">
        <v>0.3110260173244343</v>
      </c>
      <c r="AJ52" s="136">
        <v>0.3524211756448965</v>
      </c>
      <c r="AK52" s="559">
        <v>0.43543035030103988</v>
      </c>
      <c r="AL52" s="559">
        <v>0.47633324394830245</v>
      </c>
      <c r="AM52" s="139">
        <v>0.42124236430891698</v>
      </c>
      <c r="AN52" s="139">
        <v>0.33927228224164341</v>
      </c>
      <c r="AO52" s="135">
        <v>0.49197746394056774</v>
      </c>
      <c r="AP52" s="62">
        <v>0.46037424124200033</v>
      </c>
      <c r="AQ52" s="62">
        <v>0.40213287705340439</v>
      </c>
      <c r="AR52" s="140">
        <v>0.45119888139543496</v>
      </c>
      <c r="AS52" s="136">
        <v>0.32529532186236554</v>
      </c>
      <c r="AT52" s="559">
        <v>0.23076630377688273</v>
      </c>
      <c r="AU52" s="559">
        <v>0.19614436153208364</v>
      </c>
      <c r="AV52" s="139">
        <v>0.25051588921886636</v>
      </c>
      <c r="AW52" s="559">
        <v>0.35030301240058559</v>
      </c>
      <c r="AX52" s="136">
        <v>0.18380239340164295</v>
      </c>
      <c r="AY52" s="559">
        <v>0.18120603983598407</v>
      </c>
      <c r="AZ52" s="559">
        <v>0.26329268918121906</v>
      </c>
      <c r="BA52" s="139">
        <v>0.20884828375872838</v>
      </c>
      <c r="BB52" s="559">
        <v>0.30263328699746889</v>
      </c>
      <c r="BC52" s="136">
        <v>0.3436254815300101</v>
      </c>
      <c r="BD52" s="559">
        <v>0.41290996743339231</v>
      </c>
      <c r="BE52" s="559">
        <v>0.45065914913223276</v>
      </c>
      <c r="BF52" s="139">
        <v>0.40228394101664455</v>
      </c>
      <c r="BG52" s="139">
        <v>0.32775071212011042</v>
      </c>
      <c r="BH52" s="139">
        <v>0.49916028137478857</v>
      </c>
      <c r="BI52" s="616">
        <v>0.46755160045566285</v>
      </c>
      <c r="BJ52" s="616">
        <v>0.37369424769146348</v>
      </c>
      <c r="BK52" s="616">
        <v>0.44611039126458191</v>
      </c>
      <c r="BL52" s="616">
        <v>0.30518935696150851</v>
      </c>
      <c r="BM52" s="559">
        <v>0.24677030454905555</v>
      </c>
      <c r="BN52" s="559">
        <v>0.19001106309949872</v>
      </c>
      <c r="BO52" s="559">
        <v>0.24732072937704139</v>
      </c>
      <c r="BP52" s="559">
        <v>0.346164791473278</v>
      </c>
      <c r="BQ52" s="704">
        <v>-4.1382209273075898E-3</v>
      </c>
      <c r="BR52" s="136">
        <v>0.17887749016260143</v>
      </c>
      <c r="BS52" s="704">
        <v>-4.9249032390415171E-3</v>
      </c>
      <c r="BT52" s="136">
        <v>0.18675199783847243</v>
      </c>
      <c r="BU52" s="704">
        <v>5.5459580024883603E-3</v>
      </c>
      <c r="BV52" s="136">
        <v>0.27402737845468439</v>
      </c>
      <c r="BW52" s="704">
        <f t="shared" si="0"/>
        <v>1.0734689273465325E-2</v>
      </c>
      <c r="BX52" s="136">
        <v>0.2116651810451417</v>
      </c>
      <c r="BY52" s="704">
        <f t="shared" si="1"/>
        <v>2.8168972864133224E-3</v>
      </c>
      <c r="BZ52" s="136">
        <v>0.30117307834016627</v>
      </c>
      <c r="CA52" s="617">
        <f t="shared" si="2"/>
        <v>-1.4602086573026196E-3</v>
      </c>
    </row>
    <row r="53" spans="1:79" x14ac:dyDescent="0.25">
      <c r="A53" s="58" t="s">
        <v>49</v>
      </c>
      <c r="B53" s="135">
        <v>0.5479808789954338</v>
      </c>
      <c r="C53" s="135">
        <v>0.73033434139784947</v>
      </c>
      <c r="D53" s="62">
        <v>0.70955636160714286</v>
      </c>
      <c r="E53" s="62">
        <v>0.60719086021505375</v>
      </c>
      <c r="F53" s="140">
        <v>0.68145399305555554</v>
      </c>
      <c r="G53" s="136">
        <v>0.50424045138888884</v>
      </c>
      <c r="H53" s="559">
        <v>0.42003108198924732</v>
      </c>
      <c r="I53" s="559">
        <v>0.36769531249999998</v>
      </c>
      <c r="J53" s="139">
        <v>0.43053886217948717</v>
      </c>
      <c r="K53" s="559">
        <v>0.55530329189686911</v>
      </c>
      <c r="L53" s="136">
        <v>0.35423387096774195</v>
      </c>
      <c r="M53" s="559">
        <v>0.37973370295698927</v>
      </c>
      <c r="N53" s="559">
        <v>0.48730034722222221</v>
      </c>
      <c r="O53" s="139">
        <v>0.40621744791666664</v>
      </c>
      <c r="P53" s="559">
        <v>0.50506190857753352</v>
      </c>
      <c r="Q53" s="136">
        <v>0.55700604838709677</v>
      </c>
      <c r="R53" s="559">
        <v>0.67993055555555559</v>
      </c>
      <c r="S53" s="559">
        <v>0.75725386424731178</v>
      </c>
      <c r="T53" s="139">
        <v>0.66456493432971009</v>
      </c>
      <c r="U53" s="139">
        <v>0.54526541095890402</v>
      </c>
      <c r="V53" s="135">
        <v>0.73319052419354835</v>
      </c>
      <c r="W53" s="62">
        <v>0.71481681034482758</v>
      </c>
      <c r="X53" s="62">
        <v>0.65005880376344083</v>
      </c>
      <c r="Y53" s="140">
        <v>0.69901556776556772</v>
      </c>
      <c r="Z53" s="136">
        <v>0.53976562500000003</v>
      </c>
      <c r="AA53" s="559">
        <v>0.44521589381720428</v>
      </c>
      <c r="AB53" s="559">
        <v>0.36470052083333332</v>
      </c>
      <c r="AC53" s="139">
        <v>0.44984260531135523</v>
      </c>
      <c r="AD53" s="559">
        <v>0.57442908653846159</v>
      </c>
      <c r="AE53" s="136">
        <v>0.31244156147732588</v>
      </c>
      <c r="AF53" s="559">
        <v>0.35096715755025715</v>
      </c>
      <c r="AG53" s="559">
        <v>0.42085220410628021</v>
      </c>
      <c r="AH53" s="139">
        <v>0.36077430883742911</v>
      </c>
      <c r="AI53" s="559">
        <v>0.49605844847062913</v>
      </c>
      <c r="AJ53" s="136">
        <v>0.51543142239364192</v>
      </c>
      <c r="AK53" s="559">
        <v>0.60844655797101455</v>
      </c>
      <c r="AL53" s="559">
        <v>0.66605306217858817</v>
      </c>
      <c r="AM53" s="139">
        <v>0.59651538870510401</v>
      </c>
      <c r="AN53" s="139">
        <v>0.52313468992248058</v>
      </c>
      <c r="AO53" s="135">
        <v>0.67725499649368859</v>
      </c>
      <c r="AP53" s="62">
        <v>0.64518633540372672</v>
      </c>
      <c r="AQ53" s="62">
        <v>0.56740518349696123</v>
      </c>
      <c r="AR53" s="140">
        <v>0.62944092190016099</v>
      </c>
      <c r="AS53" s="136">
        <v>0.47530193236714974</v>
      </c>
      <c r="AT53" s="559">
        <v>0.3856869448340346</v>
      </c>
      <c r="AU53" s="559">
        <v>0.33579408212560385</v>
      </c>
      <c r="AV53" s="139">
        <v>0.3987821508201943</v>
      </c>
      <c r="AW53" s="559">
        <v>0.51347435743454239</v>
      </c>
      <c r="AX53" s="136">
        <v>0.32940699509116411</v>
      </c>
      <c r="AY53" s="559">
        <v>0.34374634759233286</v>
      </c>
      <c r="AZ53" s="559">
        <v>0.44640323067632848</v>
      </c>
      <c r="BA53" s="139">
        <v>0.37238967982041582</v>
      </c>
      <c r="BB53" s="559">
        <v>0.46592933787227253</v>
      </c>
      <c r="BC53" s="136">
        <v>0.52012476624590931</v>
      </c>
      <c r="BD53" s="559">
        <v>0.60415911835748792</v>
      </c>
      <c r="BE53" s="559">
        <v>0.64092814983637214</v>
      </c>
      <c r="BF53" s="139">
        <v>0.58823276031821048</v>
      </c>
      <c r="BG53" s="139">
        <v>0.49675650188604326</v>
      </c>
      <c r="BH53" s="139">
        <v>0.68299292893875641</v>
      </c>
      <c r="BI53" s="616">
        <v>0.64410261387163559</v>
      </c>
      <c r="BJ53" s="616">
        <v>0.54994302244039273</v>
      </c>
      <c r="BK53" s="616">
        <v>0.62506541867954912</v>
      </c>
      <c r="BL53" s="616">
        <v>0.45874849033816423</v>
      </c>
      <c r="BM53" s="559">
        <v>0.38516099812996729</v>
      </c>
      <c r="BN53" s="559">
        <v>0.33726977657004831</v>
      </c>
      <c r="BO53" s="559">
        <v>0.39363229614588302</v>
      </c>
      <c r="BP53" s="559">
        <v>0.50870953939466723</v>
      </c>
      <c r="BQ53" s="704">
        <v>-4.7648180398751627E-3</v>
      </c>
      <c r="BR53" s="136">
        <v>0.33002790439457691</v>
      </c>
      <c r="BS53" s="704">
        <v>6.2090930341279771E-4</v>
      </c>
      <c r="BT53" s="136">
        <v>0.34401662575970077</v>
      </c>
      <c r="BU53" s="704">
        <v>2.7027816736790999E-4</v>
      </c>
      <c r="BV53" s="136">
        <v>0.43821708937198067</v>
      </c>
      <c r="BW53" s="704">
        <f t="shared" si="0"/>
        <v>-8.1861413043478048E-3</v>
      </c>
      <c r="BX53" s="136">
        <v>0.37002057734719596</v>
      </c>
      <c r="BY53" s="704">
        <f t="shared" si="1"/>
        <v>-2.369102473219864E-3</v>
      </c>
      <c r="BZ53" s="136">
        <v>0.46197186720284544</v>
      </c>
      <c r="CA53" s="617">
        <f t="shared" si="2"/>
        <v>-3.9574706694270878E-3</v>
      </c>
    </row>
    <row r="54" spans="1:79" x14ac:dyDescent="0.25">
      <c r="A54" s="58" t="s">
        <v>50</v>
      </c>
      <c r="B54" s="135">
        <v>0.52226027397260277</v>
      </c>
      <c r="C54" s="135">
        <v>0.51814516129032262</v>
      </c>
      <c r="D54" s="62">
        <v>0.69990079365079361</v>
      </c>
      <c r="E54" s="62">
        <v>0.50918458781362008</v>
      </c>
      <c r="F54" s="140">
        <v>0.57160493827160486</v>
      </c>
      <c r="G54" s="136">
        <v>0.58506944444444442</v>
      </c>
      <c r="H54" s="559">
        <v>0.51052867383512546</v>
      </c>
      <c r="I54" s="559">
        <v>0.44108796296296299</v>
      </c>
      <c r="J54" s="139">
        <v>0.51221001221001217</v>
      </c>
      <c r="K54" s="559">
        <v>0.54174340085942296</v>
      </c>
      <c r="L54" s="136">
        <v>0.44814068100358428</v>
      </c>
      <c r="M54" s="559">
        <v>0.32918906810035842</v>
      </c>
      <c r="N54" s="559">
        <v>0.78194444444444444</v>
      </c>
      <c r="O54" s="139">
        <v>0.51690821256038655</v>
      </c>
      <c r="P54" s="559">
        <v>0.53337403337403333</v>
      </c>
      <c r="Q54" s="136">
        <v>0.68940412186379929</v>
      </c>
      <c r="R54" s="559">
        <v>0.50752314814814814</v>
      </c>
      <c r="S54" s="559">
        <v>0.50134408602150538</v>
      </c>
      <c r="T54" s="139">
        <v>0.56672705314009664</v>
      </c>
      <c r="U54" s="139">
        <v>0.54178082191780819</v>
      </c>
      <c r="V54" s="135">
        <v>0.50358422939068104</v>
      </c>
      <c r="W54" s="62">
        <v>0.51532567049808431</v>
      </c>
      <c r="X54" s="62">
        <v>0.5043682795698925</v>
      </c>
      <c r="Y54" s="140">
        <v>0.50759310134310132</v>
      </c>
      <c r="Z54" s="136">
        <v>0.49780092592592595</v>
      </c>
      <c r="AA54" s="559">
        <v>0.51019265232974909</v>
      </c>
      <c r="AB54" s="559">
        <v>0.51030092592592591</v>
      </c>
      <c r="AC54" s="139">
        <v>0.50614316239316237</v>
      </c>
      <c r="AD54" s="559">
        <v>0.50686813186813184</v>
      </c>
      <c r="AE54" s="136">
        <v>0.51489695340501795</v>
      </c>
      <c r="AF54" s="559">
        <v>0.30197132616487454</v>
      </c>
      <c r="AG54" s="559">
        <v>0.59444444444444444</v>
      </c>
      <c r="AH54" s="139">
        <v>0.46908967391304357</v>
      </c>
      <c r="AI54" s="559">
        <v>0.49418339416058393</v>
      </c>
      <c r="AJ54" s="136">
        <v>0.6303763440860215</v>
      </c>
      <c r="AK54" s="559">
        <v>0.51979166666666665</v>
      </c>
      <c r="AL54" s="559">
        <v>0.64090501792114696</v>
      </c>
      <c r="AM54" s="139">
        <v>0.59786382850241548</v>
      </c>
      <c r="AN54" s="139">
        <v>0.52024514268366728</v>
      </c>
      <c r="AO54" s="135">
        <v>0.52777777777777779</v>
      </c>
      <c r="AP54" s="62">
        <v>0.51500496031746035</v>
      </c>
      <c r="AQ54" s="62">
        <v>0.51915322580645162</v>
      </c>
      <c r="AR54" s="140">
        <v>0.52083333333333326</v>
      </c>
      <c r="AS54" s="136">
        <v>0.51747685185185188</v>
      </c>
      <c r="AT54" s="559">
        <v>0.52520161290322576</v>
      </c>
      <c r="AU54" s="559">
        <v>0.5200231481481481</v>
      </c>
      <c r="AV54" s="139">
        <v>0.52094780219780223</v>
      </c>
      <c r="AW54" s="559">
        <v>0.52089088397790051</v>
      </c>
      <c r="AX54" s="136">
        <v>0.51556899641577059</v>
      </c>
      <c r="AY54" s="559">
        <v>0.22143817204301075</v>
      </c>
      <c r="AZ54" s="559">
        <v>0.50717592592592597</v>
      </c>
      <c r="BA54" s="139">
        <v>0.41372282608695654</v>
      </c>
      <c r="BB54" s="559">
        <v>0.48477564102564091</v>
      </c>
      <c r="BC54" s="136">
        <v>0.51321684587813621</v>
      </c>
      <c r="BD54" s="559">
        <v>0.51400462962962967</v>
      </c>
      <c r="BE54" s="559">
        <v>0.52060931899641572</v>
      </c>
      <c r="BF54" s="139">
        <v>0.51596467391304346</v>
      </c>
      <c r="BG54" s="139">
        <v>0.49263698630136982</v>
      </c>
      <c r="BH54" s="139">
        <v>0.52632168458781359</v>
      </c>
      <c r="BI54" s="616">
        <v>0.5591517857142857</v>
      </c>
      <c r="BJ54" s="616">
        <v>0.60427867383512546</v>
      </c>
      <c r="BK54" s="616">
        <v>0.56338734567901239</v>
      </c>
      <c r="BL54" s="616">
        <v>0.52013888888888893</v>
      </c>
      <c r="BM54" s="559">
        <v>0.53080197132616491</v>
      </c>
      <c r="BN54" s="559">
        <v>0.515162037037037</v>
      </c>
      <c r="BO54" s="559">
        <v>0.52213064713064716</v>
      </c>
      <c r="BP54" s="559">
        <v>0.54264502762430944</v>
      </c>
      <c r="BQ54" s="704">
        <v>2.175414364640893E-2</v>
      </c>
      <c r="BR54" s="136">
        <v>0.50716845878136196</v>
      </c>
      <c r="BS54" s="704">
        <v>-8.4005376344086224E-3</v>
      </c>
      <c r="BT54" s="136">
        <v>0.19959677419354838</v>
      </c>
      <c r="BU54" s="704">
        <v>-2.1841397849462374E-2</v>
      </c>
      <c r="BV54" s="136">
        <v>0.69652777777777775</v>
      </c>
      <c r="BW54" s="704">
        <f t="shared" si="0"/>
        <v>0.18935185185185177</v>
      </c>
      <c r="BX54" s="136">
        <v>0.46527777777777779</v>
      </c>
      <c r="BY54" s="704">
        <f t="shared" si="1"/>
        <v>5.1554951690821249E-2</v>
      </c>
      <c r="BZ54" s="136">
        <v>0.51657254782254769</v>
      </c>
      <c r="CA54" s="617">
        <f t="shared" si="2"/>
        <v>3.1796906796906776E-2</v>
      </c>
    </row>
    <row r="55" spans="1:79" x14ac:dyDescent="0.25">
      <c r="A55" s="58" t="s">
        <v>51</v>
      </c>
      <c r="B55" s="135">
        <v>0.36828498522696751</v>
      </c>
      <c r="C55" s="135">
        <v>0.54014666350411134</v>
      </c>
      <c r="D55" s="62">
        <v>0.54334952731092434</v>
      </c>
      <c r="E55" s="62">
        <v>0.43230550284629982</v>
      </c>
      <c r="F55" s="140">
        <v>0.50399782135076243</v>
      </c>
      <c r="G55" s="136">
        <v>0.33840073529411763</v>
      </c>
      <c r="H55" s="559">
        <v>0.27003478810879189</v>
      </c>
      <c r="I55" s="559">
        <v>0.18190767973856209</v>
      </c>
      <c r="J55" s="139">
        <v>0.26352011958629612</v>
      </c>
      <c r="K55" s="559">
        <v>0.38309466742498094</v>
      </c>
      <c r="L55" s="136">
        <v>0.16287160025300443</v>
      </c>
      <c r="M55" s="559">
        <v>0.16514468690702086</v>
      </c>
      <c r="N55" s="559">
        <v>0.26131331699346405</v>
      </c>
      <c r="O55" s="139">
        <v>0.19573809143222506</v>
      </c>
      <c r="P55" s="559">
        <v>0.3199561876032464</v>
      </c>
      <c r="Q55" s="136">
        <v>0.36742172675521823</v>
      </c>
      <c r="R55" s="559">
        <v>0.47743055555555558</v>
      </c>
      <c r="S55" s="559">
        <v>0.52344441808981657</v>
      </c>
      <c r="T55" s="139">
        <v>0.45586703431372549</v>
      </c>
      <c r="U55" s="139">
        <v>0.35421316814396991</v>
      </c>
      <c r="V55" s="135">
        <v>0.53813646426312456</v>
      </c>
      <c r="W55" s="62">
        <v>0.48021678498985804</v>
      </c>
      <c r="X55" s="62">
        <v>0.4413168089816572</v>
      </c>
      <c r="Y55" s="140">
        <v>0.48669602456367161</v>
      </c>
      <c r="Z55" s="136">
        <v>0.3756188725490196</v>
      </c>
      <c r="AA55" s="559">
        <v>0.29286250790638835</v>
      </c>
      <c r="AB55" s="559">
        <v>0.19826797385620915</v>
      </c>
      <c r="AC55" s="139">
        <v>0.28895981469510879</v>
      </c>
      <c r="AD55" s="559">
        <v>0.38782791962939023</v>
      </c>
      <c r="AE55" s="136">
        <v>0.15458570524984186</v>
      </c>
      <c r="AF55" s="559">
        <v>0.17536764705882352</v>
      </c>
      <c r="AG55" s="559">
        <v>0.24311478758169935</v>
      </c>
      <c r="AH55" s="139">
        <v>0.19045649509803916</v>
      </c>
      <c r="AI55" s="559">
        <v>0.32155722234149131</v>
      </c>
      <c r="AJ55" s="136">
        <v>0.37917259645793799</v>
      </c>
      <c r="AK55" s="559">
        <v>0.48903390522875817</v>
      </c>
      <c r="AL55" s="559">
        <v>0.53451138519924102</v>
      </c>
      <c r="AM55" s="139">
        <v>0.46733935421994882</v>
      </c>
      <c r="AN55" s="139">
        <v>0.35820191122897238</v>
      </c>
      <c r="AO55" s="135">
        <v>0.56093058191018341</v>
      </c>
      <c r="AP55" s="62">
        <v>0.51830357142857142</v>
      </c>
      <c r="AQ55" s="62">
        <v>0.44759052814674255</v>
      </c>
      <c r="AR55" s="140">
        <v>0.50862949346405228</v>
      </c>
      <c r="AS55" s="136">
        <v>0.34994281045751635</v>
      </c>
      <c r="AT55" s="559">
        <v>0.21954854522454142</v>
      </c>
      <c r="AU55" s="559">
        <v>0.18037173202614379</v>
      </c>
      <c r="AV55" s="139">
        <v>0.249620232708468</v>
      </c>
      <c r="AW55" s="559">
        <v>0.37840936789080282</v>
      </c>
      <c r="AX55" s="136">
        <v>0.16142473118279571</v>
      </c>
      <c r="AY55" s="559">
        <v>0.15359938330170778</v>
      </c>
      <c r="AZ55" s="559">
        <v>0.24924428104575164</v>
      </c>
      <c r="BA55" s="139">
        <v>0.1874247389173061</v>
      </c>
      <c r="BB55" s="559">
        <v>0.31404824750412991</v>
      </c>
      <c r="BC55" s="136">
        <v>0.36332424098671728</v>
      </c>
      <c r="BD55" s="559">
        <v>0.4490767973856209</v>
      </c>
      <c r="BE55" s="559">
        <v>0.50170382669196711</v>
      </c>
      <c r="BF55" s="139">
        <v>0.43791493499573736</v>
      </c>
      <c r="BG55" s="139">
        <v>0.34526943996776793</v>
      </c>
      <c r="BH55" s="139">
        <v>0.57165955091714105</v>
      </c>
      <c r="BI55" s="616">
        <v>0.53207501750700281</v>
      </c>
      <c r="BJ55" s="616">
        <v>0.40157930107526879</v>
      </c>
      <c r="BK55" s="616">
        <v>0.50076116557734207</v>
      </c>
      <c r="BL55" s="616">
        <v>0.32158905228758172</v>
      </c>
      <c r="BM55" s="559">
        <v>0.25144884566729919</v>
      </c>
      <c r="BN55" s="559">
        <v>0.16892156862745097</v>
      </c>
      <c r="BO55" s="559">
        <v>0.24736519607843138</v>
      </c>
      <c r="BP55" s="559">
        <v>0.37336319196186762</v>
      </c>
      <c r="BQ55" s="704">
        <v>-5.0461759289351926E-3</v>
      </c>
      <c r="BR55" s="136">
        <v>0.15049217267552181</v>
      </c>
      <c r="BS55" s="704">
        <v>-1.0932558507273898E-2</v>
      </c>
      <c r="BT55" s="136">
        <v>0.16499841872232765</v>
      </c>
      <c r="BU55" s="704">
        <v>1.1399035420619874E-2</v>
      </c>
      <c r="BV55" s="136">
        <v>0.26624591503267975</v>
      </c>
      <c r="BW55" s="704">
        <f t="shared" si="0"/>
        <v>1.7001633986928111E-2</v>
      </c>
      <c r="BX55" s="136">
        <v>0.19312593243819268</v>
      </c>
      <c r="BY55" s="704">
        <f t="shared" si="1"/>
        <v>5.7011935208865772E-3</v>
      </c>
      <c r="BZ55" s="136">
        <v>0.31262389571213095</v>
      </c>
      <c r="CA55" s="617">
        <f t="shared" si="2"/>
        <v>-1.4243517919989568E-3</v>
      </c>
    </row>
    <row r="56" spans="1:79" x14ac:dyDescent="0.25">
      <c r="A56" s="58" t="s">
        <v>34</v>
      </c>
      <c r="B56" s="135">
        <v>2.4601869105012213E-2</v>
      </c>
      <c r="C56" s="135">
        <v>2.3216234219657721E-2</v>
      </c>
      <c r="D56" s="62">
        <v>2.1469170074052985E-2</v>
      </c>
      <c r="E56" s="62">
        <v>2.1534545458874822E-2</v>
      </c>
      <c r="F56" s="140">
        <v>2.2093454801199921E-2</v>
      </c>
      <c r="G56" s="136">
        <v>3.6692563681435968E-2</v>
      </c>
      <c r="H56" s="559">
        <v>2.2546535155629134E-2</v>
      </c>
      <c r="I56" s="559">
        <v>1.6700806436730702E-2</v>
      </c>
      <c r="J56" s="139">
        <v>2.5282897729335198E-2</v>
      </c>
      <c r="K56" s="559">
        <v>2.3696986881091137E-2</v>
      </c>
      <c r="L56" s="136">
        <v>2.1742896278794829E-2</v>
      </c>
      <c r="M56" s="559">
        <v>1.8334872152960455E-2</v>
      </c>
      <c r="N56" s="559">
        <v>2.3298086327483439E-2</v>
      </c>
      <c r="O56" s="139">
        <v>2.1101667513140403E-2</v>
      </c>
      <c r="P56" s="559">
        <v>2.282237376075609E-2</v>
      </c>
      <c r="Q56" s="136">
        <v>3.147585600934364E-2</v>
      </c>
      <c r="R56" s="559">
        <v>2.245228121328437E-2</v>
      </c>
      <c r="S56" s="559">
        <v>2.6677833402341249E-2</v>
      </c>
      <c r="T56" s="139">
        <v>2.6915774643748606E-2</v>
      </c>
      <c r="U56" s="139">
        <v>2.3840096056000674E-2</v>
      </c>
      <c r="V56" s="135">
        <v>2.1989821541192684E-2</v>
      </c>
      <c r="W56" s="62">
        <v>2.1132966282970029E-2</v>
      </c>
      <c r="X56" s="62">
        <v>1.9769549103423576E-2</v>
      </c>
      <c r="Y56" s="140">
        <v>2.0960401232848737E-2</v>
      </c>
      <c r="Z56" s="136">
        <v>2.7782806340011266E-2</v>
      </c>
      <c r="AA56" s="559">
        <v>1.526817484602867E-2</v>
      </c>
      <c r="AB56" s="559">
        <v>1.7395682476466331E-2</v>
      </c>
      <c r="AC56" s="139">
        <v>2.009525367825513E-2</v>
      </c>
      <c r="AD56" s="559">
        <v>2.0527827455551935E-2</v>
      </c>
      <c r="AE56" s="136">
        <v>2.5619739210820801E-2</v>
      </c>
      <c r="AF56" s="559">
        <v>2.0799883228725731E-2</v>
      </c>
      <c r="AG56" s="559">
        <v>2.2404474610356957E-2</v>
      </c>
      <c r="AH56" s="139">
        <v>2.2947201455833163E-2</v>
      </c>
      <c r="AI56" s="559">
        <v>2.13402790837793E-2</v>
      </c>
      <c r="AJ56" s="136">
        <v>2.3202208923271541E-2</v>
      </c>
      <c r="AK56" s="559">
        <v>2.4949723479135238E-2</v>
      </c>
      <c r="AL56" s="559">
        <v>2.2974140028219722E-2</v>
      </c>
      <c r="AM56" s="139">
        <v>2.3695201324677024E-2</v>
      </c>
      <c r="AN56" s="139">
        <v>2.1932283843735662E-2</v>
      </c>
      <c r="AO56" s="135">
        <v>2.2336211152452167E-2</v>
      </c>
      <c r="AP56" s="62">
        <v>2.1696528555431135E-2</v>
      </c>
      <c r="AQ56" s="62">
        <v>2.3058676203205338E-2</v>
      </c>
      <c r="AR56" s="140">
        <v>2.2386047861971719E-2</v>
      </c>
      <c r="AS56" s="136">
        <v>2.6455767077267642E-2</v>
      </c>
      <c r="AT56" s="559">
        <v>1.4690122698647787E-2</v>
      </c>
      <c r="AU56" s="559">
        <v>1.9270250093318404E-2</v>
      </c>
      <c r="AV56" s="139">
        <v>2.0078838667864429E-2</v>
      </c>
      <c r="AW56" s="559">
        <v>2.1226069758857002E-2</v>
      </c>
      <c r="AX56" s="136">
        <v>1.0897181182193644E-2</v>
      </c>
      <c r="AY56" s="559">
        <v>1.85884237016701E-2</v>
      </c>
      <c r="AZ56" s="559">
        <v>2.1774293890755258E-2</v>
      </c>
      <c r="BA56" s="139">
        <v>1.7035680088287323E-2</v>
      </c>
      <c r="BB56" s="559">
        <v>1.9813923789287733E-2</v>
      </c>
      <c r="BC56" s="136">
        <v>1.8468012859877904E-2</v>
      </c>
      <c r="BD56" s="559">
        <v>2.552258305337813E-2</v>
      </c>
      <c r="BE56" s="559">
        <v>2.1598694746474974E-2</v>
      </c>
      <c r="BF56" s="139">
        <v>2.1823319863024819E-2</v>
      </c>
      <c r="BG56" s="139">
        <v>2.0320401703763934E-2</v>
      </c>
      <c r="BH56" s="139">
        <v>2.1794362364387289E-2</v>
      </c>
      <c r="BI56" s="616">
        <v>2.0663360528982034E-2</v>
      </c>
      <c r="BJ56" s="616">
        <v>2.1342821707666559E-2</v>
      </c>
      <c r="BK56" s="616">
        <v>2.1286964456057406E-2</v>
      </c>
      <c r="BL56" s="616">
        <v>2.6066940400647009E-2</v>
      </c>
      <c r="BM56" s="559">
        <v>1.4705174053871811E-2</v>
      </c>
      <c r="BN56" s="559">
        <v>9.5495831778026636E-3</v>
      </c>
      <c r="BO56" s="559">
        <v>1.6751165967291388E-2</v>
      </c>
      <c r="BP56" s="559">
        <v>1.9006535381594931E-2</v>
      </c>
      <c r="BQ56" s="704">
        <v>-2.219534377262071E-3</v>
      </c>
      <c r="BR56" s="136">
        <v>1.3440860215053764E-2</v>
      </c>
      <c r="BS56" s="704">
        <v>2.5436790328601192E-3</v>
      </c>
      <c r="BT56" s="136">
        <v>1.4042914424014738E-2</v>
      </c>
      <c r="BU56" s="704">
        <v>-4.5455092776553619E-3</v>
      </c>
      <c r="BV56" s="136">
        <v>1.8398064353946704E-2</v>
      </c>
      <c r="BW56" s="704">
        <f t="shared" si="0"/>
        <v>-3.3762295368085539E-3</v>
      </c>
      <c r="BX56" s="136">
        <v>1.5199741954330786E-2</v>
      </c>
      <c r="BY56" s="704">
        <f t="shared" si="1"/>
        <v>-1.8359381339565373E-3</v>
      </c>
      <c r="BZ56" s="136">
        <v>1.7723659940905183E-2</v>
      </c>
      <c r="CA56" s="617">
        <f t="shared" si="2"/>
        <v>-2.0902638483825502E-3</v>
      </c>
    </row>
    <row r="57" spans="1:79" x14ac:dyDescent="0.25">
      <c r="A57" s="58" t="s">
        <v>52</v>
      </c>
      <c r="B57" s="135">
        <v>1.1954090487458116E-2</v>
      </c>
      <c r="C57" s="135">
        <v>5.963539092861291E-3</v>
      </c>
      <c r="D57" s="62">
        <v>7.0186924996927663E-3</v>
      </c>
      <c r="E57" s="62">
        <v>7.1254894032182188E-3</v>
      </c>
      <c r="F57" s="140">
        <v>6.6920363707762467E-3</v>
      </c>
      <c r="G57" s="136">
        <v>3.4996348514191346E-2</v>
      </c>
      <c r="H57" s="559">
        <v>4.3744011684025514E-3</v>
      </c>
      <c r="I57" s="559">
        <v>4.3789578362863043E-3</v>
      </c>
      <c r="J57" s="139">
        <v>1.4471050843239654E-2</v>
      </c>
      <c r="K57" s="559">
        <v>1.0603032597263376E-2</v>
      </c>
      <c r="L57" s="136">
        <v>1.0115802701930901E-2</v>
      </c>
      <c r="M57" s="559">
        <v>8.065302154242204E-3</v>
      </c>
      <c r="N57" s="559">
        <v>2.542620679133983E-2</v>
      </c>
      <c r="O57" s="139">
        <v>1.4417396242190883E-2</v>
      </c>
      <c r="P57" s="559">
        <v>1.1888459173575941E-2</v>
      </c>
      <c r="Q57" s="136">
        <v>1.3242816037156161E-2</v>
      </c>
      <c r="R57" s="559">
        <v>1.0188139804585473E-2</v>
      </c>
      <c r="S57" s="559">
        <v>8.3002008443661107E-3</v>
      </c>
      <c r="T57" s="139">
        <v>1.0577224094433088E-2</v>
      </c>
      <c r="U57" s="139">
        <v>1.1558843649508174E-2</v>
      </c>
      <c r="V57" s="135">
        <v>6.6330801943185833E-3</v>
      </c>
      <c r="W57" s="62">
        <v>4.9357483434302549E-3</v>
      </c>
      <c r="X57" s="62">
        <v>1.5540359312403539E-2</v>
      </c>
      <c r="Y57" s="140">
        <v>9.1265200732732234E-3</v>
      </c>
      <c r="Z57" s="136">
        <v>8.7057023952965707E-3</v>
      </c>
      <c r="AA57" s="559">
        <v>6.4780211767890587E-3</v>
      </c>
      <c r="AB57" s="559">
        <v>1.0343585054534372E-2</v>
      </c>
      <c r="AC57" s="139">
        <v>8.4867832964328482E-3</v>
      </c>
      <c r="AD57" s="559">
        <v>8.8066516848530358E-3</v>
      </c>
      <c r="AE57" s="136">
        <v>8.8789553868007624E-3</v>
      </c>
      <c r="AF57" s="559">
        <v>1.3455032393844234E-2</v>
      </c>
      <c r="AG57" s="559">
        <v>1.7520569466146659E-2</v>
      </c>
      <c r="AH57" s="139">
        <v>1.3238812012873856E-2</v>
      </c>
      <c r="AI57" s="559">
        <v>1.0303928179249638E-2</v>
      </c>
      <c r="AJ57" s="136">
        <v>9.3130833469788777E-3</v>
      </c>
      <c r="AK57" s="559">
        <v>1.0363790186125214E-2</v>
      </c>
      <c r="AL57" s="559">
        <v>7.0445117624583818E-3</v>
      </c>
      <c r="AM57" s="139">
        <v>8.8912951519164278E-3</v>
      </c>
      <c r="AN57" s="139">
        <v>9.9470648838807622E-3</v>
      </c>
      <c r="AO57" s="135">
        <v>6.7546307696517011E-3</v>
      </c>
      <c r="AP57" s="62">
        <v>5.6986853265479226E-3</v>
      </c>
      <c r="AQ57" s="62">
        <v>1.6245314509288903E-2</v>
      </c>
      <c r="AR57" s="140">
        <v>9.6951276976722268E-3</v>
      </c>
      <c r="AS57" s="136">
        <v>1.7900056545094713E-2</v>
      </c>
      <c r="AT57" s="559">
        <v>1.4415579085611099E-2</v>
      </c>
      <c r="AU57" s="559">
        <v>9.9484026010743572E-3</v>
      </c>
      <c r="AV57" s="139">
        <v>1.409161237405512E-2</v>
      </c>
      <c r="AW57" s="559">
        <v>1.1905515021157548E-2</v>
      </c>
      <c r="AX57" s="136">
        <v>9.8497906919477966E-3</v>
      </c>
      <c r="AY57" s="559">
        <v>3.6423705162931959E-3</v>
      </c>
      <c r="AZ57" s="559">
        <v>5.866553576477241E-3</v>
      </c>
      <c r="BA57" s="139">
        <v>6.4592783124976958E-3</v>
      </c>
      <c r="BB57" s="559">
        <v>1.0070153199924192E-2</v>
      </c>
      <c r="BC57" s="136">
        <v>5.1471996497852203E-3</v>
      </c>
      <c r="BD57" s="559">
        <v>7.5275657336726053E-3</v>
      </c>
      <c r="BE57" s="559">
        <v>7.8319516265834919E-3</v>
      </c>
      <c r="BF57" s="139">
        <v>6.8280506693218284E-3</v>
      </c>
      <c r="BG57" s="139">
        <v>9.2529657127586647E-3</v>
      </c>
      <c r="BH57" s="139">
        <v>6.8044600602813607E-3</v>
      </c>
      <c r="BI57" s="616">
        <v>4.8646027728160091E-3</v>
      </c>
      <c r="BJ57" s="616">
        <v>1.4771491186138432E-2</v>
      </c>
      <c r="BK57" s="616">
        <v>8.9451485141984668E-3</v>
      </c>
      <c r="BL57" s="616">
        <v>8.2855983933359054E-3</v>
      </c>
      <c r="BM57" s="559">
        <v>4.7528640622065792E-3</v>
      </c>
      <c r="BN57" s="559">
        <v>1.2490230413834723E-2</v>
      </c>
      <c r="BO57" s="559">
        <v>8.4701134319454929E-3</v>
      </c>
      <c r="BP57" s="559">
        <v>8.7072807276510188E-3</v>
      </c>
      <c r="BQ57" s="704">
        <v>-3.1982342935065293E-3</v>
      </c>
      <c r="BR57" s="136">
        <v>1.8468357547402118E-2</v>
      </c>
      <c r="BS57" s="704">
        <v>8.6185668554543213E-3</v>
      </c>
      <c r="BT57" s="136">
        <v>4.0177088295631153E-3</v>
      </c>
      <c r="BU57" s="704">
        <v>3.7533831326991935E-4</v>
      </c>
      <c r="BV57" s="136">
        <v>5.263157894736842E-3</v>
      </c>
      <c r="BW57" s="704">
        <f t="shared" si="0"/>
        <v>-6.03395681740399E-4</v>
      </c>
      <c r="BX57" s="136">
        <v>9.0291606741158686E-3</v>
      </c>
      <c r="BY57" s="704">
        <f t="shared" si="1"/>
        <v>2.5698823616181728E-3</v>
      </c>
      <c r="BZ57" s="136">
        <v>8.8157530905622512E-3</v>
      </c>
      <c r="CA57" s="617">
        <f t="shared" si="2"/>
        <v>-1.2544001093619406E-3</v>
      </c>
    </row>
    <row r="58" spans="1:79" x14ac:dyDescent="0.25">
      <c r="A58" s="6" t="s">
        <v>53</v>
      </c>
      <c r="B58" s="135">
        <v>0.15918131481575137</v>
      </c>
      <c r="C58" s="135">
        <v>0.22607322056462598</v>
      </c>
      <c r="D58" s="62">
        <v>0.24141284028177959</v>
      </c>
      <c r="E58" s="62">
        <v>0.17529923623567178</v>
      </c>
      <c r="F58" s="140">
        <v>0.21335672987443396</v>
      </c>
      <c r="G58" s="136">
        <v>0.16241603463781742</v>
      </c>
      <c r="H58" s="559">
        <v>0.13949379670051315</v>
      </c>
      <c r="I58" s="559">
        <v>0.10278707878170029</v>
      </c>
      <c r="J58" s="139">
        <v>0.13494946264067514</v>
      </c>
      <c r="K58" s="559">
        <v>0.17393650159668778</v>
      </c>
      <c r="L58" s="136">
        <v>7.7304971626386262E-2</v>
      </c>
      <c r="M58" s="559">
        <v>8.3772181847253532E-2</v>
      </c>
      <c r="N58" s="559">
        <v>0.13508641718100298</v>
      </c>
      <c r="O58" s="139">
        <v>9.8408589805439817E-2</v>
      </c>
      <c r="P58" s="559">
        <v>0.14834932888415056</v>
      </c>
      <c r="Q58" s="136">
        <v>0.15637384308425495</v>
      </c>
      <c r="R58" s="559">
        <v>0.19977590666092584</v>
      </c>
      <c r="S58" s="559">
        <v>0.23485972415501355</v>
      </c>
      <c r="T58" s="139">
        <v>0.19697301939396847</v>
      </c>
      <c r="U58" s="139">
        <v>0.16273905276599931</v>
      </c>
      <c r="V58" s="135">
        <v>0.2271095551370611</v>
      </c>
      <c r="W58" s="62">
        <v>0.21396310203101063</v>
      </c>
      <c r="X58" s="62">
        <v>0.18641968795175673</v>
      </c>
      <c r="Y58" s="140">
        <v>0.20905864279838088</v>
      </c>
      <c r="Z58" s="136">
        <v>0.17291230790471435</v>
      </c>
      <c r="AA58" s="559">
        <v>0.13481863188794432</v>
      </c>
      <c r="AB58" s="559">
        <v>9.2411638496674553E-2</v>
      </c>
      <c r="AC58" s="139">
        <v>0.13336369256368691</v>
      </c>
      <c r="AD58" s="559">
        <v>0.17117796872859212</v>
      </c>
      <c r="AE58" s="136">
        <v>8.1648217097977135E-2</v>
      </c>
      <c r="AF58" s="559">
        <v>9.3352766199860895E-2</v>
      </c>
      <c r="AG58" s="559">
        <v>0.13500389760992088</v>
      </c>
      <c r="AH58" s="139">
        <v>0.10299251737597601</v>
      </c>
      <c r="AI58" s="559">
        <v>0.14838437148356159</v>
      </c>
      <c r="AJ58" s="136">
        <v>0.16295933637874499</v>
      </c>
      <c r="AK58" s="559">
        <v>0.19348363713747407</v>
      </c>
      <c r="AL58" s="559">
        <v>0.20256577377454385</v>
      </c>
      <c r="AM58" s="139">
        <v>0.18625833007760478</v>
      </c>
      <c r="AN58" s="139">
        <v>0.15787044440490616</v>
      </c>
      <c r="AO58" s="135">
        <v>0.24429598907991681</v>
      </c>
      <c r="AP58" s="62">
        <v>0.24315392714677495</v>
      </c>
      <c r="AQ58" s="62">
        <v>0.16659078169335048</v>
      </c>
      <c r="AR58" s="140">
        <v>0.21717551914404251</v>
      </c>
      <c r="AS58" s="136">
        <v>0.16824777296417134</v>
      </c>
      <c r="AT58" s="559">
        <v>0.15289762935824017</v>
      </c>
      <c r="AU58" s="559">
        <v>8.7517867149139048E-2</v>
      </c>
      <c r="AV58" s="139">
        <v>0.13637803917510574</v>
      </c>
      <c r="AW58" s="559">
        <v>0.17657556749438638</v>
      </c>
      <c r="AX58" s="136">
        <v>8.4430160322404649E-2</v>
      </c>
      <c r="AY58" s="559">
        <v>9.3306624103824815E-2</v>
      </c>
      <c r="AZ58" s="559">
        <v>0.13733293594441229</v>
      </c>
      <c r="BA58" s="139">
        <v>0.10469647139343068</v>
      </c>
      <c r="BB58" s="559">
        <v>0.15212064272620718</v>
      </c>
      <c r="BC58" s="136">
        <v>0.15633779477024395</v>
      </c>
      <c r="BD58" s="559">
        <v>0.19826061886409471</v>
      </c>
      <c r="BE58" s="559">
        <v>0.19722299496816301</v>
      </c>
      <c r="BF58" s="139">
        <v>0.18378481573710279</v>
      </c>
      <c r="BG58" s="139">
        <v>0.16030057325304972</v>
      </c>
      <c r="BH58" s="139">
        <v>0.23402803232047656</v>
      </c>
      <c r="BI58" s="616">
        <v>0.25175827190770911</v>
      </c>
      <c r="BJ58" s="616">
        <v>0.17997344298314427</v>
      </c>
      <c r="BK58" s="616">
        <v>0.22092530386475667</v>
      </c>
      <c r="BL58" s="616">
        <v>0.17529296804591238</v>
      </c>
      <c r="BM58" s="559">
        <v>0.14471249850860615</v>
      </c>
      <c r="BN58" s="559">
        <v>0.10841970090988115</v>
      </c>
      <c r="BO58" s="559">
        <v>0.1428684999755904</v>
      </c>
      <c r="BP58" s="559">
        <v>0.18192397272938338</v>
      </c>
      <c r="BQ58" s="704">
        <v>5.3484052349969946E-3</v>
      </c>
      <c r="BR58" s="136">
        <v>8.5832347436902628E-2</v>
      </c>
      <c r="BS58" s="704">
        <v>1.4021871144979797E-3</v>
      </c>
      <c r="BT58" s="136">
        <v>8.7643049139529E-2</v>
      </c>
      <c r="BU58" s="704">
        <v>-5.6635749642958144E-3</v>
      </c>
      <c r="BV58" s="136">
        <v>0.13397255608072625</v>
      </c>
      <c r="BW58" s="704">
        <f t="shared" si="0"/>
        <v>-3.360379863686036E-3</v>
      </c>
      <c r="BX58" s="136">
        <v>0.10217941578613625</v>
      </c>
      <c r="BY58" s="704">
        <f t="shared" si="1"/>
        <v>-2.5170556072944272E-3</v>
      </c>
      <c r="BZ58" s="136">
        <v>0.1551703758943663</v>
      </c>
      <c r="CA58" s="617">
        <f t="shared" si="2"/>
        <v>3.0497331681591244E-3</v>
      </c>
    </row>
    <row r="59" spans="1:79" x14ac:dyDescent="0.25">
      <c r="A59" s="6" t="s">
        <v>98</v>
      </c>
      <c r="B59" s="135">
        <v>0</v>
      </c>
      <c r="C59" s="135">
        <v>0.56263440860215053</v>
      </c>
      <c r="D59" s="62">
        <v>0.64583333333333337</v>
      </c>
      <c r="E59" s="62">
        <v>0.48494623655913977</v>
      </c>
      <c r="F59" s="140">
        <v>0.56175925925925929</v>
      </c>
      <c r="G59" s="136">
        <v>6.8148148148148152E-2</v>
      </c>
      <c r="H59" s="559">
        <v>0</v>
      </c>
      <c r="I59" s="559">
        <v>0</v>
      </c>
      <c r="J59" s="139">
        <v>2.2466422466422466E-2</v>
      </c>
      <c r="K59" s="559">
        <v>0.23701657458563538</v>
      </c>
      <c r="L59" s="136">
        <v>0</v>
      </c>
      <c r="M59" s="559">
        <v>0</v>
      </c>
      <c r="N59" s="559">
        <v>0</v>
      </c>
      <c r="O59" s="139">
        <v>0</v>
      </c>
      <c r="P59" s="559">
        <v>0.1473214285714286</v>
      </c>
      <c r="Q59" s="136">
        <v>0.14587813620071685</v>
      </c>
      <c r="R59" s="559">
        <v>0.31537037037037036</v>
      </c>
      <c r="S59" s="559">
        <v>0.25412186379928314</v>
      </c>
      <c r="T59" s="139">
        <v>0.2376207729468599</v>
      </c>
      <c r="U59" s="139">
        <v>0.15783866057838664</v>
      </c>
      <c r="V59" s="135">
        <v>1.8584229390681006</v>
      </c>
      <c r="W59" s="62">
        <v>0.18390804597701149</v>
      </c>
      <c r="X59" s="62">
        <v>0.1546594982078853</v>
      </c>
      <c r="Y59" s="140">
        <v>0.17387057387057386</v>
      </c>
      <c r="Z59" s="136">
        <v>0.11296296296296296</v>
      </c>
      <c r="AA59" s="559">
        <v>0</v>
      </c>
      <c r="AB59" s="559">
        <v>0</v>
      </c>
      <c r="AC59" s="139">
        <v>3.724053724053724E-2</v>
      </c>
      <c r="AD59" s="559">
        <v>0.10555555555555554</v>
      </c>
      <c r="AE59" s="136">
        <v>0</v>
      </c>
      <c r="AF59" s="559">
        <v>0</v>
      </c>
      <c r="AG59" s="559">
        <v>0</v>
      </c>
      <c r="AH59" s="139">
        <v>0</v>
      </c>
      <c r="AI59" s="559">
        <v>7.0113544201135428E-2</v>
      </c>
      <c r="AJ59" s="136">
        <v>0.2075268817204301</v>
      </c>
      <c r="AK59" s="559">
        <v>0.24210740740740738</v>
      </c>
      <c r="AL59" s="559">
        <v>0.21146953405017921</v>
      </c>
      <c r="AM59" s="139">
        <v>0.22013164251207729</v>
      </c>
      <c r="AN59" s="139">
        <v>0.10782301153612628</v>
      </c>
      <c r="AO59" s="135">
        <v>0.27670250896057347</v>
      </c>
      <c r="AP59" s="62">
        <v>0.28795238095238096</v>
      </c>
      <c r="AQ59" s="62">
        <v>0.14161953405017921</v>
      </c>
      <c r="AR59" s="140">
        <v>0.23367388888888888</v>
      </c>
      <c r="AS59" s="136">
        <v>0.28011722222222218</v>
      </c>
      <c r="AT59" s="559">
        <v>7.6865591397849473E-2</v>
      </c>
      <c r="AU59" s="559">
        <v>0</v>
      </c>
      <c r="AV59" s="139">
        <v>0.11853131868131868</v>
      </c>
      <c r="AW59" s="559">
        <v>0.17578453038674033</v>
      </c>
      <c r="AX59" s="136">
        <v>0</v>
      </c>
      <c r="AY59" s="559">
        <v>0</v>
      </c>
      <c r="AZ59" s="559">
        <v>0</v>
      </c>
      <c r="BA59" s="139">
        <v>0</v>
      </c>
      <c r="BB59" s="559">
        <v>0.11654578754578754</v>
      </c>
      <c r="BC59" s="136">
        <v>1.5026881720430107E-2</v>
      </c>
      <c r="BD59" s="559">
        <v>0.2011111111111111</v>
      </c>
      <c r="BE59" s="559">
        <v>0.21820788530465948</v>
      </c>
      <c r="BF59" s="139">
        <v>0.14416968599033819</v>
      </c>
      <c r="BG59" s="139">
        <v>0.12350852359208522</v>
      </c>
      <c r="BH59" s="139">
        <v>0.23126523297491039</v>
      </c>
      <c r="BI59" s="616">
        <v>0.2111031746031746</v>
      </c>
      <c r="BJ59" s="616">
        <v>0.1997347670250896</v>
      </c>
      <c r="BK59" s="616">
        <v>0.2141320987654321</v>
      </c>
      <c r="BL59" s="616">
        <v>0.16073574074074073</v>
      </c>
      <c r="BM59" s="559">
        <v>0</v>
      </c>
      <c r="BN59" s="559">
        <v>0</v>
      </c>
      <c r="BO59" s="559">
        <v>5.2989804639804634E-2</v>
      </c>
      <c r="BP59" s="559">
        <v>0.13311580724370781</v>
      </c>
      <c r="BQ59" s="704">
        <v>-4.2668723143032522E-2</v>
      </c>
      <c r="BR59" s="136">
        <v>0</v>
      </c>
      <c r="BS59" s="704">
        <v>0</v>
      </c>
      <c r="BT59" s="136">
        <v>0</v>
      </c>
      <c r="BU59" s="704">
        <v>0</v>
      </c>
      <c r="BV59" s="136">
        <v>0</v>
      </c>
      <c r="BW59" s="704">
        <f t="shared" si="0"/>
        <v>0</v>
      </c>
      <c r="BX59" s="136">
        <v>0</v>
      </c>
      <c r="BY59" s="704">
        <f t="shared" si="1"/>
        <v>0</v>
      </c>
      <c r="BZ59" s="136">
        <v>8.8256267806267816E-2</v>
      </c>
      <c r="CA59" s="617">
        <f t="shared" si="2"/>
        <v>-2.8289519739519722E-2</v>
      </c>
    </row>
    <row r="60" spans="1:79" x14ac:dyDescent="0.25">
      <c r="A60" s="6" t="s">
        <v>70</v>
      </c>
      <c r="B60" s="135">
        <v>0</v>
      </c>
      <c r="C60" s="135">
        <v>0</v>
      </c>
      <c r="D60" s="62">
        <v>0</v>
      </c>
      <c r="E60" s="62">
        <v>0</v>
      </c>
      <c r="F60" s="140">
        <v>0</v>
      </c>
      <c r="G60" s="136">
        <v>0</v>
      </c>
      <c r="H60" s="559">
        <v>0</v>
      </c>
      <c r="I60" s="559">
        <v>0</v>
      </c>
      <c r="J60" s="139">
        <v>0</v>
      </c>
      <c r="K60" s="559">
        <v>0</v>
      </c>
      <c r="L60" s="136">
        <v>0</v>
      </c>
      <c r="M60" s="559">
        <v>0</v>
      </c>
      <c r="N60" s="559">
        <v>0</v>
      </c>
      <c r="O60" s="139">
        <v>0</v>
      </c>
      <c r="P60" s="559">
        <v>0</v>
      </c>
      <c r="Q60" s="136">
        <v>0</v>
      </c>
      <c r="R60" s="559">
        <v>0</v>
      </c>
      <c r="S60" s="559">
        <v>0</v>
      </c>
      <c r="T60" s="139">
        <v>0</v>
      </c>
      <c r="U60" s="139">
        <v>0</v>
      </c>
      <c r="V60" s="135">
        <v>0</v>
      </c>
      <c r="W60" s="62">
        <v>0</v>
      </c>
      <c r="X60" s="62">
        <v>0</v>
      </c>
      <c r="Y60" s="140">
        <v>0</v>
      </c>
      <c r="Z60" s="136">
        <v>0</v>
      </c>
      <c r="AA60" s="559">
        <v>0</v>
      </c>
      <c r="AB60" s="559">
        <v>0</v>
      </c>
      <c r="AC60" s="139">
        <v>0</v>
      </c>
      <c r="AD60" s="559">
        <v>0</v>
      </c>
      <c r="AE60" s="136">
        <v>0</v>
      </c>
      <c r="AF60" s="559">
        <v>0</v>
      </c>
      <c r="AG60" s="559">
        <v>0</v>
      </c>
      <c r="AH60" s="139">
        <v>0</v>
      </c>
      <c r="AI60" s="559">
        <v>0</v>
      </c>
      <c r="AJ60" s="136">
        <v>0</v>
      </c>
      <c r="AK60" s="559">
        <v>0</v>
      </c>
      <c r="AL60" s="559">
        <v>0</v>
      </c>
      <c r="AM60" s="139">
        <v>0</v>
      </c>
      <c r="AN60" s="139">
        <v>0</v>
      </c>
      <c r="AO60" s="135">
        <v>0</v>
      </c>
      <c r="AP60" s="62">
        <v>0</v>
      </c>
      <c r="AQ60" s="62">
        <v>0</v>
      </c>
      <c r="AR60" s="140">
        <v>0</v>
      </c>
      <c r="AS60" s="136">
        <v>0</v>
      </c>
      <c r="AT60" s="559">
        <v>0</v>
      </c>
      <c r="AU60" s="559">
        <v>0</v>
      </c>
      <c r="AV60" s="139">
        <v>0</v>
      </c>
      <c r="AW60" s="559">
        <v>0</v>
      </c>
      <c r="AX60" s="136">
        <v>0</v>
      </c>
      <c r="AY60" s="559">
        <v>0</v>
      </c>
      <c r="AZ60" s="559">
        <v>0</v>
      </c>
      <c r="BA60" s="139">
        <v>0</v>
      </c>
      <c r="BB60" s="559">
        <v>0</v>
      </c>
      <c r="BC60" s="559">
        <v>0</v>
      </c>
      <c r="BD60" s="559">
        <v>0</v>
      </c>
      <c r="BE60" s="559">
        <v>0</v>
      </c>
      <c r="BF60" s="559">
        <v>0</v>
      </c>
      <c r="BG60" s="559">
        <v>0</v>
      </c>
      <c r="BH60" s="559">
        <v>0</v>
      </c>
      <c r="BI60" s="536">
        <v>0</v>
      </c>
      <c r="BJ60" s="536">
        <v>0</v>
      </c>
      <c r="BK60" s="536">
        <v>0</v>
      </c>
      <c r="BL60" s="536">
        <v>0</v>
      </c>
      <c r="BM60" s="559">
        <v>0</v>
      </c>
      <c r="BN60" s="559">
        <v>0</v>
      </c>
      <c r="BO60" s="559">
        <v>0</v>
      </c>
      <c r="BP60" s="559">
        <v>0</v>
      </c>
      <c r="BQ60" s="705">
        <v>0</v>
      </c>
      <c r="BR60" s="136">
        <v>0</v>
      </c>
      <c r="BS60" s="705">
        <v>0</v>
      </c>
      <c r="BT60" s="136">
        <v>0</v>
      </c>
      <c r="BU60" s="705">
        <v>0</v>
      </c>
      <c r="BV60" s="136">
        <v>0</v>
      </c>
      <c r="BW60" s="705">
        <f t="shared" si="0"/>
        <v>0</v>
      </c>
      <c r="BX60" s="136">
        <v>0</v>
      </c>
      <c r="BY60" s="705">
        <f t="shared" si="1"/>
        <v>0</v>
      </c>
      <c r="BZ60" s="136">
        <v>0</v>
      </c>
      <c r="CA60" s="617">
        <f t="shared" si="2"/>
        <v>0</v>
      </c>
    </row>
    <row r="61" spans="1:79" x14ac:dyDescent="0.25">
      <c r="A61" s="583" t="s">
        <v>54</v>
      </c>
      <c r="B61" s="537">
        <v>0.37880736643309554</v>
      </c>
      <c r="C61" s="537">
        <v>0.47196620583717358</v>
      </c>
      <c r="D61" s="583">
        <v>0.48055306396752245</v>
      </c>
      <c r="E61" s="583">
        <v>0.45959795104306028</v>
      </c>
      <c r="F61" s="669">
        <v>0.47037749615975427</v>
      </c>
      <c r="G61" s="537">
        <v>0.4171018305171531</v>
      </c>
      <c r="H61" s="583">
        <v>0.35492090332490961</v>
      </c>
      <c r="I61" s="583">
        <v>0.3068127240143369</v>
      </c>
      <c r="J61" s="669">
        <v>0.35956027075842745</v>
      </c>
      <c r="K61" s="583">
        <v>0.41466275852704298</v>
      </c>
      <c r="L61" s="537">
        <v>0.26303757246915416</v>
      </c>
      <c r="M61" s="583">
        <v>0.31845002725335719</v>
      </c>
      <c r="N61" s="583">
        <v>0.43122119815668203</v>
      </c>
      <c r="O61" s="669">
        <v>0.3365512860649168</v>
      </c>
      <c r="P61" s="583">
        <v>0.38833947842991617</v>
      </c>
      <c r="Q61" s="537">
        <v>0.46109372677270705</v>
      </c>
      <c r="R61" s="583">
        <v>0.50456080389144897</v>
      </c>
      <c r="S61" s="583">
        <v>0.51305683563748083</v>
      </c>
      <c r="T61" s="669">
        <v>0.49277708208107934</v>
      </c>
      <c r="U61" s="669">
        <v>0.41466347715842861</v>
      </c>
      <c r="V61" s="537">
        <v>0.50697517466924336</v>
      </c>
      <c r="W61" s="583">
        <v>0.48419791832194503</v>
      </c>
      <c r="X61" s="583">
        <v>0.49007048709181911</v>
      </c>
      <c r="Y61" s="669">
        <v>0.4939577488563664</v>
      </c>
      <c r="Z61" s="537">
        <v>0.45715226574500767</v>
      </c>
      <c r="AA61" s="583">
        <v>0.3538603760963282</v>
      </c>
      <c r="AB61" s="583">
        <v>0.2886551459293395</v>
      </c>
      <c r="AC61" s="669">
        <v>0.36641641768369881</v>
      </c>
      <c r="AD61" s="583">
        <v>0.43018708327003258</v>
      </c>
      <c r="AE61" s="537">
        <v>0.28975583469600119</v>
      </c>
      <c r="AF61" s="583">
        <v>0.33285813388831076</v>
      </c>
      <c r="AG61" s="583">
        <v>0.39297875064004095</v>
      </c>
      <c r="AH61" s="669">
        <v>0.33793906949175179</v>
      </c>
      <c r="AI61" s="583">
        <v>0.39921329762185076</v>
      </c>
      <c r="AJ61" s="537">
        <v>0.477583804073138</v>
      </c>
      <c r="AK61" s="583">
        <v>0.50103046594982081</v>
      </c>
      <c r="AL61" s="583">
        <v>0.50035924879837468</v>
      </c>
      <c r="AM61" s="669">
        <v>0.49290378932077744</v>
      </c>
      <c r="AN61" s="669">
        <v>0.42276391302158089</v>
      </c>
      <c r="AO61" s="583">
        <v>0.28602176552202574</v>
      </c>
      <c r="AP61" s="583">
        <v>0.26562980716480139</v>
      </c>
      <c r="AQ61" s="583">
        <v>0.27166216986274216</v>
      </c>
      <c r="AR61" s="669">
        <v>0.27473150281618025</v>
      </c>
      <c r="AS61" s="537">
        <v>0.15938940092165899</v>
      </c>
      <c r="AT61" s="583">
        <v>0.16490300282443882</v>
      </c>
      <c r="AU61" s="583">
        <v>0.13765813492063492</v>
      </c>
      <c r="AV61" s="669">
        <v>0.15410350728380681</v>
      </c>
      <c r="AW61" s="583">
        <v>0.21408427854299802</v>
      </c>
      <c r="AX61" s="537">
        <v>0.19260124002774887</v>
      </c>
      <c r="AY61" s="583">
        <v>0.20803069719042663</v>
      </c>
      <c r="AZ61" s="583">
        <v>0.22586246159754222</v>
      </c>
      <c r="BA61" s="669">
        <v>0.20864634675749685</v>
      </c>
      <c r="BB61" s="583">
        <v>0.21225171545044816</v>
      </c>
      <c r="BC61" s="583">
        <v>0.17541288836033891</v>
      </c>
      <c r="BD61" s="583">
        <v>0.18301446492575524</v>
      </c>
      <c r="BE61" s="583">
        <v>0.19123767404984887</v>
      </c>
      <c r="BF61" s="583">
        <v>0.18322392807052693</v>
      </c>
      <c r="BG61" s="583">
        <v>0.20500599709614292</v>
      </c>
      <c r="BH61" s="583">
        <v>0.20372565160299289</v>
      </c>
      <c r="BI61" s="583">
        <v>0.21801882406188283</v>
      </c>
      <c r="BJ61" s="583">
        <v>0.18865361602497399</v>
      </c>
      <c r="BK61" s="583">
        <v>0.20298093744666323</v>
      </c>
      <c r="BL61" s="583">
        <v>0.17661132232462878</v>
      </c>
      <c r="BM61" s="292">
        <v>0.16127882042515235</v>
      </c>
      <c r="BN61" s="292">
        <v>0.13116343445980544</v>
      </c>
      <c r="BO61" s="292">
        <v>0.15640534216167856</v>
      </c>
      <c r="BP61" s="292">
        <v>0.17956447793874278</v>
      </c>
      <c r="BQ61" s="681">
        <v>-3.4519800604255246E-2</v>
      </c>
      <c r="BR61" s="134">
        <v>0.10828985184084039</v>
      </c>
      <c r="BS61" s="681">
        <v>-8.4311388186908476E-2</v>
      </c>
      <c r="BT61" s="134">
        <v>0.12164482681730342</v>
      </c>
      <c r="BU61" s="681">
        <v>-8.6385870373123216E-2</v>
      </c>
      <c r="BV61" s="134">
        <v>0.21853647231811787</v>
      </c>
      <c r="BW61" s="681">
        <f t="shared" si="0"/>
        <v>-7.3259892794243497E-3</v>
      </c>
      <c r="BX61" s="134">
        <v>0.14876485229074524</v>
      </c>
      <c r="BY61" s="681">
        <f t="shared" si="1"/>
        <v>-5.9881494466751617E-2</v>
      </c>
      <c r="BZ61" s="134">
        <v>0.16918271252617859</v>
      </c>
      <c r="CA61" s="583">
        <f t="shared" si="2"/>
        <v>-4.3069002924269573E-2</v>
      </c>
    </row>
    <row r="62" spans="1:79" x14ac:dyDescent="0.25">
      <c r="A62" s="550" t="s">
        <v>86</v>
      </c>
      <c r="B62" s="135">
        <v>0.46232876712328769</v>
      </c>
      <c r="C62" s="135">
        <v>0.55458482676224607</v>
      </c>
      <c r="D62" s="62">
        <v>0.58351603835978838</v>
      </c>
      <c r="E62" s="62">
        <v>0.55806974313022706</v>
      </c>
      <c r="F62" s="140">
        <v>0.56478600823045266</v>
      </c>
      <c r="G62" s="136">
        <v>0.58882137345679009</v>
      </c>
      <c r="H62" s="559">
        <v>0.42008064516129034</v>
      </c>
      <c r="I62" s="559">
        <v>0.3848804012345679</v>
      </c>
      <c r="J62" s="139">
        <v>0.46410498066748068</v>
      </c>
      <c r="K62" s="559">
        <v>0.5141673700634336</v>
      </c>
      <c r="L62" s="136">
        <v>0.25357340203106332</v>
      </c>
      <c r="M62" s="559">
        <v>0.38810707885304663</v>
      </c>
      <c r="N62" s="559">
        <v>0.55981134259259269</v>
      </c>
      <c r="O62" s="139">
        <v>0.39876559983896936</v>
      </c>
      <c r="P62" s="559">
        <v>0.47527739621489623</v>
      </c>
      <c r="Q62" s="136">
        <v>0.58930928912783753</v>
      </c>
      <c r="R62" s="559">
        <v>0.67066705246913594</v>
      </c>
      <c r="S62" s="559">
        <v>0.67788605137395463</v>
      </c>
      <c r="T62" s="139">
        <v>0.64568551227858306</v>
      </c>
      <c r="U62" s="139">
        <v>0.51822957889396248</v>
      </c>
      <c r="V62" s="135">
        <v>0.60644948476702509</v>
      </c>
      <c r="W62" s="62">
        <v>0.56102789750957849</v>
      </c>
      <c r="X62" s="62">
        <v>0.56275201612903225</v>
      </c>
      <c r="Y62" s="140">
        <v>0.57708852258852261</v>
      </c>
      <c r="Z62" s="136">
        <v>0.58838271604938275</v>
      </c>
      <c r="AA62" s="559">
        <v>0.41496079749103942</v>
      </c>
      <c r="AB62" s="559">
        <v>0.38225308641975309</v>
      </c>
      <c r="AC62" s="139">
        <v>0.46135009666259669</v>
      </c>
      <c r="AD62" s="559">
        <v>0.51921930962555962</v>
      </c>
      <c r="AE62" s="136">
        <v>0.38879125597371567</v>
      </c>
      <c r="AF62" s="559">
        <v>0.44039090501792116</v>
      </c>
      <c r="AG62" s="559">
        <v>0.45977959104938271</v>
      </c>
      <c r="AH62" s="139">
        <v>0.42932646437198063</v>
      </c>
      <c r="AI62" s="559">
        <v>0.48903631048932145</v>
      </c>
      <c r="AJ62" s="136">
        <v>0.60802456690561524</v>
      </c>
      <c r="AK62" s="559">
        <v>0.59607773919753093</v>
      </c>
      <c r="AL62" s="559">
        <v>0.58337066905615298</v>
      </c>
      <c r="AM62" s="139">
        <v>0.59582157055152984</v>
      </c>
      <c r="AN62" s="139">
        <v>0.51587850700769067</v>
      </c>
      <c r="AO62" s="135">
        <v>0.28021721923536441</v>
      </c>
      <c r="AP62" s="62">
        <v>0.26295882936507936</v>
      </c>
      <c r="AQ62" s="62">
        <v>0.26245060483870969</v>
      </c>
      <c r="AR62" s="140">
        <v>0.26872833076131691</v>
      </c>
      <c r="AS62" s="136">
        <v>0.22386188271604937</v>
      </c>
      <c r="AT62" s="559">
        <v>0.21369716995221028</v>
      </c>
      <c r="AU62" s="559">
        <v>0.19278858024691362</v>
      </c>
      <c r="AV62" s="139">
        <v>0.21015523249898249</v>
      </c>
      <c r="AW62" s="559">
        <v>0.2392799774913035</v>
      </c>
      <c r="AX62" s="136">
        <v>0.19520228494623654</v>
      </c>
      <c r="AY62" s="559">
        <v>0.18595258363201911</v>
      </c>
      <c r="AZ62" s="559">
        <v>0.19020030864197532</v>
      </c>
      <c r="BA62" s="139">
        <v>0.19045445853462159</v>
      </c>
      <c r="BB62" s="559">
        <v>0.22282595645095646</v>
      </c>
      <c r="BC62" s="559">
        <v>0.19048947132616489</v>
      </c>
      <c r="BD62" s="559">
        <v>0.23433256172839506</v>
      </c>
      <c r="BE62" s="559">
        <v>0.23499365292712066</v>
      </c>
      <c r="BF62" s="559">
        <v>0.21978210547504023</v>
      </c>
      <c r="BG62" s="559">
        <v>0.22205873921867073</v>
      </c>
      <c r="BH62" s="559">
        <v>0.23169280167264036</v>
      </c>
      <c r="BI62" s="616">
        <v>0.23550462962962962</v>
      </c>
      <c r="BJ62" s="616">
        <v>0.23382381272401434</v>
      </c>
      <c r="BK62" s="616">
        <v>0.23361271862139921</v>
      </c>
      <c r="BL62" s="616">
        <v>0.21686400462962963</v>
      </c>
      <c r="BM62" s="559">
        <v>0.20726975059737157</v>
      </c>
      <c r="BN62" s="559">
        <v>0.2025508101851852</v>
      </c>
      <c r="BO62" s="559">
        <v>0.20887699684574684</v>
      </c>
      <c r="BP62" s="559">
        <v>0.22117652701043586</v>
      </c>
      <c r="BQ62" s="705">
        <v>-1.8103450480867644E-2</v>
      </c>
      <c r="BR62" s="136">
        <v>0.18378322879330947</v>
      </c>
      <c r="BS62" s="705">
        <v>-1.1419056152927071E-2</v>
      </c>
      <c r="BT62" s="136">
        <v>0.18582560483870969</v>
      </c>
      <c r="BU62" s="705">
        <v>-1.2697879330941797E-4</v>
      </c>
      <c r="BV62" s="136">
        <v>0.2289034336419753</v>
      </c>
      <c r="BW62" s="705">
        <f t="shared" si="0"/>
        <v>3.8703124999999977E-2</v>
      </c>
      <c r="BX62" s="136">
        <v>0.19918453099838968</v>
      </c>
      <c r="BY62" s="705">
        <f t="shared" si="1"/>
        <v>8.7300724637680849E-3</v>
      </c>
      <c r="BZ62" s="136">
        <v>0.21376530491113824</v>
      </c>
      <c r="CA62" s="617">
        <f t="shared" si="2"/>
        <v>-9.0606515398182208E-3</v>
      </c>
    </row>
    <row r="63" spans="1:79" x14ac:dyDescent="0.25">
      <c r="A63" s="550" t="s">
        <v>87</v>
      </c>
      <c r="B63" s="135">
        <v>0.45392567224759006</v>
      </c>
      <c r="C63" s="135">
        <v>0.57039650537634412</v>
      </c>
      <c r="D63" s="62">
        <v>0.57398664847883596</v>
      </c>
      <c r="E63" s="62">
        <v>0.57820172491039423</v>
      </c>
      <c r="F63" s="140">
        <v>0.57420190329218113</v>
      </c>
      <c r="G63" s="136">
        <v>0.4580783179012346</v>
      </c>
      <c r="H63" s="559">
        <v>0.45327284946236557</v>
      </c>
      <c r="I63" s="559">
        <v>0.40493402777777776</v>
      </c>
      <c r="J63" s="139">
        <v>0.43892119454619444</v>
      </c>
      <c r="K63" s="559">
        <v>0.5061878453038674</v>
      </c>
      <c r="L63" s="136">
        <v>0.41332437275985662</v>
      </c>
      <c r="M63" s="559">
        <v>0.40858030913978494</v>
      </c>
      <c r="N63" s="559">
        <v>0.53952492283950615</v>
      </c>
      <c r="O63" s="139">
        <v>0.45287818287037029</v>
      </c>
      <c r="P63" s="559">
        <v>0.48822268433726762</v>
      </c>
      <c r="Q63" s="136">
        <v>0.57832791965352448</v>
      </c>
      <c r="R63" s="559">
        <v>0.57931134259259254</v>
      </c>
      <c r="S63" s="559">
        <v>0.58352001194743131</v>
      </c>
      <c r="T63" s="139">
        <v>0.58039811040660227</v>
      </c>
      <c r="U63" s="139">
        <v>0.51145594241501768</v>
      </c>
      <c r="V63" s="135">
        <v>0.63167827807646348</v>
      </c>
      <c r="W63" s="62">
        <v>0.60991878192848026</v>
      </c>
      <c r="X63" s="62">
        <v>0.63750746714456397</v>
      </c>
      <c r="Y63" s="140">
        <v>0.62672970085470092</v>
      </c>
      <c r="Z63" s="136">
        <v>0.56053645833333332</v>
      </c>
      <c r="AA63" s="559">
        <v>0.46580477150537636</v>
      </c>
      <c r="AB63" s="559">
        <v>0.35787191358024695</v>
      </c>
      <c r="AC63" s="139">
        <v>0.4614527370777371</v>
      </c>
      <c r="AD63" s="559">
        <v>0.54409121896621904</v>
      </c>
      <c r="AE63" s="136">
        <v>0.37137712813620072</v>
      </c>
      <c r="AF63" s="559">
        <v>0.41821983273596169</v>
      </c>
      <c r="AG63" s="559">
        <v>0.53244583333333328</v>
      </c>
      <c r="AH63" s="139">
        <v>0.43968348681561992</v>
      </c>
      <c r="AI63" s="559">
        <v>0.50903460817112733</v>
      </c>
      <c r="AJ63" s="136">
        <v>0.60316457586618866</v>
      </c>
      <c r="AK63" s="559">
        <v>0.64820910493827166</v>
      </c>
      <c r="AL63" s="559">
        <v>0.63265382317801677</v>
      </c>
      <c r="AM63" s="139">
        <v>0.62778960346215784</v>
      </c>
      <c r="AN63" s="139">
        <v>0.53888559059400942</v>
      </c>
      <c r="AO63" s="135">
        <v>0.26696202956989246</v>
      </c>
      <c r="AP63" s="62">
        <v>0.24365492724867724</v>
      </c>
      <c r="AQ63" s="62">
        <v>0.26342181899641576</v>
      </c>
      <c r="AR63" s="140">
        <v>0.2584915252057613</v>
      </c>
      <c r="AS63" s="136">
        <v>2.6099537037037036E-2</v>
      </c>
      <c r="AT63" s="559">
        <v>8.3036327658303447E-2</v>
      </c>
      <c r="AU63" s="559">
        <v>7.9410185185185181E-2</v>
      </c>
      <c r="AV63" s="139">
        <v>6.3070525539275543E-2</v>
      </c>
      <c r="AW63" s="559">
        <v>0.16024118835686513</v>
      </c>
      <c r="AX63" s="136">
        <v>0.27176015531660697</v>
      </c>
      <c r="AY63" s="559">
        <v>0.30281044653524491</v>
      </c>
      <c r="AZ63" s="559">
        <v>0.29259166666666664</v>
      </c>
      <c r="BA63" s="139">
        <v>0.28901563758051529</v>
      </c>
      <c r="BB63" s="559">
        <v>0.20363770604395603</v>
      </c>
      <c r="BC63" s="559">
        <v>9.757093787335723E-2</v>
      </c>
      <c r="BD63" s="559">
        <v>6.0373649691358021E-2</v>
      </c>
      <c r="BE63" s="559">
        <v>4.672416367980884E-2</v>
      </c>
      <c r="BF63" s="559">
        <v>6.8308235205314011E-2</v>
      </c>
      <c r="BG63" s="559">
        <v>0.16952726407914762</v>
      </c>
      <c r="BH63" s="559">
        <v>7.6597782258064503E-2</v>
      </c>
      <c r="BI63" s="616">
        <v>0.10984825562169312</v>
      </c>
      <c r="BJ63" s="616">
        <v>9.2948439366786137E-2</v>
      </c>
      <c r="BK63" s="616">
        <v>9.2574266975308642E-2</v>
      </c>
      <c r="BL63" s="616">
        <v>9.0961265432098759E-2</v>
      </c>
      <c r="BM63" s="559">
        <v>8.1634259259259254E-2</v>
      </c>
      <c r="BN63" s="559">
        <v>3.9380825617283947E-2</v>
      </c>
      <c r="BO63" s="559">
        <v>7.0779393060643042E-2</v>
      </c>
      <c r="BP63" s="559">
        <v>8.1616623183957432E-2</v>
      </c>
      <c r="BQ63" s="705">
        <v>-7.8624565172907696E-2</v>
      </c>
      <c r="BR63" s="136">
        <v>5.1958258661887703E-3</v>
      </c>
      <c r="BS63" s="705">
        <v>-0.26656432945041819</v>
      </c>
      <c r="BT63" s="136">
        <v>3.5196124551971325E-2</v>
      </c>
      <c r="BU63" s="705">
        <v>-0.26761432198327362</v>
      </c>
      <c r="BV63" s="136">
        <v>0.23275054012345681</v>
      </c>
      <c r="BW63" s="705">
        <f t="shared" si="0"/>
        <v>-5.9841126543209833E-2</v>
      </c>
      <c r="BX63" s="136">
        <v>8.9507246376811608E-2</v>
      </c>
      <c r="BY63" s="705">
        <f t="shared" si="1"/>
        <v>-0.19950839120370367</v>
      </c>
      <c r="BZ63" s="136">
        <v>8.427573429656765E-2</v>
      </c>
      <c r="CA63" s="617">
        <f t="shared" si="2"/>
        <v>-0.11936197174738838</v>
      </c>
    </row>
    <row r="64" spans="1:79" x14ac:dyDescent="0.25">
      <c r="A64" s="550" t="s">
        <v>88</v>
      </c>
      <c r="B64" s="135">
        <v>0.22236817414148996</v>
      </c>
      <c r="C64" s="135">
        <v>0.29339740757107086</v>
      </c>
      <c r="D64" s="62">
        <v>0.28684686888454008</v>
      </c>
      <c r="E64" s="62">
        <v>0.2454960229783473</v>
      </c>
      <c r="F64" s="140">
        <v>0.27486009639776759</v>
      </c>
      <c r="G64" s="136">
        <v>0.20731944444444447</v>
      </c>
      <c r="H64" s="559">
        <v>0.19364910148770068</v>
      </c>
      <c r="I64" s="559">
        <v>0.13303729071537293</v>
      </c>
      <c r="J64" s="139">
        <v>0.17817389231772796</v>
      </c>
      <c r="K64" s="559">
        <v>0.22624990539620071</v>
      </c>
      <c r="L64" s="136">
        <v>0.12414401973781117</v>
      </c>
      <c r="M64" s="559">
        <v>0.16085156134924142</v>
      </c>
      <c r="N64" s="559">
        <v>0.19756915905631661</v>
      </c>
      <c r="O64" s="139">
        <v>0.16045584549334921</v>
      </c>
      <c r="P64" s="559">
        <v>0.2040775482128222</v>
      </c>
      <c r="Q64" s="136">
        <v>0.21900629695095006</v>
      </c>
      <c r="R64" s="559">
        <v>0.26700342465753424</v>
      </c>
      <c r="S64" s="559">
        <v>0.28098762704374725</v>
      </c>
      <c r="T64" s="139">
        <v>0.25554254764740914</v>
      </c>
      <c r="U64" s="139">
        <v>0.21704954807030713</v>
      </c>
      <c r="V64" s="135">
        <v>0.28586868463691267</v>
      </c>
      <c r="W64" s="62">
        <v>0.28442174460714853</v>
      </c>
      <c r="X64" s="62">
        <v>0.27296730004418912</v>
      </c>
      <c r="Y64" s="140">
        <v>0.28101259471122486</v>
      </c>
      <c r="Z64" s="136">
        <v>0.22575152207001523</v>
      </c>
      <c r="AA64" s="559">
        <v>0.18318603623508614</v>
      </c>
      <c r="AB64" s="559">
        <v>0.12807077625570776</v>
      </c>
      <c r="AC64" s="139">
        <v>0.1790487480555974</v>
      </c>
      <c r="AD64" s="559">
        <v>0.2300306713834111</v>
      </c>
      <c r="AE64" s="136">
        <v>0.11157386949477095</v>
      </c>
      <c r="AF64" s="559">
        <v>0.14260605391073794</v>
      </c>
      <c r="AG64" s="559">
        <v>0.18953630136986302</v>
      </c>
      <c r="AH64" s="139">
        <v>0.14745289855072463</v>
      </c>
      <c r="AI64" s="559">
        <v>0.20230382795053831</v>
      </c>
      <c r="AJ64" s="136">
        <v>0.22506941375754896</v>
      </c>
      <c r="AK64" s="559">
        <v>0.26212271689497718</v>
      </c>
      <c r="AL64" s="559">
        <v>0.28800265134776842</v>
      </c>
      <c r="AM64" s="139">
        <v>0.25835777744689298</v>
      </c>
      <c r="AN64" s="139">
        <v>0.21639389175836513</v>
      </c>
      <c r="AO64" s="135">
        <v>0.31054544115480925</v>
      </c>
      <c r="AP64" s="62">
        <v>0.28991356816699282</v>
      </c>
      <c r="AQ64" s="62">
        <v>0.28887501841213725</v>
      </c>
      <c r="AR64" s="140">
        <v>0.29666237950279045</v>
      </c>
      <c r="AS64" s="136">
        <v>0.2272640791476408</v>
      </c>
      <c r="AT64" s="559">
        <v>0.1975224628074827</v>
      </c>
      <c r="AU64" s="559">
        <v>0.14073293378995433</v>
      </c>
      <c r="AV64" s="139">
        <v>0.18860556851823976</v>
      </c>
      <c r="AW64" s="559">
        <v>0.24233547453265722</v>
      </c>
      <c r="AX64" s="136">
        <v>0.11196127927529828</v>
      </c>
      <c r="AY64" s="559">
        <v>0.13632497422300779</v>
      </c>
      <c r="AZ64" s="559">
        <v>0.19522098554033482</v>
      </c>
      <c r="BA64" s="139">
        <v>0.14732068939845144</v>
      </c>
      <c r="BB64" s="559">
        <v>0.2103158399819359</v>
      </c>
      <c r="BC64" s="559">
        <v>0.23731845632641035</v>
      </c>
      <c r="BD64" s="559">
        <v>0.2533601598173516</v>
      </c>
      <c r="BE64" s="559">
        <v>0.29061496538518189</v>
      </c>
      <c r="BF64" s="559">
        <v>0.26050805290847723</v>
      </c>
      <c r="BG64" s="559">
        <v>0.22296702789766684</v>
      </c>
      <c r="BH64" s="559">
        <v>0.30152800486080422</v>
      </c>
      <c r="BI64" s="616">
        <v>0.30746132990867581</v>
      </c>
      <c r="BJ64" s="616">
        <v>0.23849633598468109</v>
      </c>
      <c r="BK64" s="616">
        <v>0.28166302004058852</v>
      </c>
      <c r="BL64" s="616">
        <v>0.22138681506849317</v>
      </c>
      <c r="BM64" s="559">
        <v>0.19447144277507733</v>
      </c>
      <c r="BN64" s="559">
        <v>0.15127928082191783</v>
      </c>
      <c r="BO64" s="559">
        <v>0.18910546816197502</v>
      </c>
      <c r="BP64" s="559">
        <v>0.23512856025631323</v>
      </c>
      <c r="BQ64" s="705">
        <v>-7.2069142763439842E-3</v>
      </c>
      <c r="BR64" s="136">
        <v>0.13551240978052734</v>
      </c>
      <c r="BS64" s="705">
        <v>2.3551130505229056E-2</v>
      </c>
      <c r="BT64" s="136">
        <v>0.14360771100309325</v>
      </c>
      <c r="BU64" s="705">
        <v>7.2827367800854526E-3</v>
      </c>
      <c r="BV64" s="136">
        <v>0.19437491467576792</v>
      </c>
      <c r="BW64" s="705">
        <f t="shared" si="0"/>
        <v>-8.4607086456689462E-4</v>
      </c>
      <c r="BX64" s="136">
        <v>0.15747177259431858</v>
      </c>
      <c r="BY64" s="705">
        <f t="shared" si="1"/>
        <v>1.0151083195867133E-2</v>
      </c>
      <c r="BZ64" s="136">
        <v>0.20893958133916296</v>
      </c>
      <c r="CA64" s="617">
        <f t="shared" si="2"/>
        <v>-1.3762586427729373E-3</v>
      </c>
    </row>
    <row r="65" spans="2:74" x14ac:dyDescent="0.25">
      <c r="B65" s="202">
        <v>365</v>
      </c>
      <c r="C65" s="550">
        <v>31</v>
      </c>
      <c r="D65" s="550">
        <v>28</v>
      </c>
      <c r="E65" s="550">
        <v>31</v>
      </c>
      <c r="F65" s="45">
        <v>90</v>
      </c>
      <c r="G65" s="550">
        <v>30</v>
      </c>
      <c r="H65" s="550">
        <v>31</v>
      </c>
      <c r="I65" s="550">
        <v>30</v>
      </c>
      <c r="J65" s="45">
        <v>91</v>
      </c>
      <c r="K65" s="50">
        <v>181</v>
      </c>
      <c r="L65" s="550">
        <v>31</v>
      </c>
      <c r="M65" s="550">
        <v>31</v>
      </c>
      <c r="N65" s="550">
        <v>30</v>
      </c>
      <c r="O65" s="45">
        <v>92</v>
      </c>
      <c r="P65" s="50">
        <v>273</v>
      </c>
      <c r="Q65" s="550">
        <v>31</v>
      </c>
      <c r="R65" s="550">
        <v>30</v>
      </c>
      <c r="S65" s="550">
        <v>31</v>
      </c>
      <c r="T65" s="45">
        <v>92</v>
      </c>
      <c r="U65" s="50">
        <v>365</v>
      </c>
      <c r="V65" s="550">
        <v>31</v>
      </c>
      <c r="W65" s="550">
        <v>29</v>
      </c>
      <c r="X65" s="550">
        <v>31</v>
      </c>
      <c r="Y65" s="45">
        <v>91</v>
      </c>
      <c r="Z65" s="550">
        <v>30</v>
      </c>
      <c r="AA65" s="550">
        <v>31</v>
      </c>
      <c r="AB65" s="550">
        <v>30</v>
      </c>
      <c r="AC65" s="45">
        <v>91</v>
      </c>
      <c r="AD65" s="50">
        <v>182</v>
      </c>
      <c r="AE65" s="550">
        <v>31</v>
      </c>
      <c r="AF65" s="550">
        <v>31</v>
      </c>
      <c r="AG65" s="550">
        <v>30</v>
      </c>
      <c r="AH65" s="45">
        <v>92</v>
      </c>
      <c r="AI65" s="50">
        <v>274</v>
      </c>
      <c r="AJ65" s="550">
        <v>31</v>
      </c>
      <c r="AK65" s="550">
        <v>30</v>
      </c>
      <c r="AL65" s="550">
        <v>31</v>
      </c>
      <c r="AM65" s="45">
        <v>92</v>
      </c>
      <c r="AN65" s="50">
        <v>366</v>
      </c>
      <c r="AO65" s="550">
        <v>31</v>
      </c>
      <c r="AP65" s="550">
        <v>28</v>
      </c>
      <c r="AQ65" s="550">
        <v>31</v>
      </c>
      <c r="AR65" s="45">
        <v>90</v>
      </c>
      <c r="AS65" s="550">
        <v>30</v>
      </c>
      <c r="AT65" s="550">
        <v>31</v>
      </c>
      <c r="AU65" s="550">
        <v>30</v>
      </c>
      <c r="AV65" s="45">
        <v>91</v>
      </c>
      <c r="AW65" s="50">
        <v>181</v>
      </c>
      <c r="AX65" s="550">
        <v>31</v>
      </c>
      <c r="AY65" s="550">
        <v>31</v>
      </c>
      <c r="AZ65" s="550">
        <v>30</v>
      </c>
      <c r="BA65" s="45">
        <v>92</v>
      </c>
      <c r="BB65" s="50">
        <v>273</v>
      </c>
      <c r="BC65" s="50">
        <v>30</v>
      </c>
      <c r="BD65" s="50"/>
      <c r="BE65" s="50"/>
      <c r="BF65" s="50"/>
      <c r="BG65" s="50"/>
      <c r="BH65" s="550">
        <v>31</v>
      </c>
      <c r="BJ65" s="550">
        <v>31</v>
      </c>
      <c r="BK65" s="550">
        <v>90</v>
      </c>
      <c r="BL65" s="550">
        <v>30</v>
      </c>
      <c r="BM65" s="550">
        <v>31</v>
      </c>
      <c r="BN65" s="550">
        <v>30</v>
      </c>
      <c r="BO65" s="45">
        <v>91</v>
      </c>
      <c r="BP65" s="50">
        <v>181</v>
      </c>
      <c r="BR65" s="550">
        <v>31</v>
      </c>
      <c r="BT65" s="550">
        <v>31</v>
      </c>
      <c r="BV65" s="550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H72"/>
  <sheetViews>
    <sheetView showGridLines="0" view="pageBreakPreview" zoomScaleSheetLayoutView="100" workbookViewId="0">
      <pane xSplit="1" ySplit="3" topLeftCell="BE4" activePane="bottomRight" state="frozen"/>
      <selection activeCell="A14" sqref="A14"/>
      <selection pane="topRight" activeCell="A14" sqref="A14"/>
      <selection pane="bottomLeft" activeCell="A14" sqref="A14"/>
      <selection pane="bottomRight" activeCell="BZ5" sqref="BZ5"/>
    </sheetView>
  </sheetViews>
  <sheetFormatPr defaultRowHeight="15" outlineLevelCol="1" x14ac:dyDescent="0.25"/>
  <cols>
    <col min="1" max="1" width="38.85546875" style="550" customWidth="1"/>
    <col min="2" max="2" width="6.42578125" style="550" customWidth="1"/>
    <col min="3" max="5" width="7.42578125" style="550" customWidth="1" outlineLevel="1"/>
    <col min="6" max="6" width="7.28515625" style="550" customWidth="1" outlineLevel="1"/>
    <col min="7" max="9" width="7.42578125" style="550" customWidth="1" outlineLevel="1"/>
    <col min="10" max="21" width="7.28515625" style="550" customWidth="1" outlineLevel="1"/>
    <col min="22" max="35" width="9.140625" style="550" customWidth="1"/>
    <col min="36" max="39" width="7.28515625" style="550" customWidth="1"/>
    <col min="40" max="44" width="9.140625" style="550"/>
    <col min="45" max="49" width="9.140625" style="550" customWidth="1"/>
    <col min="50" max="50" width="10.42578125" style="550" customWidth="1"/>
    <col min="51" max="51" width="8.85546875" style="550" customWidth="1"/>
    <col min="52" max="54" width="9.140625" style="550" customWidth="1"/>
    <col min="55" max="55" width="10.85546875" style="550" customWidth="1"/>
    <col min="56" max="56" width="12" style="550" customWidth="1"/>
    <col min="57" max="59" width="9.140625" style="550" customWidth="1"/>
    <col min="60" max="16384" width="9.140625" style="550"/>
  </cols>
  <sheetData>
    <row r="1" spans="1:86" ht="28.5" customHeight="1" x14ac:dyDescent="0.25">
      <c r="A1" s="928"/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  <c r="V1" s="928"/>
      <c r="W1" s="928"/>
      <c r="X1" s="928"/>
      <c r="Y1" s="928"/>
      <c r="Z1" s="928"/>
      <c r="AA1" s="928"/>
      <c r="AB1" s="928"/>
      <c r="AC1" s="928"/>
      <c r="AD1" s="928"/>
      <c r="AE1" s="928"/>
      <c r="AF1" s="928"/>
      <c r="AG1" s="928"/>
      <c r="AH1" s="928"/>
      <c r="AI1" s="928"/>
      <c r="AJ1" s="928"/>
      <c r="AK1" s="928"/>
      <c r="AL1" s="928"/>
      <c r="AM1" s="928"/>
      <c r="AN1" s="928"/>
      <c r="AO1" s="947" t="s">
        <v>254</v>
      </c>
      <c r="AP1" s="947"/>
      <c r="AQ1" s="947"/>
      <c r="AR1" s="947"/>
      <c r="AS1" s="947"/>
      <c r="AT1" s="947"/>
      <c r="AU1" s="947"/>
      <c r="AV1" s="947"/>
      <c r="AW1" s="947"/>
      <c r="AX1" s="947"/>
      <c r="AY1" s="947"/>
      <c r="AZ1" s="947"/>
      <c r="BA1" s="947"/>
      <c r="BB1" s="947"/>
      <c r="BC1" s="947"/>
      <c r="BD1" s="947"/>
      <c r="BE1" s="947"/>
      <c r="BF1" s="947"/>
      <c r="BG1" s="947"/>
      <c r="BH1" s="947"/>
      <c r="BI1" s="947"/>
      <c r="BJ1" s="947"/>
      <c r="BK1" s="947"/>
      <c r="BL1" s="947"/>
      <c r="BM1" s="947"/>
      <c r="BN1" s="947"/>
      <c r="BO1" s="947"/>
      <c r="BP1" s="947"/>
      <c r="BQ1" s="947"/>
      <c r="BR1" s="947"/>
      <c r="BS1" s="947"/>
      <c r="BT1" s="947"/>
      <c r="BU1" s="947"/>
      <c r="BV1" s="947"/>
      <c r="BW1" s="947"/>
      <c r="BX1" s="947"/>
      <c r="BY1" s="947"/>
      <c r="BZ1" s="947"/>
      <c r="CA1" s="947"/>
      <c r="CB1" s="947"/>
      <c r="CC1" s="947"/>
      <c r="CD1" s="947"/>
      <c r="CE1" s="947"/>
      <c r="CF1" s="947"/>
      <c r="CG1" s="947"/>
      <c r="CH1" s="947"/>
    </row>
    <row r="2" spans="1:86" ht="18.75" x14ac:dyDescent="0.25">
      <c r="A2" s="3"/>
      <c r="B2" s="3">
        <v>2010</v>
      </c>
      <c r="C2" s="933">
        <v>2011</v>
      </c>
      <c r="D2" s="933"/>
      <c r="E2" s="933"/>
      <c r="F2" s="933"/>
      <c r="G2" s="933"/>
      <c r="H2" s="933"/>
      <c r="I2" s="933"/>
      <c r="J2" s="934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5">
        <v>2012</v>
      </c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933"/>
      <c r="AM2" s="933"/>
      <c r="AN2" s="933"/>
      <c r="AO2" s="935">
        <v>2013</v>
      </c>
      <c r="AP2" s="933"/>
      <c r="AQ2" s="933"/>
      <c r="AR2" s="933"/>
      <c r="AS2" s="933"/>
      <c r="AT2" s="933"/>
      <c r="AU2" s="933"/>
      <c r="AV2" s="933"/>
      <c r="AW2" s="933"/>
      <c r="AX2" s="933"/>
      <c r="AY2" s="933"/>
      <c r="AZ2" s="933"/>
      <c r="BA2" s="933"/>
      <c r="BB2" s="933"/>
      <c r="BC2" s="933"/>
      <c r="BD2" s="933"/>
      <c r="BE2" s="933"/>
      <c r="BF2" s="933"/>
      <c r="BG2" s="933"/>
      <c r="BH2" s="933">
        <v>2014</v>
      </c>
      <c r="BI2" s="933"/>
      <c r="BJ2" s="933"/>
      <c r="BK2" s="933"/>
      <c r="BL2" s="933"/>
      <c r="BM2" s="933"/>
      <c r="BN2" s="933"/>
      <c r="BO2" s="933"/>
      <c r="BP2" s="933"/>
      <c r="BQ2" s="933" t="s">
        <v>236</v>
      </c>
      <c r="BR2" s="933"/>
      <c r="BS2" s="933" t="s">
        <v>236</v>
      </c>
      <c r="BT2" s="933"/>
      <c r="BU2" s="933" t="s">
        <v>236</v>
      </c>
      <c r="BV2" s="933"/>
      <c r="BW2" s="933" t="s">
        <v>235</v>
      </c>
      <c r="BX2" s="933"/>
      <c r="BY2" s="933" t="s">
        <v>235</v>
      </c>
      <c r="BZ2" s="933"/>
      <c r="CA2" s="933" t="s">
        <v>235</v>
      </c>
    </row>
    <row r="3" spans="1:86" x14ac:dyDescent="0.25">
      <c r="A3" s="215"/>
      <c r="B3" s="215"/>
      <c r="C3" s="968" t="s">
        <v>293</v>
      </c>
      <c r="D3" s="968" t="s">
        <v>294</v>
      </c>
      <c r="E3" s="968" t="s">
        <v>295</v>
      </c>
      <c r="F3" s="64" t="s">
        <v>3</v>
      </c>
      <c r="G3" s="968" t="s">
        <v>296</v>
      </c>
      <c r="H3" s="968" t="s">
        <v>297</v>
      </c>
      <c r="I3" s="968" t="s">
        <v>298</v>
      </c>
      <c r="J3" s="64" t="s">
        <v>6</v>
      </c>
      <c r="K3" s="942" t="s">
        <v>108</v>
      </c>
      <c r="L3" s="968" t="s">
        <v>299</v>
      </c>
      <c r="M3" s="968" t="s">
        <v>300</v>
      </c>
      <c r="N3" s="968" t="s">
        <v>301</v>
      </c>
      <c r="O3" s="942" t="s">
        <v>103</v>
      </c>
      <c r="P3" s="942" t="s">
        <v>109</v>
      </c>
      <c r="Q3" s="968" t="s">
        <v>302</v>
      </c>
      <c r="R3" s="968" t="s">
        <v>303</v>
      </c>
      <c r="S3" s="968" t="s">
        <v>304</v>
      </c>
      <c r="T3" s="951" t="s">
        <v>107</v>
      </c>
      <c r="U3" s="951" t="s">
        <v>110</v>
      </c>
      <c r="V3" s="968" t="s">
        <v>305</v>
      </c>
      <c r="W3" s="968" t="s">
        <v>306</v>
      </c>
      <c r="X3" s="968" t="s">
        <v>307</v>
      </c>
      <c r="Y3" s="64" t="s">
        <v>3</v>
      </c>
      <c r="Z3" s="968" t="s">
        <v>308</v>
      </c>
      <c r="AA3" s="968" t="s">
        <v>309</v>
      </c>
      <c r="AB3" s="968" t="s">
        <v>310</v>
      </c>
      <c r="AC3" s="64" t="s">
        <v>6</v>
      </c>
      <c r="AD3" s="942" t="s">
        <v>108</v>
      </c>
      <c r="AE3" s="968" t="s">
        <v>311</v>
      </c>
      <c r="AF3" s="968" t="s">
        <v>312</v>
      </c>
      <c r="AG3" s="968" t="s">
        <v>313</v>
      </c>
      <c r="AH3" s="942" t="s">
        <v>103</v>
      </c>
      <c r="AI3" s="942" t="s">
        <v>109</v>
      </c>
      <c r="AJ3" s="968" t="s">
        <v>314</v>
      </c>
      <c r="AK3" s="968" t="s">
        <v>315</v>
      </c>
      <c r="AL3" s="968" t="s">
        <v>316</v>
      </c>
      <c r="AM3" s="951" t="s">
        <v>107</v>
      </c>
      <c r="AN3" s="951" t="s">
        <v>110</v>
      </c>
      <c r="AO3" s="968" t="s">
        <v>317</v>
      </c>
      <c r="AP3" s="968" t="s">
        <v>318</v>
      </c>
      <c r="AQ3" s="968" t="s">
        <v>319</v>
      </c>
      <c r="AR3" s="64" t="s">
        <v>3</v>
      </c>
      <c r="AS3" s="968" t="s">
        <v>320</v>
      </c>
      <c r="AT3" s="968" t="s">
        <v>321</v>
      </c>
      <c r="AU3" s="968" t="s">
        <v>322</v>
      </c>
      <c r="AV3" s="64" t="s">
        <v>6</v>
      </c>
      <c r="AW3" s="942" t="s">
        <v>108</v>
      </c>
      <c r="AX3" s="968" t="s">
        <v>323</v>
      </c>
      <c r="AY3" s="968" t="s">
        <v>324</v>
      </c>
      <c r="AZ3" s="968" t="s">
        <v>325</v>
      </c>
      <c r="BA3" s="942" t="s">
        <v>103</v>
      </c>
      <c r="BB3" s="64" t="s">
        <v>109</v>
      </c>
      <c r="BC3" s="968" t="s">
        <v>326</v>
      </c>
      <c r="BD3" s="968" t="s">
        <v>327</v>
      </c>
      <c r="BE3" s="968" t="s">
        <v>328</v>
      </c>
      <c r="BF3" s="951" t="s">
        <v>107</v>
      </c>
      <c r="BG3" s="951" t="s">
        <v>110</v>
      </c>
      <c r="BH3" s="968" t="s">
        <v>329</v>
      </c>
      <c r="BI3" s="968" t="s">
        <v>330</v>
      </c>
      <c r="BJ3" s="968" t="s">
        <v>331</v>
      </c>
      <c r="BK3" s="64" t="s">
        <v>3</v>
      </c>
      <c r="BL3" s="969" t="s">
        <v>332</v>
      </c>
      <c r="BM3" s="969" t="s">
        <v>333</v>
      </c>
      <c r="BN3" s="969" t="s">
        <v>334</v>
      </c>
      <c r="BO3" s="951" t="s">
        <v>6</v>
      </c>
      <c r="BP3" s="951" t="s">
        <v>108</v>
      </c>
      <c r="BQ3" s="951" t="s">
        <v>229</v>
      </c>
      <c r="BR3" s="969" t="s">
        <v>335</v>
      </c>
      <c r="BS3" s="951" t="s">
        <v>229</v>
      </c>
      <c r="BT3" s="969" t="s">
        <v>336</v>
      </c>
      <c r="BU3" s="951" t="s">
        <v>229</v>
      </c>
      <c r="BV3" s="969" t="s">
        <v>337</v>
      </c>
      <c r="BW3" s="951" t="s">
        <v>229</v>
      </c>
      <c r="BX3" s="969" t="s">
        <v>103</v>
      </c>
      <c r="BY3" s="951" t="s">
        <v>229</v>
      </c>
      <c r="BZ3" s="969" t="s">
        <v>109</v>
      </c>
      <c r="CA3" s="951" t="s">
        <v>229</v>
      </c>
    </row>
    <row r="4" spans="1:86" x14ac:dyDescent="0.25">
      <c r="A4" s="16" t="s">
        <v>7</v>
      </c>
      <c r="B4" s="292">
        <v>0.20480885746513142</v>
      </c>
      <c r="C4" s="292">
        <v>0.39793420730077922</v>
      </c>
      <c r="D4" s="292">
        <v>0.35734566128537149</v>
      </c>
      <c r="E4" s="292">
        <v>0.29032480820723516</v>
      </c>
      <c r="F4" s="14">
        <v>0.34372394439826504</v>
      </c>
      <c r="G4" s="292">
        <v>0.22434481361931172</v>
      </c>
      <c r="H4" s="292">
        <v>0.12164485550199876</v>
      </c>
      <c r="I4" s="292">
        <v>6.0950206497768111E-2</v>
      </c>
      <c r="J4" s="14">
        <v>0.13549275960521273</v>
      </c>
      <c r="K4" s="14">
        <v>0.24038126363000725</v>
      </c>
      <c r="L4" s="292">
        <v>4.3494715325291429E-2</v>
      </c>
      <c r="M4" s="292">
        <v>3.7520831922029055E-2</v>
      </c>
      <c r="N4" s="292">
        <v>6.8100745429142656E-2</v>
      </c>
      <c r="O4" s="292">
        <v>4.9505481821100171E-2</v>
      </c>
      <c r="P4" s="292">
        <v>0.17583787532518358</v>
      </c>
      <c r="Q4" s="292">
        <v>0.17418013343959901</v>
      </c>
      <c r="R4" s="292">
        <v>0.28996983588166997</v>
      </c>
      <c r="S4" s="292">
        <v>0.38805206688376426</v>
      </c>
      <c r="T4" s="292">
        <v>0.2840034463657512</v>
      </c>
      <c r="U4" s="292">
        <v>0.2035871520064263</v>
      </c>
      <c r="V4" s="292">
        <v>0.4120403620849229</v>
      </c>
      <c r="W4" s="292">
        <v>0.3772596945054415</v>
      </c>
      <c r="X4" s="292">
        <v>0.30155202201705078</v>
      </c>
      <c r="Y4" s="14">
        <v>0.36318062035235588</v>
      </c>
      <c r="Z4" s="292">
        <v>0.22389045952880804</v>
      </c>
      <c r="AA4" s="292">
        <v>9.9472448319031459E-2</v>
      </c>
      <c r="AB4" s="292">
        <v>5.3164199778197592E-2</v>
      </c>
      <c r="AC4" s="14">
        <v>0.12492078520037206</v>
      </c>
      <c r="AD4" s="14">
        <v>0.24403609345745314</v>
      </c>
      <c r="AE4" s="292">
        <v>4.2415316316316315E-2</v>
      </c>
      <c r="AF4" s="292">
        <v>4.1425567682693641E-2</v>
      </c>
      <c r="AG4" s="292">
        <v>6.4974344511399676E-2</v>
      </c>
      <c r="AH4" s="14">
        <v>4.9446103494811773E-2</v>
      </c>
      <c r="AI4" s="14">
        <v>0.17863418581067375</v>
      </c>
      <c r="AJ4" s="292">
        <v>0.17870015236033182</v>
      </c>
      <c r="AK4" s="292">
        <v>0.28995534969847253</v>
      </c>
      <c r="AL4" s="292">
        <v>0.38996291378601822</v>
      </c>
      <c r="AM4" s="292">
        <v>0.28616698552549374</v>
      </c>
      <c r="AN4" s="292">
        <v>0.20569712714312238</v>
      </c>
      <c r="AO4" s="292">
        <v>0.41489698254486956</v>
      </c>
      <c r="AP4" s="292">
        <v>0.37179580958902453</v>
      </c>
      <c r="AQ4" s="292">
        <v>0.30298937578788776</v>
      </c>
      <c r="AR4" s="14">
        <v>0.36294177529786847</v>
      </c>
      <c r="AS4" s="292">
        <v>0.22730022015334789</v>
      </c>
      <c r="AT4" s="292">
        <v>0.11461217876277009</v>
      </c>
      <c r="AU4" s="292">
        <v>5.7246909712561848E-2</v>
      </c>
      <c r="AV4" s="14">
        <v>0.1331313582685057</v>
      </c>
      <c r="AW4" s="14">
        <v>0.24726192735478561</v>
      </c>
      <c r="AX4" s="292">
        <v>4.2379300454734141E-2</v>
      </c>
      <c r="AY4" s="292">
        <v>3.969557093766541E-2</v>
      </c>
      <c r="AZ4" s="292">
        <v>6.5938251360323358E-2</v>
      </c>
      <c r="BA4" s="14">
        <v>4.9155620789937272E-2</v>
      </c>
      <c r="BB4" s="14">
        <v>0.18050244706879942</v>
      </c>
      <c r="BC4" s="292">
        <v>0.17817766550546549</v>
      </c>
      <c r="BD4" s="292">
        <v>0.26950313856871821</v>
      </c>
      <c r="BE4" s="292">
        <v>0.26624110079825941</v>
      </c>
      <c r="BF4" s="292">
        <v>0.20204327278896947</v>
      </c>
      <c r="BG4" s="292">
        <v>0.24522963754091065</v>
      </c>
      <c r="BH4" s="292">
        <v>0.40209492191706553</v>
      </c>
      <c r="BI4" s="292">
        <v>0.36547469614697914</v>
      </c>
      <c r="BJ4" s="292">
        <v>0.27981387511471284</v>
      </c>
      <c r="BK4" s="292">
        <v>0.34789602759198457</v>
      </c>
      <c r="BL4" s="292">
        <v>0.20122353066317858</v>
      </c>
      <c r="BM4" s="292">
        <v>9.6824646887669397E-2</v>
      </c>
      <c r="BN4" s="292">
        <v>5.8111306308209883E-2</v>
      </c>
      <c r="BO4" s="292">
        <v>0.11872832521982653</v>
      </c>
      <c r="BP4" s="292">
        <v>0.23274626638932605</v>
      </c>
      <c r="BQ4" s="740">
        <v>-1.4515660965459559E-2</v>
      </c>
      <c r="BR4" s="292">
        <v>4.4963050591901428E-2</v>
      </c>
      <c r="BS4" s="740">
        <v>2.5837501371672872E-3</v>
      </c>
      <c r="BT4" s="292">
        <v>3.8369002401893379E-2</v>
      </c>
      <c r="BU4" s="740">
        <v>-1.3265685357720311E-3</v>
      </c>
      <c r="BV4" s="292">
        <v>6.5411286426945076E-2</v>
      </c>
      <c r="BW4" s="740">
        <f>BV4-AZ4</f>
        <v>-5.2696493337828221E-4</v>
      </c>
      <c r="BX4" s="292">
        <v>4.9412614322827855E-2</v>
      </c>
      <c r="BY4" s="740">
        <f>BX4-BA4</f>
        <v>2.5699353289058285E-4</v>
      </c>
      <c r="BZ4" s="292">
        <v>0.17082677593010093</v>
      </c>
      <c r="CA4" s="740">
        <f>BZ4-BB4</f>
        <v>-9.6756711386984939E-3</v>
      </c>
    </row>
    <row r="5" spans="1:86" x14ac:dyDescent="0.25">
      <c r="A5" s="32" t="s">
        <v>25</v>
      </c>
      <c r="B5" s="292">
        <v>0.20275840763617173</v>
      </c>
      <c r="C5" s="292">
        <v>0.40864911182341407</v>
      </c>
      <c r="D5" s="292">
        <v>0.35574837494080164</v>
      </c>
      <c r="E5" s="292">
        <v>0.28973284217953799</v>
      </c>
      <c r="F5" s="14">
        <v>0.35123105636037733</v>
      </c>
      <c r="G5" s="292">
        <v>0.21843019764944591</v>
      </c>
      <c r="H5" s="292">
        <v>0.10069378068381929</v>
      </c>
      <c r="I5" s="292">
        <v>5.4229423860172897E-2</v>
      </c>
      <c r="J5" s="14">
        <v>0.12419006424710946</v>
      </c>
      <c r="K5" s="14">
        <v>0.23708337524265702</v>
      </c>
      <c r="L5" s="292">
        <v>4.6637150817955844E-2</v>
      </c>
      <c r="M5" s="292">
        <v>4.0181250145158866E-2</v>
      </c>
      <c r="N5" s="292">
        <v>5.8702975510738734E-2</v>
      </c>
      <c r="O5" s="292">
        <v>4.8396301034551288E-2</v>
      </c>
      <c r="P5" s="292">
        <v>0.17349652239596941</v>
      </c>
      <c r="Q5" s="292">
        <v>0.15822975689962956</v>
      </c>
      <c r="R5" s="292">
        <v>0.28165155922670304</v>
      </c>
      <c r="S5" s="292">
        <v>0.39112880893673269</v>
      </c>
      <c r="T5" s="292">
        <v>0.27695285127965563</v>
      </c>
      <c r="U5" s="292">
        <v>0.1995731861145971</v>
      </c>
      <c r="V5" s="292">
        <v>0.42363481888421911</v>
      </c>
      <c r="W5" s="292">
        <v>0.37747646208520447</v>
      </c>
      <c r="X5" s="292">
        <v>0.2914331275685883</v>
      </c>
      <c r="Y5" s="14">
        <v>0.36388927187371389</v>
      </c>
      <c r="Z5" s="292">
        <v>0.215490385897256</v>
      </c>
      <c r="AA5" s="292">
        <v>7.1185797200188014E-2</v>
      </c>
      <c r="AB5" s="292">
        <v>5.061419632916881E-2</v>
      </c>
      <c r="AC5" s="14">
        <v>0.11197689208789641</v>
      </c>
      <c r="AD5" s="14">
        <v>0.23793308198080512</v>
      </c>
      <c r="AE5" s="292">
        <v>4.6651856526359954E-2</v>
      </c>
      <c r="AF5" s="292">
        <v>4.5114900766335488E-2</v>
      </c>
      <c r="AG5" s="292">
        <v>5.6995750706964769E-2</v>
      </c>
      <c r="AH5" s="14">
        <v>4.9506978231331537E-2</v>
      </c>
      <c r="AI5" s="14">
        <v>0.17466592305762421</v>
      </c>
      <c r="AJ5" s="292">
        <v>0.16664515718921072</v>
      </c>
      <c r="AK5" s="292">
        <v>0.28537185507730045</v>
      </c>
      <c r="AL5" s="292">
        <v>0.40115901693955736</v>
      </c>
      <c r="AM5" s="292">
        <v>0.28438135924250896</v>
      </c>
      <c r="AN5" s="292">
        <v>0.20224466657950779</v>
      </c>
      <c r="AO5" s="292">
        <v>0.42445493446209615</v>
      </c>
      <c r="AP5" s="292">
        <v>0.37385917152218184</v>
      </c>
      <c r="AQ5" s="292">
        <v>0.29571120670689005</v>
      </c>
      <c r="AR5" s="14">
        <v>0.36436896865399626</v>
      </c>
      <c r="AS5" s="292">
        <v>0.22093730328368916</v>
      </c>
      <c r="AT5" s="292">
        <v>9.1736746552054257E-2</v>
      </c>
      <c r="AU5" s="292">
        <v>5.4172306051512423E-2</v>
      </c>
      <c r="AV5" s="14">
        <v>0.12194645519966733</v>
      </c>
      <c r="AW5" s="14">
        <v>0.24248803647530051</v>
      </c>
      <c r="AX5" s="292">
        <v>4.7425086996971927E-2</v>
      </c>
      <c r="AY5" s="292">
        <v>4.2943127061930132E-2</v>
      </c>
      <c r="AZ5" s="292">
        <v>5.7642569387609165E-2</v>
      </c>
      <c r="BA5" s="14">
        <v>4.9246649102763475E-2</v>
      </c>
      <c r="BB5" s="14">
        <v>0.17736639677466534</v>
      </c>
      <c r="BC5" s="292">
        <v>0.16851126989818907</v>
      </c>
      <c r="BD5" s="292">
        <v>0.26482319480090655</v>
      </c>
      <c r="BE5" s="292">
        <v>0.26552988126400684</v>
      </c>
      <c r="BF5" s="292">
        <v>0.19958842574184177</v>
      </c>
      <c r="BG5" s="292">
        <v>0.24049498412070897</v>
      </c>
      <c r="BH5" s="292">
        <v>0.40949719684730446</v>
      </c>
      <c r="BI5" s="292">
        <v>0.37775940445069023</v>
      </c>
      <c r="BJ5" s="292">
        <v>0.2784846143797115</v>
      </c>
      <c r="BK5" s="292">
        <v>0.35449666080729803</v>
      </c>
      <c r="BL5" s="292">
        <v>0.19114060365917729</v>
      </c>
      <c r="BM5" s="292">
        <v>7.0193947561987241E-2</v>
      </c>
      <c r="BN5" s="292">
        <v>5.6114417490171362E-2</v>
      </c>
      <c r="BO5" s="292">
        <v>0.10542486822969299</v>
      </c>
      <c r="BP5" s="292">
        <v>0.22927272089259054</v>
      </c>
      <c r="BQ5" s="740">
        <v>-1.3215315582709969E-2</v>
      </c>
      <c r="BR5" s="292">
        <v>4.9552752388620003E-2</v>
      </c>
      <c r="BS5" s="740">
        <v>2.1276653916480759E-3</v>
      </c>
      <c r="BT5" s="292">
        <v>4.1812971697287024E-2</v>
      </c>
      <c r="BU5" s="740">
        <v>-1.1301553646431081E-3</v>
      </c>
      <c r="BV5" s="292">
        <v>5.8311018585470144E-2</v>
      </c>
      <c r="BW5" s="740">
        <f t="shared" ref="BW5:BW68" si="0">BV5-AZ5</f>
        <v>6.6844919786097912E-4</v>
      </c>
      <c r="BX5" s="292">
        <v>4.9800739176382836E-2</v>
      </c>
      <c r="BY5" s="740">
        <f t="shared" ref="BY5:BY68" si="1">BX5-BA5</f>
        <v>5.5409007361936075E-4</v>
      </c>
      <c r="BZ5" s="292">
        <v>0.16879132046075498</v>
      </c>
      <c r="CA5" s="740">
        <f t="shared" ref="CA5:CA68" si="2">BZ5-BB5</f>
        <v>-8.575076313910357E-3</v>
      </c>
    </row>
    <row r="6" spans="1:86" x14ac:dyDescent="0.25">
      <c r="A6" s="8" t="s">
        <v>26</v>
      </c>
      <c r="B6" s="559">
        <v>0.19423495376094163</v>
      </c>
      <c r="C6" s="559">
        <v>0.34041962656729163</v>
      </c>
      <c r="D6" s="559">
        <v>0.30559459343304107</v>
      </c>
      <c r="E6" s="559">
        <v>0.23990916501688603</v>
      </c>
      <c r="F6" s="57">
        <v>0.29496490172482959</v>
      </c>
      <c r="G6" s="559">
        <v>0.17074107501002805</v>
      </c>
      <c r="H6" s="559">
        <v>0.10420305888746555</v>
      </c>
      <c r="I6" s="559">
        <v>3.6429001203369435E-2</v>
      </c>
      <c r="J6" s="57">
        <v>0.10379557265838854</v>
      </c>
      <c r="K6" s="57">
        <v>0.19885214512236471</v>
      </c>
      <c r="L6" s="559">
        <v>2.6121850859826868E-2</v>
      </c>
      <c r="M6" s="559">
        <v>2.7030200690966961E-2</v>
      </c>
      <c r="N6" s="559">
        <v>0.1052486963497794</v>
      </c>
      <c r="O6" s="559">
        <v>5.2230157484434686E-2</v>
      </c>
      <c r="P6" s="559">
        <v>0.14944107236526008</v>
      </c>
      <c r="Q6" s="559">
        <v>0.16266934513411743</v>
      </c>
      <c r="R6" s="559">
        <v>0.26839851584436419</v>
      </c>
      <c r="S6" s="559">
        <v>0.37425371685881753</v>
      </c>
      <c r="T6" s="559">
        <v>0.26844098257730337</v>
      </c>
      <c r="U6" s="559">
        <v>0.17943557028172033</v>
      </c>
      <c r="V6" s="559">
        <v>0.3860874966033927</v>
      </c>
      <c r="W6" s="559">
        <v>0.32124673222955313</v>
      </c>
      <c r="X6" s="559">
        <v>0.26928011334963703</v>
      </c>
      <c r="Y6" s="57">
        <v>0.32563243014506554</v>
      </c>
      <c r="Z6" s="559">
        <v>0.17723024468511833</v>
      </c>
      <c r="AA6" s="559">
        <v>9.6809130080354022E-2</v>
      </c>
      <c r="AB6" s="559">
        <v>3.8244083433614122E-2</v>
      </c>
      <c r="AC6" s="57">
        <v>0.10401442720937305</v>
      </c>
      <c r="AD6" s="57">
        <v>0.21482342867721929</v>
      </c>
      <c r="AE6" s="559">
        <v>3.4928768293156331E-2</v>
      </c>
      <c r="AF6" s="559">
        <v>3.5314040604013816E-2</v>
      </c>
      <c r="AG6" s="559">
        <v>0.10192137986361813</v>
      </c>
      <c r="AH6" s="57">
        <v>5.6904005127400202E-2</v>
      </c>
      <c r="AI6" s="57">
        <v>0.16179938865319243</v>
      </c>
      <c r="AJ6" s="559">
        <v>0.18943072862078336</v>
      </c>
      <c r="AK6" s="559">
        <v>0.27685018050541516</v>
      </c>
      <c r="AL6" s="559">
        <v>0.35114999417724468</v>
      </c>
      <c r="AM6" s="559">
        <v>0.27242943284675353</v>
      </c>
      <c r="AN6" s="559">
        <v>0.18960803364173784</v>
      </c>
      <c r="AO6" s="559">
        <v>0.38515779666938393</v>
      </c>
      <c r="AP6" s="559">
        <v>0.3186973525872443</v>
      </c>
      <c r="AQ6" s="559">
        <v>0.26302162183145067</v>
      </c>
      <c r="AR6" s="57">
        <v>0.32241208717743008</v>
      </c>
      <c r="AS6" s="559">
        <v>0.17578519855595667</v>
      </c>
      <c r="AT6" s="559">
        <v>0.10279783393501804</v>
      </c>
      <c r="AU6" s="559">
        <v>4.8615122342559165E-2</v>
      </c>
      <c r="AV6" s="57">
        <v>0.10899717009825313</v>
      </c>
      <c r="AW6" s="57">
        <v>0.2151150846680096</v>
      </c>
      <c r="AX6" s="559">
        <v>2.5989868405729592E-2</v>
      </c>
      <c r="AY6" s="559">
        <v>2.3883971895500948E-2</v>
      </c>
      <c r="AZ6" s="559">
        <v>9.8105695948656244E-2</v>
      </c>
      <c r="BA6" s="57">
        <v>4.8796303563019935E-2</v>
      </c>
      <c r="BB6" s="57">
        <v>0.15906626466193249</v>
      </c>
      <c r="BC6" s="559">
        <v>0.18403788672799973</v>
      </c>
      <c r="BD6" s="559">
        <v>0.25604091456077016</v>
      </c>
      <c r="BE6" s="559">
        <v>0.25019391252027418</v>
      </c>
      <c r="BF6" s="559">
        <v>0.18203542521800767</v>
      </c>
      <c r="BG6" s="559">
        <v>0.21334701547895749</v>
      </c>
      <c r="BH6" s="559">
        <v>0.35675730755793633</v>
      </c>
      <c r="BI6" s="559">
        <v>0.3337018652226233</v>
      </c>
      <c r="BJ6" s="559">
        <v>0.24197139086215597</v>
      </c>
      <c r="BK6" s="559">
        <v>0.31004713196951467</v>
      </c>
      <c r="BL6" s="559">
        <v>0.16434015242679503</v>
      </c>
      <c r="BM6" s="559">
        <v>0.10324812701370287</v>
      </c>
      <c r="BN6" s="559">
        <v>3.8118732450862412E-2</v>
      </c>
      <c r="BO6" s="559">
        <v>0.10191712619510451</v>
      </c>
      <c r="BP6" s="559">
        <v>0.20540718431497695</v>
      </c>
      <c r="BQ6" s="740">
        <v>-9.7079003530326502E-3</v>
      </c>
      <c r="BR6" s="559">
        <v>3.503843018516363E-2</v>
      </c>
      <c r="BS6" s="740">
        <v>9.0485617794340382E-3</v>
      </c>
      <c r="BT6" s="559">
        <v>3.4314467606071195E-2</v>
      </c>
      <c r="BU6" s="740">
        <v>1.0430495710570246E-2</v>
      </c>
      <c r="BV6" s="559">
        <v>9.7758724428399515E-2</v>
      </c>
      <c r="BW6" s="740">
        <f t="shared" si="0"/>
        <v>-3.4697152025672806E-4</v>
      </c>
      <c r="BX6" s="559">
        <v>5.5246756134568094E-2</v>
      </c>
      <c r="BY6" s="740">
        <f t="shared" si="1"/>
        <v>6.4504525715481584E-3</v>
      </c>
      <c r="BZ6" s="559">
        <v>0.15480367005637763</v>
      </c>
      <c r="CA6" s="740">
        <f t="shared" si="2"/>
        <v>-4.2625946055548647E-3</v>
      </c>
    </row>
    <row r="7" spans="1:86" x14ac:dyDescent="0.25">
      <c r="A7" s="9" t="s">
        <v>9</v>
      </c>
      <c r="B7" s="559">
        <v>0.28093704755540705</v>
      </c>
      <c r="C7" s="559">
        <v>0.49851167060057699</v>
      </c>
      <c r="D7" s="559">
        <v>0.44281721835075494</v>
      </c>
      <c r="E7" s="559">
        <v>0.34667092840283242</v>
      </c>
      <c r="F7" s="57">
        <v>0.42888380758807593</v>
      </c>
      <c r="G7" s="559">
        <v>0.23982554200542006</v>
      </c>
      <c r="H7" s="559">
        <v>0.1501491607658012</v>
      </c>
      <c r="I7" s="559">
        <v>5.1448170731707314E-2</v>
      </c>
      <c r="J7" s="57">
        <v>0.14717401500938082</v>
      </c>
      <c r="K7" s="57">
        <v>0.2872507074518259</v>
      </c>
      <c r="L7" s="559">
        <v>3.1084447941253607E-2</v>
      </c>
      <c r="M7" s="559">
        <v>3.5577301337529503E-2</v>
      </c>
      <c r="N7" s="559">
        <v>0.14865006775067752</v>
      </c>
      <c r="O7" s="559">
        <v>7.0934959349593499E-2</v>
      </c>
      <c r="P7" s="559">
        <v>0.21435309270675124</v>
      </c>
      <c r="Q7" s="559">
        <v>0.23640342250196694</v>
      </c>
      <c r="R7" s="559">
        <v>0.39147527100271001</v>
      </c>
      <c r="S7" s="559">
        <v>0.54861657487542614</v>
      </c>
      <c r="T7" s="559">
        <v>0.39217258748674444</v>
      </c>
      <c r="U7" s="559">
        <v>0.25917334892527005</v>
      </c>
      <c r="V7" s="559">
        <v>0.5594020456333596</v>
      </c>
      <c r="W7" s="559">
        <v>0.45172589010372866</v>
      </c>
      <c r="X7" s="559">
        <v>0.38487903225806452</v>
      </c>
      <c r="Y7" s="57">
        <v>0.4656347717323327</v>
      </c>
      <c r="Z7" s="559">
        <v>0.25338414634146339</v>
      </c>
      <c r="AA7" s="559">
        <v>0.13728527406241806</v>
      </c>
      <c r="AB7" s="559">
        <v>5.4671409214092144E-2</v>
      </c>
      <c r="AC7" s="57">
        <v>0.14832428750111676</v>
      </c>
      <c r="AD7" s="57">
        <v>0.30697952961672476</v>
      </c>
      <c r="AE7" s="559">
        <v>4.1946957776029373E-2</v>
      </c>
      <c r="AF7" s="559">
        <v>4.7501966955153421E-2</v>
      </c>
      <c r="AG7" s="559">
        <v>0.14409722222222221</v>
      </c>
      <c r="AH7" s="57">
        <v>7.7128623188405812E-2</v>
      </c>
      <c r="AI7" s="57">
        <v>0.22980331285977093</v>
      </c>
      <c r="AJ7" s="559">
        <v>0.2741410962496722</v>
      </c>
      <c r="AK7" s="559">
        <v>0.40398035230352303</v>
      </c>
      <c r="AL7" s="559">
        <v>0.50086709939680041</v>
      </c>
      <c r="AM7" s="559">
        <v>0.39287678950159066</v>
      </c>
      <c r="AN7" s="559">
        <v>0.27079445999378027</v>
      </c>
      <c r="AO7" s="559">
        <v>0.55470102281667977</v>
      </c>
      <c r="AP7" s="559">
        <v>0.45964902729384438</v>
      </c>
      <c r="AQ7" s="559">
        <v>0.38067466561762392</v>
      </c>
      <c r="AR7" s="57">
        <v>0.46518687895212285</v>
      </c>
      <c r="AS7" s="559">
        <v>0.25324017615176153</v>
      </c>
      <c r="AT7" s="559">
        <v>0.13815401258851298</v>
      </c>
      <c r="AU7" s="559">
        <v>6.6317750677506782E-2</v>
      </c>
      <c r="AV7" s="57">
        <v>0.15241222192441706</v>
      </c>
      <c r="AW7" s="57">
        <v>0.30793553204869067</v>
      </c>
      <c r="AX7" s="559">
        <v>3.6646013637555729E-2</v>
      </c>
      <c r="AY7" s="559">
        <v>2.7001376868607395E-2</v>
      </c>
      <c r="AZ7" s="559">
        <v>0.13643970189701898</v>
      </c>
      <c r="BA7" s="57">
        <v>6.5937610463061153E-2</v>
      </c>
      <c r="BB7" s="57">
        <v>0.22638311891360671</v>
      </c>
      <c r="BC7" s="559">
        <v>0.26579628901127722</v>
      </c>
      <c r="BD7" s="559">
        <v>0.36415311653116533</v>
      </c>
      <c r="BE7" s="559">
        <v>0.35462011753269707</v>
      </c>
      <c r="BF7" s="559">
        <v>0.25870586925047334</v>
      </c>
      <c r="BG7" s="559">
        <v>0.305404555072948</v>
      </c>
      <c r="BH7" s="559">
        <v>0.50930533700498293</v>
      </c>
      <c r="BI7" s="559">
        <v>0.47983268002322882</v>
      </c>
      <c r="BJ7" s="559">
        <v>0.35164896407028584</v>
      </c>
      <c r="BK7" s="559">
        <v>0.44583220415537489</v>
      </c>
      <c r="BL7" s="559">
        <v>0.23373983739837398</v>
      </c>
      <c r="BM7" s="559">
        <v>0.14559893784421715</v>
      </c>
      <c r="BN7" s="559">
        <v>4.9884823848238481E-2</v>
      </c>
      <c r="BO7" s="559">
        <v>0.14310227374251763</v>
      </c>
      <c r="BP7" s="559">
        <v>0.29363096842294384</v>
      </c>
      <c r="BQ7" s="740">
        <v>-1.4304563625746836E-2</v>
      </c>
      <c r="BR7" s="559">
        <v>4.8932926829268295E-2</v>
      </c>
      <c r="BS7" s="740">
        <v>1.2286913191712566E-2</v>
      </c>
      <c r="BT7" s="559">
        <v>4.3081235247836351E-2</v>
      </c>
      <c r="BU7" s="740">
        <v>1.6079858379228956E-2</v>
      </c>
      <c r="BV7" s="559">
        <v>0.13576727642276423</v>
      </c>
      <c r="BW7" s="740">
        <f t="shared" si="0"/>
        <v>-6.7242547425475085E-4</v>
      </c>
      <c r="BX7" s="559">
        <v>7.5276709968186639E-2</v>
      </c>
      <c r="BY7" s="740">
        <f t="shared" si="1"/>
        <v>9.3390995051254866E-3</v>
      </c>
      <c r="BZ7" s="559">
        <v>0.22004638315613925</v>
      </c>
      <c r="CA7" s="740">
        <f t="shared" si="2"/>
        <v>-6.3367357574674599E-3</v>
      </c>
    </row>
    <row r="8" spans="1:86" x14ac:dyDescent="0.25">
      <c r="A8" s="9" t="s">
        <v>10</v>
      </c>
      <c r="B8" s="559">
        <v>0.23003735990037361</v>
      </c>
      <c r="C8" s="559">
        <v>0.37514662756598238</v>
      </c>
      <c r="D8" s="559">
        <v>0.3644751082251082</v>
      </c>
      <c r="E8" s="559">
        <v>0.29093352883675466</v>
      </c>
      <c r="F8" s="57">
        <v>0.3428198653198653</v>
      </c>
      <c r="G8" s="559">
        <v>0.24132996632996634</v>
      </c>
      <c r="H8" s="559">
        <v>0.12847833170413817</v>
      </c>
      <c r="I8" s="559">
        <v>5.0101010101010104E-2</v>
      </c>
      <c r="J8" s="57">
        <v>0.13984348984348985</v>
      </c>
      <c r="K8" s="57">
        <v>0.24077096936212958</v>
      </c>
      <c r="L8" s="559">
        <v>6.4784946236559143E-2</v>
      </c>
      <c r="M8" s="559">
        <v>5.0081459758879114E-2</v>
      </c>
      <c r="N8" s="559">
        <v>0.1447053872053872</v>
      </c>
      <c r="O8" s="559">
        <v>8.5891523935002184E-2</v>
      </c>
      <c r="P8" s="559">
        <v>0.18857716357716359</v>
      </c>
      <c r="Q8" s="559">
        <v>0.19058325187357444</v>
      </c>
      <c r="R8" s="559">
        <v>0.30740740740740741</v>
      </c>
      <c r="S8" s="559">
        <v>0.40503421309872922</v>
      </c>
      <c r="T8" s="559">
        <v>0.30093873517786562</v>
      </c>
      <c r="U8" s="559">
        <v>0.21689843641898437</v>
      </c>
      <c r="V8" s="559">
        <v>0.4394591072010427</v>
      </c>
      <c r="W8" s="559">
        <v>0.41396725879484503</v>
      </c>
      <c r="X8" s="559">
        <v>0.34758879113717822</v>
      </c>
      <c r="Y8" s="57">
        <v>0.40003885003885015</v>
      </c>
      <c r="Z8" s="559">
        <v>0.22841750841750841</v>
      </c>
      <c r="AA8" s="559">
        <v>0.13034376018246988</v>
      </c>
      <c r="AB8" s="559">
        <v>4.9318181818181817E-2</v>
      </c>
      <c r="AC8" s="57">
        <v>0.13596403596403597</v>
      </c>
      <c r="AD8" s="57">
        <v>0.26800144300144302</v>
      </c>
      <c r="AE8" s="559">
        <v>8.4726295210166183E-2</v>
      </c>
      <c r="AF8" s="559">
        <v>6.0353535353535354E-2</v>
      </c>
      <c r="AG8" s="559">
        <v>0.13940235690235689</v>
      </c>
      <c r="AH8" s="57">
        <v>9.4342885375494054E-2</v>
      </c>
      <c r="AI8" s="57">
        <v>0.20969273022192733</v>
      </c>
      <c r="AJ8" s="559">
        <v>0.22767188009123493</v>
      </c>
      <c r="AK8" s="559">
        <v>0.31620370370370371</v>
      </c>
      <c r="AL8" s="559">
        <v>0.41336754643206258</v>
      </c>
      <c r="AM8" s="559">
        <v>0.31911231884057972</v>
      </c>
      <c r="AN8" s="559">
        <v>0.237197107688911</v>
      </c>
      <c r="AO8" s="559">
        <v>0.4380987292277615</v>
      </c>
      <c r="AP8" s="559">
        <v>0.39080988455988458</v>
      </c>
      <c r="AQ8" s="559">
        <v>0.31594982078853046</v>
      </c>
      <c r="AR8" s="57">
        <v>0.38131313131313133</v>
      </c>
      <c r="AS8" s="559">
        <v>0.217003367003367</v>
      </c>
      <c r="AT8" s="559">
        <v>0.17629521016617791</v>
      </c>
      <c r="AU8" s="559">
        <v>7.849326599326599E-2</v>
      </c>
      <c r="AV8" s="57">
        <v>0.15747308247308248</v>
      </c>
      <c r="AW8" s="57">
        <v>0.26877476421675317</v>
      </c>
      <c r="AX8" s="559">
        <v>3.603779732811991E-2</v>
      </c>
      <c r="AY8" s="559">
        <v>6.6291951775822741E-2</v>
      </c>
      <c r="AZ8" s="559">
        <v>0.14542929292929294</v>
      </c>
      <c r="BA8" s="57">
        <v>8.1903271848924028E-2</v>
      </c>
      <c r="BB8" s="57">
        <v>0.20579975579975579</v>
      </c>
      <c r="BC8" s="559">
        <v>0.22387585532746823</v>
      </c>
      <c r="BD8" s="559">
        <v>0.32850168350168352</v>
      </c>
      <c r="BE8" s="559">
        <v>0.33418423364075539</v>
      </c>
      <c r="BF8" s="559">
        <v>0.23815967898159679</v>
      </c>
      <c r="BG8" s="559">
        <v>0.26656565656565656</v>
      </c>
      <c r="BH8" s="559">
        <v>0.43823721081785599</v>
      </c>
      <c r="BI8" s="559">
        <v>0.40688131313131315</v>
      </c>
      <c r="BJ8" s="559">
        <v>0.28350439882697948</v>
      </c>
      <c r="BK8" s="559">
        <v>0.37518518518518518</v>
      </c>
      <c r="BL8" s="559">
        <v>0.21531144781144781</v>
      </c>
      <c r="BM8" s="559">
        <v>0.14307592049527534</v>
      </c>
      <c r="BN8" s="559">
        <v>7.2053872053872051E-2</v>
      </c>
      <c r="BO8" s="559">
        <v>0.14347596847596847</v>
      </c>
      <c r="BP8" s="559">
        <v>0.25869049612143535</v>
      </c>
      <c r="BQ8" s="740">
        <v>-1.0084268095317817E-2</v>
      </c>
      <c r="BR8" s="559">
        <v>5.0928641251221894E-2</v>
      </c>
      <c r="BS8" s="740">
        <v>1.4890843923101985E-2</v>
      </c>
      <c r="BT8" s="559">
        <v>7.3932877158683616E-2</v>
      </c>
      <c r="BU8" s="740">
        <v>7.6409253828608747E-3</v>
      </c>
      <c r="BV8" s="559">
        <v>0.14585858585858585</v>
      </c>
      <c r="BW8" s="740">
        <f t="shared" si="0"/>
        <v>4.2929292929291818E-4</v>
      </c>
      <c r="BX8" s="559">
        <v>8.9635485287659203E-2</v>
      </c>
      <c r="BY8" s="740">
        <f t="shared" si="1"/>
        <v>7.7322134387351749E-3</v>
      </c>
      <c r="BZ8" s="559">
        <v>0.20171957671957674</v>
      </c>
      <c r="CA8" s="740">
        <f t="shared" si="2"/>
        <v>-4.0801790801790472E-3</v>
      </c>
    </row>
    <row r="9" spans="1:86" x14ac:dyDescent="0.25">
      <c r="A9" s="9" t="s">
        <v>55</v>
      </c>
      <c r="B9" s="559">
        <v>1.7271689497716895E-3</v>
      </c>
      <c r="C9" s="559">
        <v>2.0060483870967742E-3</v>
      </c>
      <c r="D9" s="559">
        <v>0</v>
      </c>
      <c r="E9" s="559">
        <v>0</v>
      </c>
      <c r="F9" s="57">
        <v>6.9097222222222227E-4</v>
      </c>
      <c r="G9" s="559">
        <v>0</v>
      </c>
      <c r="H9" s="559">
        <v>0</v>
      </c>
      <c r="I9" s="559">
        <v>0</v>
      </c>
      <c r="J9" s="57">
        <v>0</v>
      </c>
      <c r="K9" s="57">
        <v>3.4357734806629835E-4</v>
      </c>
      <c r="L9" s="559">
        <v>0</v>
      </c>
      <c r="M9" s="559">
        <v>0</v>
      </c>
      <c r="N9" s="559">
        <v>0</v>
      </c>
      <c r="O9" s="559">
        <v>0</v>
      </c>
      <c r="P9" s="559">
        <v>2.2779304029304029E-4</v>
      </c>
      <c r="Q9" s="559">
        <v>0</v>
      </c>
      <c r="R9" s="559">
        <v>0</v>
      </c>
      <c r="S9" s="559">
        <v>4.1129032258064519E-3</v>
      </c>
      <c r="T9" s="559">
        <v>1.3858695652173912E-3</v>
      </c>
      <c r="U9" s="559">
        <v>5.1969178082191783E-4</v>
      </c>
      <c r="V9" s="559">
        <v>8.7768817204301082E-3</v>
      </c>
      <c r="W9" s="559">
        <v>1.5517241379310345E-2</v>
      </c>
      <c r="X9" s="559">
        <v>0</v>
      </c>
      <c r="Y9" s="57">
        <v>7.9349816849816849E-3</v>
      </c>
      <c r="Z9" s="559">
        <v>0</v>
      </c>
      <c r="AA9" s="559">
        <v>0</v>
      </c>
      <c r="AB9" s="559">
        <v>0</v>
      </c>
      <c r="AC9" s="57">
        <v>0</v>
      </c>
      <c r="AD9" s="57">
        <v>3.9674908424908424E-3</v>
      </c>
      <c r="AE9" s="559">
        <v>0</v>
      </c>
      <c r="AF9" s="559">
        <v>0</v>
      </c>
      <c r="AG9" s="559">
        <v>0</v>
      </c>
      <c r="AH9" s="57">
        <v>0</v>
      </c>
      <c r="AI9" s="57">
        <v>2.6353406326034062E-3</v>
      </c>
      <c r="AJ9" s="559">
        <v>0</v>
      </c>
      <c r="AK9" s="559">
        <v>0</v>
      </c>
      <c r="AL9" s="559">
        <v>1.8565188172043012E-2</v>
      </c>
      <c r="AM9" s="559">
        <v>6.255661231884058E-3</v>
      </c>
      <c r="AN9" s="559">
        <v>3.5453665755919854E-3</v>
      </c>
      <c r="AO9" s="559">
        <v>1.5756048387096773E-2</v>
      </c>
      <c r="AP9" s="559">
        <v>0</v>
      </c>
      <c r="AQ9" s="559">
        <v>0</v>
      </c>
      <c r="AR9" s="57">
        <v>5.4270833333333332E-3</v>
      </c>
      <c r="AS9" s="559">
        <v>0</v>
      </c>
      <c r="AT9" s="559">
        <v>0</v>
      </c>
      <c r="AU9" s="559">
        <v>0</v>
      </c>
      <c r="AV9" s="57">
        <v>0</v>
      </c>
      <c r="AW9" s="57">
        <v>2.6985497237569061E-3</v>
      </c>
      <c r="AX9" s="559">
        <v>0</v>
      </c>
      <c r="AY9" s="559">
        <v>0</v>
      </c>
      <c r="AZ9" s="559">
        <v>0</v>
      </c>
      <c r="BA9" s="57">
        <v>0</v>
      </c>
      <c r="BB9" s="57">
        <v>1.7891483516483517E-3</v>
      </c>
      <c r="BC9" s="559">
        <v>0</v>
      </c>
      <c r="BD9" s="559">
        <v>4.5208333333333333E-3</v>
      </c>
      <c r="BE9" s="559">
        <v>1.4741847826086956E-3</v>
      </c>
      <c r="BF9" s="559">
        <v>1.7097602739726027E-3</v>
      </c>
      <c r="BG9" s="559">
        <v>2.6763698630136988E-3</v>
      </c>
      <c r="BH9" s="559">
        <v>1.0423387096774194E-2</v>
      </c>
      <c r="BI9" s="559">
        <v>3.9471726190476192E-3</v>
      </c>
      <c r="BJ9" s="559">
        <v>0</v>
      </c>
      <c r="BK9" s="559">
        <v>4.8182870370370367E-3</v>
      </c>
      <c r="BL9" s="559">
        <v>1.0451388888888889E-3</v>
      </c>
      <c r="BM9" s="559">
        <v>0</v>
      </c>
      <c r="BN9" s="559">
        <v>0</v>
      </c>
      <c r="BO9" s="559">
        <v>3.4455128205128203E-4</v>
      </c>
      <c r="BP9" s="559">
        <v>2.5690607734806629E-3</v>
      </c>
      <c r="BQ9" s="740">
        <v>-1.294889502762432E-4</v>
      </c>
      <c r="BR9" s="559">
        <v>0</v>
      </c>
      <c r="BS9" s="740">
        <v>0</v>
      </c>
      <c r="BT9" s="559">
        <v>0</v>
      </c>
      <c r="BU9" s="740">
        <v>0</v>
      </c>
      <c r="BV9" s="559">
        <v>0</v>
      </c>
      <c r="BW9" s="740">
        <f t="shared" si="0"/>
        <v>0</v>
      </c>
      <c r="BX9" s="559">
        <v>0</v>
      </c>
      <c r="BY9" s="740">
        <f t="shared" si="1"/>
        <v>0</v>
      </c>
      <c r="BZ9" s="559">
        <v>1.7032967032967034E-3</v>
      </c>
      <c r="CA9" s="740">
        <f t="shared" si="2"/>
        <v>-8.5851648351648263E-5</v>
      </c>
    </row>
    <row r="10" spans="1:86" x14ac:dyDescent="0.25">
      <c r="A10" s="8" t="s">
        <v>27</v>
      </c>
      <c r="B10" s="559">
        <v>0.24613845600559839</v>
      </c>
      <c r="C10" s="559">
        <v>0.47118170524528591</v>
      </c>
      <c r="D10" s="559">
        <v>0.42884391459171106</v>
      </c>
      <c r="E10" s="559">
        <v>0.33711832848743895</v>
      </c>
      <c r="F10" s="57">
        <v>0.41183256282535979</v>
      </c>
      <c r="G10" s="559">
        <v>0.25969102454743631</v>
      </c>
      <c r="H10" s="559">
        <v>9.2804483700775459E-2</v>
      </c>
      <c r="I10" s="559">
        <v>7.0322454954243427E-2</v>
      </c>
      <c r="J10" s="57">
        <v>0.14041036681070798</v>
      </c>
      <c r="K10" s="57">
        <v>0.27537167974617016</v>
      </c>
      <c r="L10" s="559">
        <v>6.6172446580510649E-2</v>
      </c>
      <c r="M10" s="559">
        <v>6.4991546436509617E-2</v>
      </c>
      <c r="N10" s="559">
        <v>6.5255794606093168E-2</v>
      </c>
      <c r="O10" s="559">
        <v>6.5475626322939379E-2</v>
      </c>
      <c r="P10" s="559">
        <v>0.20463747859255393</v>
      </c>
      <c r="Q10" s="559">
        <v>0.23028062365795224</v>
      </c>
      <c r="R10" s="559">
        <v>0.34736175612632825</v>
      </c>
      <c r="S10" s="559">
        <v>0.45823893775547964</v>
      </c>
      <c r="T10" s="559">
        <v>0.34527129443050253</v>
      </c>
      <c r="U10" s="559">
        <v>0.24008490614622865</v>
      </c>
      <c r="V10" s="559">
        <v>0.51511959830541476</v>
      </c>
      <c r="W10" s="559">
        <v>0.45381110032605726</v>
      </c>
      <c r="X10" s="559">
        <v>0.35408023292905022</v>
      </c>
      <c r="Y10" s="57">
        <v>0.44072216129367114</v>
      </c>
      <c r="Z10" s="559">
        <v>0.2525313556376963</v>
      </c>
      <c r="AA10" s="559">
        <v>7.8763619205436383E-2</v>
      </c>
      <c r="AB10" s="559">
        <v>6.1987278720289821E-2</v>
      </c>
      <c r="AC10" s="57">
        <v>0.13051902446272651</v>
      </c>
      <c r="AD10" s="57">
        <v>0.2856205928781988</v>
      </c>
      <c r="AE10" s="559">
        <v>5.6425880235578756E-2</v>
      </c>
      <c r="AF10" s="559">
        <v>5.9228447999119492E-2</v>
      </c>
      <c r="AG10" s="559">
        <v>5.2760928400678198E-2</v>
      </c>
      <c r="AH10" s="57">
        <v>5.6175130731478166E-2</v>
      </c>
      <c r="AI10" s="57">
        <v>0.20858051069754804</v>
      </c>
      <c r="AJ10" s="559">
        <v>0.21498369924677171</v>
      </c>
      <c r="AK10" s="559">
        <v>0.3499036426247118</v>
      </c>
      <c r="AL10" s="559">
        <v>0.47947475803649053</v>
      </c>
      <c r="AM10" s="559">
        <v>0.34810132015785306</v>
      </c>
      <c r="AN10" s="559">
        <v>0.24365131526134057</v>
      </c>
      <c r="AO10" s="559">
        <v>0.50651444137690671</v>
      </c>
      <c r="AP10" s="559">
        <v>0.4558555722544918</v>
      </c>
      <c r="AQ10" s="559">
        <v>0.35551463806620792</v>
      </c>
      <c r="AR10" s="57">
        <v>0.43874286095402576</v>
      </c>
      <c r="AS10" s="559">
        <v>0.27425520487789473</v>
      </c>
      <c r="AT10" s="559">
        <v>9.6917888840990465E-2</v>
      </c>
      <c r="AU10" s="559">
        <v>7.8510199138575612E-2</v>
      </c>
      <c r="AV10" s="57">
        <v>0.14931227114906387</v>
      </c>
      <c r="AW10" s="57">
        <v>0.29322803403550901</v>
      </c>
      <c r="AX10" s="559">
        <v>6.495969907556029E-2</v>
      </c>
      <c r="AY10" s="559">
        <v>6.7966089949176717E-2</v>
      </c>
      <c r="AZ10" s="559">
        <v>7.7233332280247272E-2</v>
      </c>
      <c r="BA10" s="57">
        <v>6.9974993784502879E-2</v>
      </c>
      <c r="BB10" s="57">
        <v>0.21799257724762416</v>
      </c>
      <c r="BC10" s="559">
        <v>0.25478398317236406</v>
      </c>
      <c r="BD10" s="559">
        <v>0.32944086395181077</v>
      </c>
      <c r="BE10" s="559">
        <v>0.33852868194374053</v>
      </c>
      <c r="BF10" s="559">
        <v>0.24837428034911102</v>
      </c>
      <c r="BG10" s="559">
        <v>0.29081794060508015</v>
      </c>
      <c r="BH10" s="559">
        <v>0.51106734009822241</v>
      </c>
      <c r="BI10" s="559">
        <v>0.4712061822169869</v>
      </c>
      <c r="BJ10" s="559">
        <v>0.34476806458746717</v>
      </c>
      <c r="BK10" s="559">
        <v>0.44138522941480007</v>
      </c>
      <c r="BL10" s="559">
        <v>0.2315709937973231</v>
      </c>
      <c r="BM10" s="559">
        <v>7.809864630881444E-2</v>
      </c>
      <c r="BN10" s="559">
        <v>6.7260607209427239E-2</v>
      </c>
      <c r="BO10" s="559">
        <v>0.12512094577775557</v>
      </c>
      <c r="BP10" s="559">
        <v>0.28237942935418653</v>
      </c>
      <c r="BQ10" s="740">
        <v>-1.0848604681322482E-2</v>
      </c>
      <c r="BR10" s="559">
        <v>5.8983860267028662E-2</v>
      </c>
      <c r="BS10" s="740">
        <v>-5.9758388085316277E-3</v>
      </c>
      <c r="BT10" s="559">
        <v>5.7052636299061502E-2</v>
      </c>
      <c r="BU10" s="740">
        <v>-1.0913453650115215E-2</v>
      </c>
      <c r="BV10" s="559">
        <v>6.2370338777788317E-2</v>
      </c>
      <c r="BW10" s="740">
        <f t="shared" si="0"/>
        <v>-1.4862993502458954E-2</v>
      </c>
      <c r="BX10" s="559">
        <v>5.9437408226983089E-2</v>
      </c>
      <c r="BY10" s="740">
        <f t="shared" si="1"/>
        <v>-1.0537585557519789E-2</v>
      </c>
      <c r="BZ10" s="559">
        <v>0.20724878487175899</v>
      </c>
      <c r="CA10" s="740">
        <f t="shared" si="2"/>
        <v>-1.0743792375865174E-2</v>
      </c>
    </row>
    <row r="11" spans="1:86" x14ac:dyDescent="0.25">
      <c r="A11" s="9" t="s">
        <v>12</v>
      </c>
      <c r="B11" s="559">
        <v>7.2388620720736277E-2</v>
      </c>
      <c r="C11" s="559">
        <v>0.16584587663085448</v>
      </c>
      <c r="D11" s="559">
        <v>0.1390722185556289</v>
      </c>
      <c r="E11" s="559">
        <v>0.11607348498191326</v>
      </c>
      <c r="F11" s="57">
        <v>0.14037247032837122</v>
      </c>
      <c r="G11" s="559">
        <v>7.1882729012086422E-2</v>
      </c>
      <c r="H11" s="559">
        <v>5.8200448894247924E-3</v>
      </c>
      <c r="I11" s="559">
        <v>0</v>
      </c>
      <c r="J11" s="57">
        <v>2.5680255625656723E-2</v>
      </c>
      <c r="K11" s="57">
        <v>8.2709533654630782E-2</v>
      </c>
      <c r="L11" s="559">
        <v>0</v>
      </c>
      <c r="M11" s="559">
        <v>0</v>
      </c>
      <c r="N11" s="559">
        <v>1.1608101171309906E-3</v>
      </c>
      <c r="O11" s="559">
        <v>3.7852503819488833E-4</v>
      </c>
      <c r="P11" s="559">
        <v>5.4964285329678023E-2</v>
      </c>
      <c r="Q11" s="559">
        <v>6.6374478962033662E-2</v>
      </c>
      <c r="R11" s="559">
        <v>0.11588851556302207</v>
      </c>
      <c r="S11" s="559">
        <v>0.16173628140340421</v>
      </c>
      <c r="T11" s="559">
        <v>0.1146531417197743</v>
      </c>
      <c r="U11" s="559">
        <v>7.0009147762250257E-2</v>
      </c>
      <c r="V11" s="559">
        <v>0.18283747228281244</v>
      </c>
      <c r="W11" s="559">
        <v>0.15631411509700843</v>
      </c>
      <c r="X11" s="559">
        <v>0.11732104067596068</v>
      </c>
      <c r="Y11" s="57">
        <v>0.1520661894454419</v>
      </c>
      <c r="Z11" s="559">
        <v>8.2085024966167347E-2</v>
      </c>
      <c r="AA11" s="559">
        <v>4.4087827920860937E-3</v>
      </c>
      <c r="AB11" s="559">
        <v>0</v>
      </c>
      <c r="AC11" s="57">
        <v>2.8562890280655926E-2</v>
      </c>
      <c r="AD11" s="57">
        <v>9.0314539863048895E-2</v>
      </c>
      <c r="AE11" s="559">
        <v>0</v>
      </c>
      <c r="AF11" s="559">
        <v>0</v>
      </c>
      <c r="AG11" s="559">
        <v>0</v>
      </c>
      <c r="AH11" s="57">
        <v>0</v>
      </c>
      <c r="AI11" s="57">
        <v>5.998994983603978E-2</v>
      </c>
      <c r="AJ11" s="559">
        <v>6.7509133688293976E-2</v>
      </c>
      <c r="AK11" s="559">
        <v>0.11937094591441505</v>
      </c>
      <c r="AL11" s="559">
        <v>0.1646942867594261</v>
      </c>
      <c r="AM11" s="559">
        <v>0.11716776534034538</v>
      </c>
      <c r="AN11" s="559">
        <v>7.4362515481930819E-2</v>
      </c>
      <c r="AO11" s="559">
        <v>0.17616502508659504</v>
      </c>
      <c r="AP11" s="559">
        <v>0.15734685306293875</v>
      </c>
      <c r="AQ11" s="559">
        <v>0.1258450637438864</v>
      </c>
      <c r="AR11" s="57">
        <v>0.1529780515500801</v>
      </c>
      <c r="AS11" s="559">
        <v>0.10192962807410519</v>
      </c>
      <c r="AT11" s="559">
        <v>9.6191624554605691E-3</v>
      </c>
      <c r="AU11" s="559">
        <v>0</v>
      </c>
      <c r="AV11" s="57">
        <v>3.6880031630136631E-2</v>
      </c>
      <c r="AW11" s="57">
        <v>9.4608328827898575E-2</v>
      </c>
      <c r="AX11" s="559">
        <v>0</v>
      </c>
      <c r="AY11" s="559">
        <v>0</v>
      </c>
      <c r="AZ11" s="559">
        <v>0</v>
      </c>
      <c r="BA11" s="57">
        <v>0</v>
      </c>
      <c r="BB11" s="57">
        <v>6.2725668563551801E-2</v>
      </c>
      <c r="BC11" s="559">
        <v>9.4063441311818929E-2</v>
      </c>
      <c r="BD11" s="559">
        <v>0.12517499650007</v>
      </c>
      <c r="BE11" s="559">
        <v>0.12783304116526367</v>
      </c>
      <c r="BF11" s="559">
        <v>7.9136293986449044E-2</v>
      </c>
      <c r="BG11" s="559">
        <v>9.3830726125203517E-2</v>
      </c>
      <c r="BH11" s="559">
        <v>0.18414147846075335</v>
      </c>
      <c r="BI11" s="559">
        <v>0.16360297794044121</v>
      </c>
      <c r="BJ11" s="559">
        <v>0.12428138534003513</v>
      </c>
      <c r="BK11" s="559">
        <v>0.15713324622396441</v>
      </c>
      <c r="BL11" s="559">
        <v>7.3603527929441415E-2</v>
      </c>
      <c r="BM11" s="559">
        <v>0</v>
      </c>
      <c r="BN11" s="559">
        <v>0</v>
      </c>
      <c r="BO11" s="559">
        <v>2.426489931739827E-2</v>
      </c>
      <c r="BP11" s="559">
        <v>9.0332033138342746E-2</v>
      </c>
      <c r="BQ11" s="740">
        <v>-4.2762956895558285E-3</v>
      </c>
      <c r="BR11" s="559">
        <v>0</v>
      </c>
      <c r="BS11" s="740">
        <v>0</v>
      </c>
      <c r="BT11" s="559">
        <v>0</v>
      </c>
      <c r="BU11" s="740">
        <v>0</v>
      </c>
      <c r="BV11" s="559">
        <v>0</v>
      </c>
      <c r="BW11" s="740">
        <f t="shared" si="0"/>
        <v>0</v>
      </c>
      <c r="BX11" s="559">
        <v>0</v>
      </c>
      <c r="BY11" s="740">
        <f t="shared" si="1"/>
        <v>0</v>
      </c>
      <c r="BZ11" s="559">
        <v>5.9890468857289512E-2</v>
      </c>
      <c r="CA11" s="740">
        <f t="shared" si="2"/>
        <v>-2.8351997062622883E-3</v>
      </c>
    </row>
    <row r="12" spans="1:86" x14ac:dyDescent="0.25">
      <c r="A12" s="9" t="s">
        <v>11</v>
      </c>
      <c r="B12" s="559">
        <v>0.29677472991174975</v>
      </c>
      <c r="C12" s="559">
        <v>0.56016635737881837</v>
      </c>
      <c r="D12" s="559">
        <v>0.51329267937285072</v>
      </c>
      <c r="E12" s="559">
        <v>0.40153788447111777</v>
      </c>
      <c r="F12" s="57">
        <v>0.49094473910875386</v>
      </c>
      <c r="G12" s="559">
        <v>0.31442438460492317</v>
      </c>
      <c r="H12" s="559">
        <v>0.11815453863465866</v>
      </c>
      <c r="I12" s="559">
        <v>9.0816673466612263E-2</v>
      </c>
      <c r="J12" s="57">
        <v>0.17384640043758767</v>
      </c>
      <c r="K12" s="57">
        <v>0.33151960751164827</v>
      </c>
      <c r="L12" s="559">
        <v>8.5457219568049914E-2</v>
      </c>
      <c r="M12" s="559">
        <v>8.3932167252339401E-2</v>
      </c>
      <c r="N12" s="559">
        <v>8.3935128518971849E-2</v>
      </c>
      <c r="O12" s="559">
        <v>8.4447009206535043E-2</v>
      </c>
      <c r="P12" s="559">
        <v>0.24825704691065772</v>
      </c>
      <c r="Q12" s="559">
        <v>0.27804813045366605</v>
      </c>
      <c r="R12" s="559">
        <v>0.41482048143614852</v>
      </c>
      <c r="S12" s="559">
        <v>0.54464932022479307</v>
      </c>
      <c r="T12" s="559">
        <v>0.41248081971865963</v>
      </c>
      <c r="U12" s="559">
        <v>0.28965043622116776</v>
      </c>
      <c r="V12" s="559">
        <v>0.61195726563219754</v>
      </c>
      <c r="W12" s="559">
        <v>0.54051126211679956</v>
      </c>
      <c r="X12" s="559">
        <v>0.42307945407404485</v>
      </c>
      <c r="Y12" s="57">
        <v>0.52484576826682094</v>
      </c>
      <c r="Z12" s="559">
        <v>0.30220488236094112</v>
      </c>
      <c r="AA12" s="559">
        <v>0.100433002987589</v>
      </c>
      <c r="AB12" s="559">
        <v>8.0052359581123347E-2</v>
      </c>
      <c r="AC12" s="57">
        <v>0.16023231154810105</v>
      </c>
      <c r="AD12" s="57">
        <v>0.34253903990746098</v>
      </c>
      <c r="AE12" s="559">
        <v>7.287019123201853E-2</v>
      </c>
      <c r="AF12" s="559">
        <v>7.6489517116121133E-2</v>
      </c>
      <c r="AG12" s="559">
        <v>6.8137154902760774E-2</v>
      </c>
      <c r="AH12" s="57">
        <v>7.2546365281251662E-2</v>
      </c>
      <c r="AI12" s="57">
        <v>0.25188456521544905</v>
      </c>
      <c r="AJ12" s="559">
        <v>0.25796251694502575</v>
      </c>
      <c r="AK12" s="559">
        <v>0.41708826329389365</v>
      </c>
      <c r="AL12" s="559">
        <v>0.57121188191784789</v>
      </c>
      <c r="AM12" s="559">
        <v>0.41540276373441187</v>
      </c>
      <c r="AN12" s="559">
        <v>0.29298750036229221</v>
      </c>
      <c r="AO12" s="559">
        <v>0.60278885510851399</v>
      </c>
      <c r="AP12" s="559">
        <v>0.54285058576674239</v>
      </c>
      <c r="AQ12" s="559">
        <v>0.422447717192456</v>
      </c>
      <c r="AR12" s="57">
        <v>0.52202389047554287</v>
      </c>
      <c r="AS12" s="559">
        <v>0.3244764041887665</v>
      </c>
      <c r="AT12" s="559">
        <v>0.12235953725273424</v>
      </c>
      <c r="AU12" s="559">
        <v>0.101390588875289</v>
      </c>
      <c r="AV12" s="57">
        <v>0.18207863128303764</v>
      </c>
      <c r="AW12" s="57">
        <v>0.3511121855776535</v>
      </c>
      <c r="AX12" s="559">
        <v>8.3891038549110966E-2</v>
      </c>
      <c r="AY12" s="559">
        <v>8.7773588133875577E-2</v>
      </c>
      <c r="AZ12" s="559">
        <v>9.9741602067183466E-2</v>
      </c>
      <c r="BA12" s="57">
        <v>9.0367950969435729E-2</v>
      </c>
      <c r="BB12" s="57">
        <v>0.26324233362177057</v>
      </c>
      <c r="BC12" s="559">
        <v>0.30162310314420709</v>
      </c>
      <c r="BD12" s="559">
        <v>0.38897048823609409</v>
      </c>
      <c r="BE12" s="559">
        <v>0.39993214836890001</v>
      </c>
      <c r="BF12" s="559">
        <v>0.29769565679091003</v>
      </c>
      <c r="BG12" s="559">
        <v>0.3482263319975632</v>
      </c>
      <c r="BH12" s="559">
        <v>0.6063440202155802</v>
      </c>
      <c r="BI12" s="559">
        <v>0.56085162032989455</v>
      </c>
      <c r="BJ12" s="559">
        <v>0.40902495360682278</v>
      </c>
      <c r="BK12" s="559">
        <v>0.52422537286368376</v>
      </c>
      <c r="BL12" s="559">
        <v>0.27760777913776691</v>
      </c>
      <c r="BM12" s="559">
        <v>0.10085909635303562</v>
      </c>
      <c r="BN12" s="559">
        <v>8.68625050999592E-2</v>
      </c>
      <c r="BO12" s="559">
        <v>0.15451363202281199</v>
      </c>
      <c r="BP12" s="559">
        <v>0.33834819929175375</v>
      </c>
      <c r="BQ12" s="740">
        <v>-1.2763986285899753E-2</v>
      </c>
      <c r="BR12" s="559">
        <v>7.6173648675326722E-2</v>
      </c>
      <c r="BS12" s="740">
        <v>-7.7173898737842445E-3</v>
      </c>
      <c r="BT12" s="559">
        <v>7.3679604111554206E-2</v>
      </c>
      <c r="BU12" s="740">
        <v>-1.4093984022321371E-2</v>
      </c>
      <c r="BV12" s="559">
        <v>8.0547055623555006E-2</v>
      </c>
      <c r="BW12" s="740">
        <f t="shared" si="0"/>
        <v>-1.919454644362846E-2</v>
      </c>
      <c r="BX12" s="559">
        <v>7.6759375055434342E-2</v>
      </c>
      <c r="BY12" s="740">
        <f t="shared" si="1"/>
        <v>-1.3608575914001386E-2</v>
      </c>
      <c r="BZ12" s="559">
        <v>0.25019372372493554</v>
      </c>
      <c r="CA12" s="740">
        <f t="shared" si="2"/>
        <v>-1.3048609896835039E-2</v>
      </c>
    </row>
    <row r="13" spans="1:86" x14ac:dyDescent="0.25">
      <c r="A13" s="8" t="s">
        <v>28</v>
      </c>
      <c r="B13" s="559">
        <v>0.18720649954975849</v>
      </c>
      <c r="C13" s="559">
        <v>0.37860992904728064</v>
      </c>
      <c r="D13" s="559">
        <v>0.33484501739975953</v>
      </c>
      <c r="E13" s="559">
        <v>0.27294660345634503</v>
      </c>
      <c r="F13" s="57">
        <v>0.32859903327561846</v>
      </c>
      <c r="G13" s="559">
        <v>0.19970576601588158</v>
      </c>
      <c r="H13" s="559">
        <v>8.9037032061615631E-2</v>
      </c>
      <c r="I13" s="559">
        <v>4.8972513284375206E-2</v>
      </c>
      <c r="J13" s="57">
        <v>0.11231314695514054</v>
      </c>
      <c r="K13" s="57">
        <v>0.21985861529128978</v>
      </c>
      <c r="L13" s="559">
        <v>4.1738168287370071E-2</v>
      </c>
      <c r="M13" s="559">
        <v>3.6403714039740465E-2</v>
      </c>
      <c r="N13" s="559">
        <v>5.1758687085796173E-2</v>
      </c>
      <c r="O13" s="559">
        <v>4.3208249616459908E-2</v>
      </c>
      <c r="P13" s="559">
        <v>0.16032808912980867</v>
      </c>
      <c r="Q13" s="559">
        <v>0.16659877623892813</v>
      </c>
      <c r="R13" s="559">
        <v>0.26484062481342169</v>
      </c>
      <c r="S13" s="559">
        <v>0.36576184615740187</v>
      </c>
      <c r="T13" s="559">
        <v>0.26574345694227042</v>
      </c>
      <c r="U13" s="559">
        <v>0.1868985380030867</v>
      </c>
      <c r="V13" s="559">
        <v>0.39022163778427699</v>
      </c>
      <c r="W13" s="559">
        <v>0.36132996593719385</v>
      </c>
      <c r="X13" s="559">
        <v>0.27630316324006582</v>
      </c>
      <c r="Y13" s="57">
        <v>0.34220700927399172</v>
      </c>
      <c r="Z13" s="559">
        <v>0.19613986618553605</v>
      </c>
      <c r="AA13" s="559">
        <v>6.1002408078338947E-2</v>
      </c>
      <c r="AB13" s="559">
        <v>4.4631070515711933E-2</v>
      </c>
      <c r="AC13" s="57">
        <v>0.10015607419193348</v>
      </c>
      <c r="AD13" s="57">
        <v>0.22118154173296259</v>
      </c>
      <c r="AE13" s="559">
        <v>4.1246707989581979E-2</v>
      </c>
      <c r="AF13" s="559">
        <v>3.9723834882942677E-2</v>
      </c>
      <c r="AG13" s="559">
        <v>4.9457976244173814E-2</v>
      </c>
      <c r="AH13" s="57">
        <v>4.3411153438842151E-2</v>
      </c>
      <c r="AI13" s="57">
        <v>0.16149221427654262</v>
      </c>
      <c r="AJ13" s="559">
        <v>0.16696676706389049</v>
      </c>
      <c r="AK13" s="559">
        <v>0.26362558261915509</v>
      </c>
      <c r="AL13" s="559">
        <v>0.37322249625329212</v>
      </c>
      <c r="AM13" s="559">
        <v>0.26798515914573162</v>
      </c>
      <c r="AN13" s="559">
        <v>0.18826093265896168</v>
      </c>
      <c r="AO13" s="559">
        <v>0.39711703551733685</v>
      </c>
      <c r="AP13" s="559">
        <v>0.34910895515174956</v>
      </c>
      <c r="AQ13" s="559">
        <v>0.27733168914691458</v>
      </c>
      <c r="AR13" s="57">
        <v>0.34092179120934202</v>
      </c>
      <c r="AS13" s="559">
        <v>0.20146913997895061</v>
      </c>
      <c r="AT13" s="559">
        <v>8.5639741295269703E-2</v>
      </c>
      <c r="AU13" s="559">
        <v>4.6695045857765759E-2</v>
      </c>
      <c r="AV13" s="57">
        <v>0.11098634676104233</v>
      </c>
      <c r="AW13" s="57">
        <v>0.22531888819942336</v>
      </c>
      <c r="AX13" s="559">
        <v>4.1013175316833274E-2</v>
      </c>
      <c r="AY13" s="559">
        <v>4.0585213962489278E-2</v>
      </c>
      <c r="AZ13" s="559">
        <v>4.7231995188693435E-2</v>
      </c>
      <c r="BA13" s="57">
        <v>4.2896846992606548E-2</v>
      </c>
      <c r="BB13" s="57">
        <v>0.16384332852533129</v>
      </c>
      <c r="BC13" s="559">
        <v>0.16638548168841946</v>
      </c>
      <c r="BD13" s="559">
        <v>0.24531762141031427</v>
      </c>
      <c r="BE13" s="559">
        <v>0.25212715234060912</v>
      </c>
      <c r="BF13" s="559">
        <v>0.18609568959657938</v>
      </c>
      <c r="BG13" s="559">
        <v>0.22346695213203085</v>
      </c>
      <c r="BH13" s="559">
        <v>0.38778682322813457</v>
      </c>
      <c r="BI13" s="559">
        <v>0.35112040079902063</v>
      </c>
      <c r="BJ13" s="559">
        <v>0.25887533283862241</v>
      </c>
      <c r="BK13" s="559">
        <v>0.33197664511602265</v>
      </c>
      <c r="BL13" s="559">
        <v>0.17057341001353185</v>
      </c>
      <c r="BM13" s="559">
        <v>6.6677215650326679E-2</v>
      </c>
      <c r="BN13" s="559">
        <v>5.6008307021500524E-2</v>
      </c>
      <c r="BO13" s="559">
        <v>9.7411485672649414E-2</v>
      </c>
      <c r="BP13" s="559">
        <v>0.21404609534062508</v>
      </c>
      <c r="BQ13" s="740">
        <v>-1.1272792858798286E-2</v>
      </c>
      <c r="BR13" s="559">
        <v>4.6093965981346498E-2</v>
      </c>
      <c r="BS13" s="740">
        <v>5.0807906645132239E-3</v>
      </c>
      <c r="BT13" s="559">
        <v>3.9973009152152732E-2</v>
      </c>
      <c r="BU13" s="740">
        <v>-6.12204810336546E-4</v>
      </c>
      <c r="BV13" s="559">
        <v>4.9684258006314846E-2</v>
      </c>
      <c r="BW13" s="740">
        <f t="shared" si="0"/>
        <v>2.4522628176214117E-3</v>
      </c>
      <c r="BX13" s="559">
        <v>4.5202217057912178E-2</v>
      </c>
      <c r="BY13" s="740">
        <f t="shared" si="1"/>
        <v>2.30537006530563E-3</v>
      </c>
      <c r="BZ13" s="559">
        <v>0.15714632683509547</v>
      </c>
      <c r="CA13" s="740">
        <f t="shared" si="2"/>
        <v>-6.6970016902358209E-3</v>
      </c>
    </row>
    <row r="14" spans="1:86" x14ac:dyDescent="0.25">
      <c r="A14" s="9" t="s">
        <v>13</v>
      </c>
      <c r="B14" s="559">
        <v>0.30119399810838221</v>
      </c>
      <c r="C14" s="559">
        <v>0.54641878683301881</v>
      </c>
      <c r="D14" s="559">
        <v>0.4906548313376341</v>
      </c>
      <c r="E14" s="559">
        <v>0.42683746257344202</v>
      </c>
      <c r="F14" s="57">
        <v>0.48788087787837819</v>
      </c>
      <c r="G14" s="559">
        <v>0.33298616897183797</v>
      </c>
      <c r="H14" s="559">
        <v>0.17232454985101048</v>
      </c>
      <c r="I14" s="559">
        <v>0.11328436001407172</v>
      </c>
      <c r="J14" s="57">
        <v>0.20582611994460018</v>
      </c>
      <c r="K14" s="57">
        <v>0.34607434212161686</v>
      </c>
      <c r="L14" s="559">
        <v>8.6826926695013198E-2</v>
      </c>
      <c r="M14" s="559">
        <v>5.4728781762179421E-2</v>
      </c>
      <c r="N14" s="559">
        <v>9.4450693402951341E-2</v>
      </c>
      <c r="O14" s="559">
        <v>7.8497258307190357E-2</v>
      </c>
      <c r="P14" s="559">
        <v>0.25590184501199331</v>
      </c>
      <c r="Q14" s="559">
        <v>0.26424247392459677</v>
      </c>
      <c r="R14" s="559">
        <v>0.40270487326186372</v>
      </c>
      <c r="S14" s="559">
        <v>0.53024316735741173</v>
      </c>
      <c r="T14" s="559">
        <v>0.39902392475650195</v>
      </c>
      <c r="U14" s="559">
        <v>0.29197645141334888</v>
      </c>
      <c r="V14" s="559">
        <v>0.55085689123497339</v>
      </c>
      <c r="W14" s="559">
        <v>0.52076090766481442</v>
      </c>
      <c r="X14" s="559">
        <v>0.41072343677487444</v>
      </c>
      <c r="Y14" s="57">
        <v>0.49352809330313074</v>
      </c>
      <c r="Z14" s="559">
        <v>0.30569673572923028</v>
      </c>
      <c r="AA14" s="559">
        <v>0.10617294071059841</v>
      </c>
      <c r="AB14" s="559">
        <v>8.9908626340054421E-2</v>
      </c>
      <c r="AC14" s="57">
        <v>0.16658815411106698</v>
      </c>
      <c r="AD14" s="57">
        <v>0.33005812370709886</v>
      </c>
      <c r="AE14" s="559">
        <v>7.3128492921430657E-2</v>
      </c>
      <c r="AF14" s="559">
        <v>5.2458774792014946E-2</v>
      </c>
      <c r="AG14" s="559">
        <v>8.7685617211946149E-2</v>
      </c>
      <c r="AH14" s="57">
        <v>7.0910584950817368E-2</v>
      </c>
      <c r="AI14" s="57">
        <v>0.2430450814969605</v>
      </c>
      <c r="AJ14" s="559">
        <v>0.27868675113287567</v>
      </c>
      <c r="AK14" s="559">
        <v>0.40021107593178912</v>
      </c>
      <c r="AL14" s="559">
        <v>0.5330697571910058</v>
      </c>
      <c r="AM14" s="559">
        <v>0.40403026126080432</v>
      </c>
      <c r="AN14" s="559">
        <v>0.28351130154688842</v>
      </c>
      <c r="AO14" s="559">
        <v>0.56590142682312805</v>
      </c>
      <c r="AP14" s="559">
        <v>0.48527750335261577</v>
      </c>
      <c r="AQ14" s="559">
        <v>0.40852958198723149</v>
      </c>
      <c r="AR14" s="57">
        <v>0.48661257074438202</v>
      </c>
      <c r="AS14" s="559">
        <v>0.31622160195522964</v>
      </c>
      <c r="AT14" s="559">
        <v>0.14039662744381312</v>
      </c>
      <c r="AU14" s="559">
        <v>0.10612351645096187</v>
      </c>
      <c r="AV14" s="57">
        <v>0.18706207695542806</v>
      </c>
      <c r="AW14" s="57">
        <v>0.33600983629800185</v>
      </c>
      <c r="AX14" s="559">
        <v>8.4611794091665721E-2</v>
      </c>
      <c r="AY14" s="559">
        <v>8.79300134565386E-2</v>
      </c>
      <c r="AZ14" s="559">
        <v>6.675160621377918E-2</v>
      </c>
      <c r="BA14" s="57">
        <v>7.9905915439214228E-2</v>
      </c>
      <c r="BB14" s="57">
        <v>0.24970375307819065</v>
      </c>
      <c r="BC14" s="559">
        <v>0.26971087256066639</v>
      </c>
      <c r="BD14" s="559">
        <v>0.38197221759336403</v>
      </c>
      <c r="BE14" s="559">
        <v>0.38320719191728919</v>
      </c>
      <c r="BF14" s="559">
        <v>0.28335393492256616</v>
      </c>
      <c r="BG14" s="559">
        <v>0.33324811161610046</v>
      </c>
      <c r="BH14" s="559">
        <v>0.54050803360730193</v>
      </c>
      <c r="BI14" s="559">
        <v>0.50646568825830607</v>
      </c>
      <c r="BJ14" s="559">
        <v>0.37810790495490892</v>
      </c>
      <c r="BK14" s="559">
        <v>0.47397925962956783</v>
      </c>
      <c r="BL14" s="559">
        <v>0.26946203410542685</v>
      </c>
      <c r="BM14" s="559">
        <v>0.14567352573854178</v>
      </c>
      <c r="BN14" s="559">
        <v>0.12586212483104667</v>
      </c>
      <c r="BO14" s="559">
        <v>0.17995169303284617</v>
      </c>
      <c r="BP14" s="559">
        <v>0.32615324548425473</v>
      </c>
      <c r="BQ14" s="740">
        <v>-9.8565908137471236E-3</v>
      </c>
      <c r="BR14" s="559">
        <v>0.10203048595843345</v>
      </c>
      <c r="BS14" s="740">
        <v>1.7418691866767727E-2</v>
      </c>
      <c r="BT14" s="559">
        <v>5.9711150292155603E-2</v>
      </c>
      <c r="BU14" s="740">
        <v>-2.8218863164382997E-2</v>
      </c>
      <c r="BV14" s="559">
        <v>9.7703623470162371E-2</v>
      </c>
      <c r="BW14" s="740">
        <f t="shared" si="0"/>
        <v>3.0952017256383191E-2</v>
      </c>
      <c r="BX14" s="559">
        <v>8.6359776389925355E-2</v>
      </c>
      <c r="BY14" s="740">
        <f t="shared" si="1"/>
        <v>6.4538609507111266E-3</v>
      </c>
      <c r="BZ14" s="559">
        <v>0.24534372476382141</v>
      </c>
      <c r="CA14" s="740">
        <f t="shared" si="2"/>
        <v>-4.3600283143692409E-3</v>
      </c>
    </row>
    <row r="15" spans="1:86" x14ac:dyDescent="0.25">
      <c r="A15" s="9" t="s">
        <v>14</v>
      </c>
      <c r="B15" s="559">
        <v>0.20387069829602406</v>
      </c>
      <c r="C15" s="559">
        <v>0.43051403094676111</v>
      </c>
      <c r="D15" s="559">
        <v>0.35959821428571431</v>
      </c>
      <c r="E15" s="559">
        <v>0.29787241017571464</v>
      </c>
      <c r="F15" s="57">
        <v>0.36276366305329721</v>
      </c>
      <c r="G15" s="559">
        <v>0.23666158536585366</v>
      </c>
      <c r="H15" s="559">
        <v>9.2659159454497778E-2</v>
      </c>
      <c r="I15" s="559">
        <v>4.8711043360433602E-2</v>
      </c>
      <c r="J15" s="57">
        <v>0.12564409675690166</v>
      </c>
      <c r="K15" s="57">
        <v>0.24354885347886632</v>
      </c>
      <c r="L15" s="559">
        <v>5.5984461054287962E-2</v>
      </c>
      <c r="M15" s="559">
        <v>5.9608575924468922E-2</v>
      </c>
      <c r="N15" s="559">
        <v>6.4893292682926831E-2</v>
      </c>
      <c r="O15" s="559">
        <v>6.0110683987274656E-2</v>
      </c>
      <c r="P15" s="559">
        <v>0.18173086229488672</v>
      </c>
      <c r="Q15" s="559">
        <v>0.19390817597692106</v>
      </c>
      <c r="R15" s="559">
        <v>0.29398289295392954</v>
      </c>
      <c r="S15" s="559">
        <v>0.41027734067663257</v>
      </c>
      <c r="T15" s="559">
        <v>0.29944823700954398</v>
      </c>
      <c r="U15" s="559">
        <v>0.21140209099008803</v>
      </c>
      <c r="V15" s="559">
        <v>0.44082661290322583</v>
      </c>
      <c r="W15" s="559">
        <v>0.38789423885618168</v>
      </c>
      <c r="X15" s="559">
        <v>0.30368066483084188</v>
      </c>
      <c r="Y15" s="57">
        <v>0.37723800589654249</v>
      </c>
      <c r="Z15" s="559">
        <v>0.22416581978319783</v>
      </c>
      <c r="AA15" s="559">
        <v>7.1775013113034358E-2</v>
      </c>
      <c r="AB15" s="559">
        <v>5.2374661246612469E-2</v>
      </c>
      <c r="AC15" s="57">
        <v>0.11561802019119093</v>
      </c>
      <c r="AD15" s="57">
        <v>0.24642801304386669</v>
      </c>
      <c r="AE15" s="559">
        <v>5.8070253081563071E-2</v>
      </c>
      <c r="AF15" s="559">
        <v>7.021456202465251E-2</v>
      </c>
      <c r="AG15" s="559">
        <v>6.440548780487805E-2</v>
      </c>
      <c r="AH15" s="57">
        <v>6.422819459172853E-2</v>
      </c>
      <c r="AI15" s="57">
        <v>0.18525143166577651</v>
      </c>
      <c r="AJ15" s="559">
        <v>0.18895964463676895</v>
      </c>
      <c r="AK15" s="559">
        <v>0.28547933604336045</v>
      </c>
      <c r="AL15" s="559">
        <v>0.40628196302124314</v>
      </c>
      <c r="AM15" s="559">
        <v>0.29366162955107811</v>
      </c>
      <c r="AN15" s="559">
        <v>0.2125020825003332</v>
      </c>
      <c r="AO15" s="559">
        <v>0.43668371361132968</v>
      </c>
      <c r="AP15" s="559">
        <v>0.38806801684088271</v>
      </c>
      <c r="AQ15" s="559">
        <v>0.30582546551271966</v>
      </c>
      <c r="AR15" s="57">
        <v>0.37648543360433606</v>
      </c>
      <c r="AS15" s="559">
        <v>0.23288787262872629</v>
      </c>
      <c r="AT15" s="559">
        <v>9.8269079464988196E-2</v>
      </c>
      <c r="AU15" s="559">
        <v>4.5912940379403792E-2</v>
      </c>
      <c r="AV15" s="57">
        <v>0.12538863575448941</v>
      </c>
      <c r="AW15" s="57">
        <v>0.25024339711629162</v>
      </c>
      <c r="AX15" s="559">
        <v>4.8907520325203249E-2</v>
      </c>
      <c r="AY15" s="559">
        <v>5.1071990558615263E-2</v>
      </c>
      <c r="AZ15" s="559">
        <v>6.9863651761517612E-2</v>
      </c>
      <c r="BA15" s="57">
        <v>5.6470373806998937E-2</v>
      </c>
      <c r="BB15" s="57">
        <v>0.18494259805235416</v>
      </c>
      <c r="BC15" s="559">
        <v>0.19152897980592709</v>
      </c>
      <c r="BD15" s="559">
        <v>0.27374999999999999</v>
      </c>
      <c r="BE15" s="559">
        <v>0.27925945563803461</v>
      </c>
      <c r="BF15" s="559">
        <v>0.20871561421093662</v>
      </c>
      <c r="BG15" s="559">
        <v>0.24818660207150017</v>
      </c>
      <c r="BH15" s="559">
        <v>0.43213103199580383</v>
      </c>
      <c r="BI15" s="559">
        <v>0.39703106852497094</v>
      </c>
      <c r="BJ15" s="559">
        <v>0.28898832939942304</v>
      </c>
      <c r="BK15" s="559">
        <v>0.37190633468834688</v>
      </c>
      <c r="BL15" s="559">
        <v>0.20279217479674796</v>
      </c>
      <c r="BM15" s="559">
        <v>7.2038093364804615E-2</v>
      </c>
      <c r="BN15" s="559">
        <v>7.6415989159891604E-2</v>
      </c>
      <c r="BO15" s="559">
        <v>0.11658709684624319</v>
      </c>
      <c r="BP15" s="559">
        <v>0.24354141400530027</v>
      </c>
      <c r="BQ15" s="740">
        <v>-6.7019831109913497E-3</v>
      </c>
      <c r="BR15" s="559">
        <v>6.1273111723052713E-2</v>
      </c>
      <c r="BS15" s="740">
        <v>1.2365591397849464E-2</v>
      </c>
      <c r="BT15" s="559">
        <v>6.9712168895882512E-2</v>
      </c>
      <c r="BU15" s="740">
        <v>1.8640178337267249E-2</v>
      </c>
      <c r="BV15" s="559">
        <v>6.477642276422764E-2</v>
      </c>
      <c r="BW15" s="740">
        <f t="shared" si="0"/>
        <v>-5.087228997289972E-3</v>
      </c>
      <c r="BX15" s="559">
        <v>6.5259091109932832E-2</v>
      </c>
      <c r="BY15" s="740">
        <f t="shared" si="1"/>
        <v>8.7887173029338947E-3</v>
      </c>
      <c r="BZ15" s="559">
        <v>0.18346092423836327</v>
      </c>
      <c r="CA15" s="740">
        <f t="shared" si="2"/>
        <v>-1.4816738139908914E-3</v>
      </c>
    </row>
    <row r="16" spans="1:86" x14ac:dyDescent="0.25">
      <c r="A16" s="9" t="s">
        <v>15</v>
      </c>
      <c r="B16" s="559">
        <v>0.24693044683626875</v>
      </c>
      <c r="C16" s="559">
        <v>0.492476318484383</v>
      </c>
      <c r="D16" s="559">
        <v>0.44827806122448982</v>
      </c>
      <c r="E16" s="559">
        <v>0.349199948796723</v>
      </c>
      <c r="F16" s="57">
        <v>0.42937500000000001</v>
      </c>
      <c r="G16" s="559">
        <v>0.22513723544973546</v>
      </c>
      <c r="H16" s="559">
        <v>0.11055747567844341</v>
      </c>
      <c r="I16" s="559">
        <v>5.5772156084656084E-2</v>
      </c>
      <c r="J16" s="57">
        <v>0.1302699284842142</v>
      </c>
      <c r="K16" s="57">
        <v>0.27899620713847234</v>
      </c>
      <c r="L16" s="559">
        <v>3.1787634408602147E-2</v>
      </c>
      <c r="M16" s="559">
        <v>5.5366743471582179E-2</v>
      </c>
      <c r="N16" s="559">
        <v>7.1413690476190478E-2</v>
      </c>
      <c r="O16" s="559">
        <v>5.2654309006211181E-2</v>
      </c>
      <c r="P16" s="559">
        <v>0.20271981655910232</v>
      </c>
      <c r="Q16" s="559">
        <v>0.2069108422939068</v>
      </c>
      <c r="R16" s="559">
        <v>0.33909391534391536</v>
      </c>
      <c r="S16" s="559">
        <v>0.47794258832565284</v>
      </c>
      <c r="T16" s="559">
        <v>0.3413399327122153</v>
      </c>
      <c r="U16" s="559">
        <v>0.23765968145248967</v>
      </c>
      <c r="V16" s="559">
        <v>0.54600160059098746</v>
      </c>
      <c r="W16" s="559">
        <v>0.51111403585738935</v>
      </c>
      <c r="X16" s="559">
        <v>0.37228104736107692</v>
      </c>
      <c r="Y16" s="57">
        <v>0.47570405633382734</v>
      </c>
      <c r="Z16" s="559">
        <v>0.25767246253887477</v>
      </c>
      <c r="AA16" s="559">
        <v>8.3777941940955974E-2</v>
      </c>
      <c r="AB16" s="559">
        <v>4.9005159739892563E-2</v>
      </c>
      <c r="AC16" s="57">
        <v>0.12964225130255663</v>
      </c>
      <c r="AD16" s="57">
        <v>0.30267315381819199</v>
      </c>
      <c r="AE16" s="559">
        <v>2.9366398533475609E-2</v>
      </c>
      <c r="AF16" s="559">
        <v>6.4160442146159943E-2</v>
      </c>
      <c r="AG16" s="559">
        <v>7.2607435679954757E-2</v>
      </c>
      <c r="AH16" s="57">
        <v>5.5190816646384193E-2</v>
      </c>
      <c r="AI16" s="57">
        <v>0.21957689462181856</v>
      </c>
      <c r="AJ16" s="559">
        <v>0.21477502804454293</v>
      </c>
      <c r="AK16" s="559">
        <v>0.35955612100650269</v>
      </c>
      <c r="AL16" s="559">
        <v>0.53383813510629563</v>
      </c>
      <c r="AM16" s="559">
        <v>0.36949664878120736</v>
      </c>
      <c r="AN16" s="559">
        <v>0.25726164156898734</v>
      </c>
      <c r="AO16" s="559">
        <v>0.56710169908889441</v>
      </c>
      <c r="AP16" s="559">
        <v>0.48628150369562589</v>
      </c>
      <c r="AQ16" s="559">
        <v>0.37439122821417825</v>
      </c>
      <c r="AR16" s="57">
        <v>0.47557958722080862</v>
      </c>
      <c r="AS16" s="559">
        <v>0.26286400904721513</v>
      </c>
      <c r="AT16" s="559">
        <v>0.11866261730827109</v>
      </c>
      <c r="AU16" s="559">
        <v>3.3858142493638679E-2</v>
      </c>
      <c r="AV16" s="57">
        <v>0.1382440184921101</v>
      </c>
      <c r="AW16" s="57">
        <v>0.30597993664450163</v>
      </c>
      <c r="AX16" s="559">
        <v>5.1292443021696901E-2</v>
      </c>
      <c r="AY16" s="559">
        <v>5.8891830145831624E-2</v>
      </c>
      <c r="AZ16" s="559">
        <v>7.9914122137404578E-2</v>
      </c>
      <c r="BA16" s="57">
        <v>6.3186262307777394E-2</v>
      </c>
      <c r="BB16" s="57">
        <v>0.22415935774714396</v>
      </c>
      <c r="BC16" s="559">
        <v>0.22177932364770583</v>
      </c>
      <c r="BD16" s="559">
        <v>0.32930979643765901</v>
      </c>
      <c r="BE16" s="559">
        <v>0.34792865176826343</v>
      </c>
      <c r="BF16" s="559">
        <v>0.2553560017195905</v>
      </c>
      <c r="BG16" s="559">
        <v>0.30346503305564271</v>
      </c>
      <c r="BH16" s="559">
        <v>0.56601753809953759</v>
      </c>
      <c r="BI16" s="559">
        <v>0.48591421301344967</v>
      </c>
      <c r="BJ16" s="559">
        <v>0.35646837122766695</v>
      </c>
      <c r="BK16" s="559">
        <v>0.46891845726133258</v>
      </c>
      <c r="BL16" s="559">
        <v>0.22016009329940628</v>
      </c>
      <c r="BM16" s="559">
        <v>7.4916550384415442E-2</v>
      </c>
      <c r="BN16" s="559">
        <v>6.5774314390726604E-2</v>
      </c>
      <c r="BO16" s="559">
        <v>0.1197851131057238</v>
      </c>
      <c r="BP16" s="559">
        <v>0.29338732843171716</v>
      </c>
      <c r="BQ16" s="740">
        <v>-1.2592608212784462E-2</v>
      </c>
      <c r="BR16" s="559">
        <v>4.1172467098963036E-2</v>
      </c>
      <c r="BS16" s="740">
        <v>-1.0119975922733865E-2</v>
      </c>
      <c r="BT16" s="559">
        <v>6.6658800514377961E-2</v>
      </c>
      <c r="BU16" s="740">
        <v>7.7669703685463373E-3</v>
      </c>
      <c r="BV16" s="559">
        <v>7.1865281311846191E-2</v>
      </c>
      <c r="BW16" s="740">
        <f t="shared" si="0"/>
        <v>-8.0488408255583871E-3</v>
      </c>
      <c r="BX16" s="559">
        <v>5.9768779732271279E-2</v>
      </c>
      <c r="BY16" s="740">
        <f t="shared" si="1"/>
        <v>-3.4174825755061145E-3</v>
      </c>
      <c r="BZ16" s="559">
        <v>0.21465873326560353</v>
      </c>
      <c r="CA16" s="740">
        <f t="shared" si="2"/>
        <v>-9.5006244815404317E-3</v>
      </c>
    </row>
    <row r="17" spans="1:79" x14ac:dyDescent="0.25">
      <c r="A17" s="9" t="s">
        <v>16</v>
      </c>
      <c r="B17" s="559">
        <v>0.22129434492448191</v>
      </c>
      <c r="C17" s="559">
        <v>0.46084918665563829</v>
      </c>
      <c r="D17" s="559">
        <v>0.43443605006105007</v>
      </c>
      <c r="E17" s="559">
        <v>0.35497656465398403</v>
      </c>
      <c r="F17" s="57">
        <v>0.4161645299145299</v>
      </c>
      <c r="G17" s="559">
        <v>0.22701923076923078</v>
      </c>
      <c r="H17" s="559">
        <v>8.4070857457954229E-2</v>
      </c>
      <c r="I17" s="559">
        <v>6.4245014245014248E-2</v>
      </c>
      <c r="J17" s="57">
        <v>0.12466070254531791</v>
      </c>
      <c r="K17" s="57">
        <v>0.26960735703829625</v>
      </c>
      <c r="L17" s="559">
        <v>5.800420457678522E-2</v>
      </c>
      <c r="M17" s="559">
        <v>2.3878205128205127E-2</v>
      </c>
      <c r="N17" s="559">
        <v>5.8815883190883191E-2</v>
      </c>
      <c r="O17" s="559">
        <v>4.6769904310665182E-2</v>
      </c>
      <c r="P17" s="559">
        <v>0.19451195172349017</v>
      </c>
      <c r="Q17" s="559">
        <v>0.19091708023159637</v>
      </c>
      <c r="R17" s="559">
        <v>0.31734864672364671</v>
      </c>
      <c r="S17" s="559">
        <v>0.41706127653708297</v>
      </c>
      <c r="T17" s="559">
        <v>0.30834552675585292</v>
      </c>
      <c r="U17" s="559">
        <v>0.22320425008781178</v>
      </c>
      <c r="V17" s="559">
        <v>0.4068979183898539</v>
      </c>
      <c r="W17" s="559">
        <v>0.36268236074270555</v>
      </c>
      <c r="X17" s="559">
        <v>0.31776606010476977</v>
      </c>
      <c r="Y17" s="57">
        <v>0.3624436460974923</v>
      </c>
      <c r="Z17" s="559">
        <v>0.23043625356125358</v>
      </c>
      <c r="AA17" s="559">
        <v>6.2560311552247033E-2</v>
      </c>
      <c r="AB17" s="559">
        <v>6.3190883190883188E-2</v>
      </c>
      <c r="AC17" s="57">
        <v>0.11811190945806332</v>
      </c>
      <c r="AD17" s="57">
        <v>0.24027777777777781</v>
      </c>
      <c r="AE17" s="559">
        <v>5.7258064516129033E-2</v>
      </c>
      <c r="AF17" s="559">
        <v>2.3855803694513372E-2</v>
      </c>
      <c r="AG17" s="559">
        <v>5.2069088319088318E-2</v>
      </c>
      <c r="AH17" s="57">
        <v>4.4310897435897438E-2</v>
      </c>
      <c r="AI17" s="57">
        <v>0.17447867926882527</v>
      </c>
      <c r="AJ17" s="559">
        <v>0.17678349875930521</v>
      </c>
      <c r="AK17" s="559">
        <v>0.31047364672364675</v>
      </c>
      <c r="AL17" s="559">
        <v>0.42797422111938244</v>
      </c>
      <c r="AM17" s="559">
        <v>0.30501846432552948</v>
      </c>
      <c r="AN17" s="559">
        <v>0.20729195857269625</v>
      </c>
      <c r="AO17" s="559">
        <v>0.45044458229942103</v>
      </c>
      <c r="AP17" s="559">
        <v>0.41466346153846156</v>
      </c>
      <c r="AQ17" s="559">
        <v>0.32521367521367522</v>
      </c>
      <c r="AR17" s="57">
        <v>0.3961775878442545</v>
      </c>
      <c r="AS17" s="559">
        <v>0.23519764957264958</v>
      </c>
      <c r="AT17" s="559">
        <v>9.7541011855527979E-2</v>
      </c>
      <c r="AU17" s="559">
        <v>6.0730056980056978E-2</v>
      </c>
      <c r="AV17" s="57">
        <v>0.13078684136376442</v>
      </c>
      <c r="AW17" s="57">
        <v>0.26274909099494737</v>
      </c>
      <c r="AX17" s="559">
        <v>3.5563137579266609E-2</v>
      </c>
      <c r="AY17" s="559">
        <v>2.7481389578163772E-2</v>
      </c>
      <c r="AZ17" s="559">
        <v>5.0471866096866096E-2</v>
      </c>
      <c r="BA17" s="57">
        <v>3.7701481791155705E-2</v>
      </c>
      <c r="BB17" s="57">
        <v>0.18690887104348644</v>
      </c>
      <c r="BC17" s="559">
        <v>0.17873931623931624</v>
      </c>
      <c r="BD17" s="559">
        <v>0.29420049857549857</v>
      </c>
      <c r="BE17" s="559">
        <v>0.29003507060572276</v>
      </c>
      <c r="BF17" s="559">
        <v>0.21290232408383095</v>
      </c>
      <c r="BG17" s="559">
        <v>0.26058950942512588</v>
      </c>
      <c r="BH17" s="559">
        <v>0.42839295561069757</v>
      </c>
      <c r="BI17" s="559">
        <v>0.39451121794871796</v>
      </c>
      <c r="BJ17" s="559">
        <v>0.31665805073063136</v>
      </c>
      <c r="BK17" s="559">
        <v>0.37936550332383667</v>
      </c>
      <c r="BL17" s="559">
        <v>0.19439458689458688</v>
      </c>
      <c r="BM17" s="559">
        <v>7.1753515301902396E-2</v>
      </c>
      <c r="BN17" s="559">
        <v>4.1944444444444444E-2</v>
      </c>
      <c r="BO17" s="559">
        <v>0.10235747158824084</v>
      </c>
      <c r="BP17" s="559">
        <v>0.2400962718987581</v>
      </c>
      <c r="BQ17" s="740">
        <v>-2.2652819096189269E-2</v>
      </c>
      <c r="BR17" s="559">
        <v>2.885132340777502E-2</v>
      </c>
      <c r="BS17" s="740">
        <v>-6.7118141714915883E-3</v>
      </c>
      <c r="BT17" s="559">
        <v>2.0319823545629997E-2</v>
      </c>
      <c r="BU17" s="740">
        <v>-7.1615660325337754E-3</v>
      </c>
      <c r="BV17" s="559">
        <v>4.7503561253561255E-2</v>
      </c>
      <c r="BW17" s="740">
        <f t="shared" si="0"/>
        <v>-2.9683048433048406E-3</v>
      </c>
      <c r="BX17" s="559">
        <v>3.205883036046079E-2</v>
      </c>
      <c r="BY17" s="740">
        <f t="shared" si="1"/>
        <v>-5.6426514306949158E-3</v>
      </c>
      <c r="BZ17" s="559">
        <v>0.16998841614226229</v>
      </c>
      <c r="CA17" s="740">
        <f t="shared" si="2"/>
        <v>-1.6920454901224152E-2</v>
      </c>
    </row>
    <row r="18" spans="1:79" x14ac:dyDescent="0.25">
      <c r="A18" s="9" t="s">
        <v>56</v>
      </c>
      <c r="B18" s="559">
        <v>4.5930365296803652E-2</v>
      </c>
      <c r="C18" s="559">
        <v>0.11484922861150069</v>
      </c>
      <c r="D18" s="559">
        <v>8.0570652173913043E-2</v>
      </c>
      <c r="E18" s="559">
        <v>3.6015661524076668E-2</v>
      </c>
      <c r="F18" s="57">
        <v>7.703099838969403E-2</v>
      </c>
      <c r="G18" s="559">
        <v>9.73731884057971E-3</v>
      </c>
      <c r="H18" s="559">
        <v>1.8270804114071997E-2</v>
      </c>
      <c r="I18" s="559">
        <v>0</v>
      </c>
      <c r="J18" s="57">
        <v>9.4342251950947607E-3</v>
      </c>
      <c r="K18" s="57">
        <v>4.3045880374729749E-2</v>
      </c>
      <c r="L18" s="559">
        <v>0</v>
      </c>
      <c r="M18" s="559">
        <v>9.1310191678354372E-3</v>
      </c>
      <c r="N18" s="559">
        <v>1.6183574879227052E-3</v>
      </c>
      <c r="O18" s="559">
        <v>3.6044817265280405E-3</v>
      </c>
      <c r="P18" s="559">
        <v>2.9754273504273499E-2</v>
      </c>
      <c r="Q18" s="559">
        <v>2.2387798036465636E-2</v>
      </c>
      <c r="R18" s="559">
        <v>6.0555555555555557E-2</v>
      </c>
      <c r="S18" s="559">
        <v>0.14653459560542309</v>
      </c>
      <c r="T18" s="559">
        <v>7.6665879017013244E-2</v>
      </c>
      <c r="U18" s="559">
        <v>4.1578568592416119E-2</v>
      </c>
      <c r="V18" s="559">
        <v>0.20079184198223468</v>
      </c>
      <c r="W18" s="559">
        <v>0.212122063968016</v>
      </c>
      <c r="X18" s="559">
        <v>7.565158952781674E-2</v>
      </c>
      <c r="Y18" s="57">
        <v>0.16177237617455009</v>
      </c>
      <c r="Z18" s="559">
        <v>6.2349033816425118E-3</v>
      </c>
      <c r="AA18" s="559">
        <v>9.3852267414679755E-3</v>
      </c>
      <c r="AB18" s="559">
        <v>0</v>
      </c>
      <c r="AC18" s="57">
        <v>5.2526278069756332E-3</v>
      </c>
      <c r="AD18" s="57">
        <v>8.351250199076285E-2</v>
      </c>
      <c r="AE18" s="559">
        <v>2.0056100981767182E-2</v>
      </c>
      <c r="AF18" s="559">
        <v>7.8073866292660121E-3</v>
      </c>
      <c r="AG18" s="559">
        <v>1.4613526570048309E-3</v>
      </c>
      <c r="AH18" s="57">
        <v>9.8653119092627604E-3</v>
      </c>
      <c r="AI18" s="57">
        <v>5.8784248386755528E-2</v>
      </c>
      <c r="AJ18" s="559">
        <v>3.9232702197288451E-2</v>
      </c>
      <c r="AK18" s="559">
        <v>7.566727053140096E-2</v>
      </c>
      <c r="AL18" s="559">
        <v>0.15013733052828424</v>
      </c>
      <c r="AM18" s="559">
        <v>8.8483577504725908E-2</v>
      </c>
      <c r="AN18" s="559">
        <v>6.6249653520234431E-2</v>
      </c>
      <c r="AO18" s="559">
        <v>0.1526297335203366</v>
      </c>
      <c r="AP18" s="559">
        <v>0.11055900621118013</v>
      </c>
      <c r="AQ18" s="559">
        <v>6.6222533894343155E-2</v>
      </c>
      <c r="AR18" s="57">
        <v>0.10977858293075686</v>
      </c>
      <c r="AS18" s="559">
        <v>6.1775362318840571E-3</v>
      </c>
      <c r="AT18" s="559">
        <v>4.8445535296867698E-3</v>
      </c>
      <c r="AU18" s="559">
        <v>3.7086352657004829E-2</v>
      </c>
      <c r="AV18" s="57">
        <v>1.5913162924032487E-2</v>
      </c>
      <c r="AW18" s="57">
        <v>6.2586576187044593E-2</v>
      </c>
      <c r="AX18" s="559">
        <v>5.6919121084618978E-3</v>
      </c>
      <c r="AY18" s="559">
        <v>6.6444600280504912E-3</v>
      </c>
      <c r="AZ18" s="559">
        <v>0</v>
      </c>
      <c r="BA18" s="57">
        <v>4.1568210459987385E-3</v>
      </c>
      <c r="BB18" s="57">
        <v>4.2895962732919256E-2</v>
      </c>
      <c r="BC18" s="559">
        <v>2.3875058438522671E-2</v>
      </c>
      <c r="BD18" s="559">
        <v>1.94987922705314E-2</v>
      </c>
      <c r="BE18" s="559">
        <v>5.7759333648393196E-2</v>
      </c>
      <c r="BF18" s="559">
        <v>4.664234663490173E-2</v>
      </c>
      <c r="BG18" s="559">
        <v>6.2072165971808618E-2</v>
      </c>
      <c r="BH18" s="559">
        <v>0.1763207106124357</v>
      </c>
      <c r="BI18" s="559">
        <v>0.11538561076604555</v>
      </c>
      <c r="BJ18" s="559">
        <v>5.2553763440860213E-2</v>
      </c>
      <c r="BK18" s="559">
        <v>0.11473228663446054</v>
      </c>
      <c r="BL18" s="559">
        <v>5.0543478260869565E-3</v>
      </c>
      <c r="BM18" s="559">
        <v>1.2827255726975222E-3</v>
      </c>
      <c r="BN18" s="559">
        <v>4.2783816425120769E-3</v>
      </c>
      <c r="BO18" s="559">
        <v>3.5136964484790575E-3</v>
      </c>
      <c r="BP18" s="559">
        <v>5.8815757866922891E-2</v>
      </c>
      <c r="BQ18" s="740">
        <v>-3.7708183201217021E-3</v>
      </c>
      <c r="BR18" s="559">
        <v>3.7631486676016832E-2</v>
      </c>
      <c r="BS18" s="740">
        <v>3.1939574567554932E-2</v>
      </c>
      <c r="BT18" s="559">
        <v>4.3244506778868626E-3</v>
      </c>
      <c r="BU18" s="740">
        <v>-2.3200093501636286E-3</v>
      </c>
      <c r="BV18" s="559">
        <v>4.2572463768115944E-4</v>
      </c>
      <c r="BW18" s="740">
        <f t="shared" si="0"/>
        <v>4.2572463768115944E-4</v>
      </c>
      <c r="BX18" s="559">
        <v>1.4276149968494014E-2</v>
      </c>
      <c r="BY18" s="740">
        <f t="shared" si="1"/>
        <v>1.0119328922495275E-2</v>
      </c>
      <c r="BZ18" s="559">
        <v>4.3806073153899248E-2</v>
      </c>
      <c r="CA18" s="740">
        <f t="shared" si="2"/>
        <v>9.1011042097999262E-4</v>
      </c>
    </row>
    <row r="19" spans="1:79" x14ac:dyDescent="0.25">
      <c r="A19" s="9" t="s">
        <v>17</v>
      </c>
      <c r="B19" s="559">
        <v>6.2431985344379735E-2</v>
      </c>
      <c r="C19" s="559">
        <v>0.13640805945712262</v>
      </c>
      <c r="D19" s="559">
        <v>0.12718567966108599</v>
      </c>
      <c r="E19" s="559">
        <v>9.7101879190926901E-2</v>
      </c>
      <c r="F19" s="57">
        <v>0.12000007920666603</v>
      </c>
      <c r="G19" s="559">
        <v>6.3445727592434178E-2</v>
      </c>
      <c r="H19" s="559">
        <v>2.3015029848137827E-2</v>
      </c>
      <c r="I19" s="559">
        <v>7.8283908373728735E-3</v>
      </c>
      <c r="J19" s="57">
        <v>3.1337247013038284E-2</v>
      </c>
      <c r="K19" s="57">
        <v>7.5423738159041034E-2</v>
      </c>
      <c r="L19" s="559">
        <v>6.8986451061011618E-3</v>
      </c>
      <c r="M19" s="559">
        <v>8.1909912893107801E-3</v>
      </c>
      <c r="N19" s="559">
        <v>1.2845737097234104E-2</v>
      </c>
      <c r="O19" s="559">
        <v>9.2733787084216656E-3</v>
      </c>
      <c r="P19" s="559">
        <v>5.3131309333191282E-2</v>
      </c>
      <c r="Q19" s="559">
        <v>5.3847374375672614E-2</v>
      </c>
      <c r="R19" s="559">
        <v>9.8455470012356244E-2</v>
      </c>
      <c r="S19" s="559">
        <v>0.14052540081128068</v>
      </c>
      <c r="T19" s="559">
        <v>9.760021881702434E-2</v>
      </c>
      <c r="U19" s="559">
        <v>6.4339911175691655E-2</v>
      </c>
      <c r="V19" s="559">
        <v>0.14708026343626113</v>
      </c>
      <c r="W19" s="559">
        <v>0.14281535451264957</v>
      </c>
      <c r="X19" s="559">
        <v>0.10575278015397777</v>
      </c>
      <c r="Y19" s="57">
        <v>0.1316425234303763</v>
      </c>
      <c r="Z19" s="559">
        <v>6.7297547761619614E-2</v>
      </c>
      <c r="AA19" s="559">
        <v>1.5993358904311195E-2</v>
      </c>
      <c r="AB19" s="559">
        <v>1.0742800114057599E-2</v>
      </c>
      <c r="AC19" s="57">
        <v>3.1175874311032567E-2</v>
      </c>
      <c r="AD19" s="57">
        <v>8.1409198870704441E-2</v>
      </c>
      <c r="AE19" s="559">
        <v>1.0158254918733961E-2</v>
      </c>
      <c r="AF19" s="559">
        <v>1.0282430530643781E-2</v>
      </c>
      <c r="AG19" s="559">
        <v>1.3691664290466686E-2</v>
      </c>
      <c r="AH19" s="57">
        <v>1.1352295409181637E-2</v>
      </c>
      <c r="AI19" s="57">
        <v>5.7886442963915763E-2</v>
      </c>
      <c r="AJ19" s="559">
        <v>4.9779473311441634E-2</v>
      </c>
      <c r="AK19" s="559">
        <v>9.1601321167189428E-2</v>
      </c>
      <c r="AL19" s="559">
        <v>0.13771190338217573</v>
      </c>
      <c r="AM19" s="559">
        <v>9.3046438179541544E-2</v>
      </c>
      <c r="AN19" s="559">
        <v>6.6724474548171431E-2</v>
      </c>
      <c r="AO19" s="559">
        <v>0.14935451677290579</v>
      </c>
      <c r="AP19" s="559">
        <v>0.13251939997555909</v>
      </c>
      <c r="AQ19" s="559">
        <v>0.10311174885252536</v>
      </c>
      <c r="AR19" s="57">
        <v>0.12818886037448912</v>
      </c>
      <c r="AS19" s="559">
        <v>6.4537591483699266E-2</v>
      </c>
      <c r="AT19" s="559">
        <v>2.7686562359152664E-2</v>
      </c>
      <c r="AU19" s="559">
        <v>1.1919019104647847E-2</v>
      </c>
      <c r="AV19" s="57">
        <v>3.4637162096529076E-2</v>
      </c>
      <c r="AW19" s="57">
        <v>8.1154581129768893E-2</v>
      </c>
      <c r="AX19" s="559">
        <v>9.0797667338134783E-3</v>
      </c>
      <c r="AY19" s="559">
        <v>8.9417938316914553E-3</v>
      </c>
      <c r="AZ19" s="559">
        <v>1.0925767512593859E-2</v>
      </c>
      <c r="BA19" s="57">
        <v>9.6352326403094414E-3</v>
      </c>
      <c r="BB19" s="57">
        <v>5.7052822664456548E-2</v>
      </c>
      <c r="BC19" s="559">
        <v>4.9304616573305003E-2</v>
      </c>
      <c r="BD19" s="559">
        <v>8.5461220416310241E-2</v>
      </c>
      <c r="BE19" s="559">
        <v>8.8138552088369848E-2</v>
      </c>
      <c r="BF19" s="559">
        <v>6.4888129806922365E-2</v>
      </c>
      <c r="BG19" s="559">
        <v>8.0487557175277641E-2</v>
      </c>
      <c r="BH19" s="559">
        <v>0.1407277610677263</v>
      </c>
      <c r="BI19" s="559">
        <v>0.12894873518269584</v>
      </c>
      <c r="BJ19" s="559">
        <v>9.2960392578897502E-2</v>
      </c>
      <c r="BK19" s="559">
        <v>0.12060997053512024</v>
      </c>
      <c r="BL19" s="559">
        <v>5.275995627792035E-2</v>
      </c>
      <c r="BM19" s="559">
        <v>1.578639955112816E-2</v>
      </c>
      <c r="BN19" s="559">
        <v>1.3463549092291607E-2</v>
      </c>
      <c r="BO19" s="559">
        <v>2.7209709309794852E-2</v>
      </c>
      <c r="BP19" s="559">
        <v>7.3651828151116872E-2</v>
      </c>
      <c r="BQ19" s="740">
        <v>-7.502752978652022E-3</v>
      </c>
      <c r="BR19" s="559">
        <v>1.0387059981419649E-2</v>
      </c>
      <c r="BS19" s="740">
        <v>1.307293247606171E-3</v>
      </c>
      <c r="BT19" s="559">
        <v>9.7673316960548949E-3</v>
      </c>
      <c r="BU19" s="740">
        <v>8.2553786436343965E-4</v>
      </c>
      <c r="BV19" s="559">
        <v>1.3654833190761334E-2</v>
      </c>
      <c r="BW19" s="740">
        <f t="shared" si="0"/>
        <v>2.7290656781674746E-3</v>
      </c>
      <c r="BX19" s="559">
        <v>1.1243816714397292E-2</v>
      </c>
      <c r="BY19" s="740">
        <f t="shared" si="1"/>
        <v>1.6085840740878501E-3</v>
      </c>
      <c r="BZ19" s="559">
        <v>5.2620556897716865E-2</v>
      </c>
      <c r="CA19" s="740">
        <f t="shared" si="2"/>
        <v>-4.4322657667396834E-3</v>
      </c>
    </row>
    <row r="20" spans="1:79" x14ac:dyDescent="0.25">
      <c r="A20" s="9" t="s">
        <v>18</v>
      </c>
      <c r="B20" s="559">
        <v>0.2561302852398743</v>
      </c>
      <c r="C20" s="559">
        <v>0.49181329423264908</v>
      </c>
      <c r="D20" s="559">
        <v>0.43860157699443408</v>
      </c>
      <c r="E20" s="559">
        <v>0.37494763301214912</v>
      </c>
      <c r="F20" s="57">
        <v>0.43500481000480995</v>
      </c>
      <c r="G20" s="559">
        <v>0.32205988455988455</v>
      </c>
      <c r="H20" s="559">
        <v>0.30564865242284595</v>
      </c>
      <c r="I20" s="559">
        <v>0.16206709956709955</v>
      </c>
      <c r="J20" s="57">
        <v>0.26372437086722805</v>
      </c>
      <c r="K20" s="57">
        <v>0.34889144005166101</v>
      </c>
      <c r="L20" s="559">
        <v>0</v>
      </c>
      <c r="M20" s="559">
        <v>0</v>
      </c>
      <c r="N20" s="559">
        <v>0</v>
      </c>
      <c r="O20" s="559">
        <v>0</v>
      </c>
      <c r="P20" s="559">
        <v>0.23131630274487416</v>
      </c>
      <c r="Q20" s="559">
        <v>0.25328166457198714</v>
      </c>
      <c r="R20" s="559">
        <v>0.37536075036075034</v>
      </c>
      <c r="S20" s="559">
        <v>0.48832216170925846</v>
      </c>
      <c r="T20" s="559">
        <v>0.37228849049501211</v>
      </c>
      <c r="U20" s="559">
        <v>0.26684901856134724</v>
      </c>
      <c r="V20" s="559">
        <v>0.53065214355536938</v>
      </c>
      <c r="W20" s="559">
        <v>0.53179579041647995</v>
      </c>
      <c r="X20" s="559">
        <v>0.4224270353302611</v>
      </c>
      <c r="Y20" s="57">
        <v>0.49414870843442277</v>
      </c>
      <c r="Z20" s="559">
        <v>0.35299422799422797</v>
      </c>
      <c r="AA20" s="559">
        <v>0.31507471023600053</v>
      </c>
      <c r="AB20" s="559">
        <v>0.15025252525252525</v>
      </c>
      <c r="AC20" s="57">
        <v>0.27323866609580899</v>
      </c>
      <c r="AD20" s="57">
        <v>0.38369368726511593</v>
      </c>
      <c r="AE20" s="559">
        <v>0</v>
      </c>
      <c r="AF20" s="559">
        <v>0</v>
      </c>
      <c r="AG20" s="559">
        <v>0</v>
      </c>
      <c r="AH20" s="57">
        <v>0</v>
      </c>
      <c r="AI20" s="57">
        <v>0.25486223022719373</v>
      </c>
      <c r="AJ20" s="559">
        <v>0.21383186705767351</v>
      </c>
      <c r="AK20" s="559">
        <v>0.35732323232323232</v>
      </c>
      <c r="AL20" s="559">
        <v>0.47732509426057812</v>
      </c>
      <c r="AM20" s="559">
        <v>0.34940829098437792</v>
      </c>
      <c r="AN20" s="559">
        <v>0.27862790670167714</v>
      </c>
      <c r="AO20" s="559">
        <v>0.50717427733556764</v>
      </c>
      <c r="AP20" s="559">
        <v>0.44410946196660478</v>
      </c>
      <c r="AQ20" s="559">
        <v>0.37791509565703113</v>
      </c>
      <c r="AR20" s="57">
        <v>0.44303150553150555</v>
      </c>
      <c r="AS20" s="559">
        <v>0.31746031746031744</v>
      </c>
      <c r="AT20" s="559">
        <v>0.2920332355816227</v>
      </c>
      <c r="AU20" s="559">
        <v>3.454184704184704E-2</v>
      </c>
      <c r="AV20" s="57">
        <v>0.21552851909994769</v>
      </c>
      <c r="AW20" s="57">
        <v>0.32865155102724158</v>
      </c>
      <c r="AX20" s="559">
        <v>0</v>
      </c>
      <c r="AY20" s="559">
        <v>0</v>
      </c>
      <c r="AZ20" s="559">
        <v>0</v>
      </c>
      <c r="BA20" s="57">
        <v>0</v>
      </c>
      <c r="BB20" s="57">
        <v>0.21789718218289647</v>
      </c>
      <c r="BC20" s="559">
        <v>0.27492668621700878</v>
      </c>
      <c r="BD20" s="559">
        <v>0.40494227994227994</v>
      </c>
      <c r="BE20" s="559">
        <v>0.38937511763598714</v>
      </c>
      <c r="BF20" s="559">
        <v>0.26111901796833298</v>
      </c>
      <c r="BG20" s="559">
        <v>0.3259503054023602</v>
      </c>
      <c r="BH20" s="559">
        <v>0.5627705627705627</v>
      </c>
      <c r="BI20" s="559">
        <v>0.51165352504638217</v>
      </c>
      <c r="BJ20" s="559">
        <v>0.40977167993297026</v>
      </c>
      <c r="BK20" s="559">
        <v>0.49416786916786926</v>
      </c>
      <c r="BL20" s="559">
        <v>0.32242063492063494</v>
      </c>
      <c r="BM20" s="559">
        <v>0.28845482474514733</v>
      </c>
      <c r="BN20" s="559">
        <v>7.8823953823953824E-2</v>
      </c>
      <c r="BO20" s="559">
        <v>0.23054326625755198</v>
      </c>
      <c r="BP20" s="559">
        <v>0.36162732295328981</v>
      </c>
      <c r="BQ20" s="740">
        <v>3.2975771926048225E-2</v>
      </c>
      <c r="BR20" s="559">
        <v>0</v>
      </c>
      <c r="BS20" s="740">
        <v>0</v>
      </c>
      <c r="BT20" s="559">
        <v>0</v>
      </c>
      <c r="BU20" s="740">
        <v>0</v>
      </c>
      <c r="BV20" s="559">
        <v>0</v>
      </c>
      <c r="BW20" s="740">
        <f t="shared" si="0"/>
        <v>0</v>
      </c>
      <c r="BX20" s="559">
        <v>0</v>
      </c>
      <c r="BY20" s="740">
        <f t="shared" si="1"/>
        <v>0</v>
      </c>
      <c r="BZ20" s="559">
        <v>0.2397602397602398</v>
      </c>
      <c r="CA20" s="740">
        <f t="shared" si="2"/>
        <v>2.1863057577343331E-2</v>
      </c>
    </row>
    <row r="21" spans="1:79" x14ac:dyDescent="0.25">
      <c r="A21" s="9" t="s">
        <v>19</v>
      </c>
      <c r="B21" s="559">
        <v>0.13219192298287816</v>
      </c>
      <c r="C21" s="559">
        <v>0.21813779643541023</v>
      </c>
      <c r="D21" s="559">
        <v>0.20692955731483131</v>
      </c>
      <c r="E21" s="559">
        <v>0.17528354691412579</v>
      </c>
      <c r="F21" s="57">
        <v>0.1998898805405655</v>
      </c>
      <c r="G21" s="559">
        <v>0.14043690327936906</v>
      </c>
      <c r="H21" s="559">
        <v>0.1248552136477457</v>
      </c>
      <c r="I21" s="559">
        <v>3.9383561643835621E-2</v>
      </c>
      <c r="J21" s="57">
        <v>0.101814566711827</v>
      </c>
      <c r="K21" s="57">
        <v>0.15058129734490139</v>
      </c>
      <c r="L21" s="559">
        <v>3.027959667376371E-2</v>
      </c>
      <c r="M21" s="559">
        <v>2.5592870820444837E-2</v>
      </c>
      <c r="N21" s="559">
        <v>6.0865504358655051E-2</v>
      </c>
      <c r="O21" s="559">
        <v>3.8674039381305612E-2</v>
      </c>
      <c r="P21" s="559">
        <v>0.11286896132786545</v>
      </c>
      <c r="Q21" s="559">
        <v>0.12323996705901258</v>
      </c>
      <c r="R21" s="559">
        <v>0.15782828282828285</v>
      </c>
      <c r="S21" s="559">
        <v>0.21116629172859841</v>
      </c>
      <c r="T21" s="559">
        <v>0.1641461142093959</v>
      </c>
      <c r="U21" s="559">
        <v>0.12579361356101834</v>
      </c>
      <c r="V21" s="559">
        <v>0.22092472448747305</v>
      </c>
      <c r="W21" s="559">
        <v>0.23188009046535266</v>
      </c>
      <c r="X21" s="559">
        <v>0.18742300378955262</v>
      </c>
      <c r="Y21" s="57">
        <v>0.21300332088003326</v>
      </c>
      <c r="Z21" s="559">
        <v>0.13837432544624326</v>
      </c>
      <c r="AA21" s="559">
        <v>7.9180559461160441E-2</v>
      </c>
      <c r="AB21" s="559">
        <v>3.1418638439186387E-2</v>
      </c>
      <c r="AC21" s="57">
        <v>8.2949299558888606E-2</v>
      </c>
      <c r="AD21" s="57">
        <v>0.14797631021946095</v>
      </c>
      <c r="AE21" s="559">
        <v>2.6208003588692939E-2</v>
      </c>
      <c r="AF21" s="559">
        <v>3.023775090721622E-2</v>
      </c>
      <c r="AG21" s="559">
        <v>4.070240071952401E-2</v>
      </c>
      <c r="AH21" s="57">
        <v>3.2292287075640261E-2</v>
      </c>
      <c r="AI21" s="57">
        <v>0.10913349952883503</v>
      </c>
      <c r="AJ21" s="559">
        <v>0.12367097845445173</v>
      </c>
      <c r="AK21" s="559">
        <v>0.16239449287394495</v>
      </c>
      <c r="AL21" s="559">
        <v>0.24347122350326064</v>
      </c>
      <c r="AM21" s="559">
        <v>0.17666568529247206</v>
      </c>
      <c r="AN21" s="559">
        <v>0.12610880305412087</v>
      </c>
      <c r="AO21" s="559">
        <v>0.23763792364654054</v>
      </c>
      <c r="AP21" s="559">
        <v>0.21960060487457753</v>
      </c>
      <c r="AQ21" s="559">
        <v>0.18863653101942984</v>
      </c>
      <c r="AR21" s="57">
        <v>0.21514805590148059</v>
      </c>
      <c r="AS21" s="559">
        <v>0.13256278538812788</v>
      </c>
      <c r="AT21" s="559">
        <v>0.11515118038538277</v>
      </c>
      <c r="AU21" s="559">
        <v>3.8894942576449432E-2</v>
      </c>
      <c r="AV21" s="57">
        <v>9.5751850888837198E-2</v>
      </c>
      <c r="AW21" s="57">
        <v>0.15512012962440574</v>
      </c>
      <c r="AX21" s="559">
        <v>3.9720001606877435E-2</v>
      </c>
      <c r="AY21" s="559">
        <v>2.3923224735199991E-2</v>
      </c>
      <c r="AZ21" s="559">
        <v>3.9962986024629867E-2</v>
      </c>
      <c r="BA21" s="57">
        <v>3.4476408666774955E-2</v>
      </c>
      <c r="BB21" s="57">
        <v>0.11446363758007592</v>
      </c>
      <c r="BC21" s="559">
        <v>0.11490010578609784</v>
      </c>
      <c r="BD21" s="559">
        <v>0.15693320188183205</v>
      </c>
      <c r="BE21" s="559">
        <v>0.15240769442489216</v>
      </c>
      <c r="BF21" s="559">
        <v>0.12402761903137208</v>
      </c>
      <c r="BG21" s="559">
        <v>0.15384516965489009</v>
      </c>
      <c r="BH21" s="559">
        <v>0.23348682360502954</v>
      </c>
      <c r="BI21" s="559">
        <v>0.20760133131708478</v>
      </c>
      <c r="BJ21" s="559">
        <v>0.16333658056481742</v>
      </c>
      <c r="BK21" s="559">
        <v>0.20127069784604035</v>
      </c>
      <c r="BL21" s="559">
        <v>0.1361431091739311</v>
      </c>
      <c r="BM21" s="559">
        <v>0.10722140762463343</v>
      </c>
      <c r="BN21" s="559">
        <v>2.3756399612564E-2</v>
      </c>
      <c r="BO21" s="559">
        <v>8.9240097801741664E-2</v>
      </c>
      <c r="BP21" s="559">
        <v>0.14494592102818851</v>
      </c>
      <c r="BQ21" s="740">
        <v>-1.0174208596217232E-2</v>
      </c>
      <c r="BR21" s="559">
        <v>2.6438155304704135E-2</v>
      </c>
      <c r="BS21" s="740">
        <v>-1.32818463021733E-2</v>
      </c>
      <c r="BT21" s="559">
        <v>2.4366789860603384E-2</v>
      </c>
      <c r="BU21" s="740">
        <v>4.4356512540339246E-4</v>
      </c>
      <c r="BV21" s="559">
        <v>2.8365850283658508E-2</v>
      </c>
      <c r="BW21" s="740">
        <f t="shared" si="0"/>
        <v>-1.1597135740971359E-2</v>
      </c>
      <c r="BX21" s="559">
        <v>2.6368791398198786E-2</v>
      </c>
      <c r="BY21" s="740">
        <f t="shared" si="1"/>
        <v>-8.1076172685761692E-3</v>
      </c>
      <c r="BZ21" s="559">
        <v>0.10498586269134214</v>
      </c>
      <c r="CA21" s="740">
        <f t="shared" si="2"/>
        <v>-9.4777748887337893E-3</v>
      </c>
    </row>
    <row r="22" spans="1:79" x14ac:dyDescent="0.25">
      <c r="A22" s="9" t="s">
        <v>57</v>
      </c>
      <c r="B22" s="559">
        <v>0.17401063206715403</v>
      </c>
      <c r="C22" s="559">
        <v>0.38641087054321033</v>
      </c>
      <c r="D22" s="559">
        <v>0.33351485113786228</v>
      </c>
      <c r="E22" s="559">
        <v>0.26384717496404153</v>
      </c>
      <c r="F22" s="57">
        <v>0.32773794713983273</v>
      </c>
      <c r="G22" s="559">
        <v>0.20028399790479928</v>
      </c>
      <c r="H22" s="559">
        <v>6.4273765848651312E-2</v>
      </c>
      <c r="I22" s="559">
        <v>2.6953883760012218E-2</v>
      </c>
      <c r="J22" s="57">
        <v>9.6809046057720172E-2</v>
      </c>
      <c r="K22" s="57">
        <v>0.21163557145766571</v>
      </c>
      <c r="L22" s="559">
        <v>2.4493730238688134E-2</v>
      </c>
      <c r="M22" s="559">
        <v>2.0051725266810712E-2</v>
      </c>
      <c r="N22" s="559">
        <v>2.3897018704031076E-2</v>
      </c>
      <c r="O22" s="559">
        <v>2.2802387845558655E-2</v>
      </c>
      <c r="P22" s="559">
        <v>0.14799948027702892</v>
      </c>
      <c r="Q22" s="559">
        <v>0.162597182884407</v>
      </c>
      <c r="R22" s="559">
        <v>0.26931785940330427</v>
      </c>
      <c r="S22" s="559">
        <v>0.37288552642973155</v>
      </c>
      <c r="T22" s="559">
        <v>0.26825543229171112</v>
      </c>
      <c r="U22" s="559">
        <v>0.17831056955196248</v>
      </c>
      <c r="V22" s="559">
        <v>0.40234928600545339</v>
      </c>
      <c r="W22" s="559">
        <v>0.37049689896752663</v>
      </c>
      <c r="X22" s="559">
        <v>0.28019348924836784</v>
      </c>
      <c r="Y22" s="57">
        <v>0.35058501212007392</v>
      </c>
      <c r="Z22" s="559">
        <v>0.19765544861302076</v>
      </c>
      <c r="AA22" s="559">
        <v>3.704882958119219E-2</v>
      </c>
      <c r="AB22" s="559">
        <v>2.2834413671184439E-2</v>
      </c>
      <c r="AC22" s="57">
        <v>8.5309995445528725E-2</v>
      </c>
      <c r="AD22" s="57">
        <v>0.21794750378280139</v>
      </c>
      <c r="AE22" s="559">
        <v>2.4108272452124029E-2</v>
      </c>
      <c r="AF22" s="559">
        <v>2.070779554051742E-2</v>
      </c>
      <c r="AG22" s="559">
        <v>2.6708352430214535E-2</v>
      </c>
      <c r="AH22" s="57">
        <v>2.3810311746503492E-2</v>
      </c>
      <c r="AI22" s="57">
        <v>0.15276275317207361</v>
      </c>
      <c r="AJ22" s="559">
        <v>0.160627652002374</v>
      </c>
      <c r="AK22" s="559">
        <v>0.27041865819856387</v>
      </c>
      <c r="AL22" s="559">
        <v>0.37615663737187488</v>
      </c>
      <c r="AM22" s="559">
        <v>0.26905296431041992</v>
      </c>
      <c r="AN22" s="559">
        <v>0.18199417236531912</v>
      </c>
      <c r="AO22" s="559">
        <v>0.40591741065299713</v>
      </c>
      <c r="AP22" s="559">
        <v>0.36559761156475939</v>
      </c>
      <c r="AQ22" s="559">
        <v>0.28703800508170646</v>
      </c>
      <c r="AR22" s="57">
        <v>0.35242612235098969</v>
      </c>
      <c r="AS22" s="559">
        <v>0.20779043628189175</v>
      </c>
      <c r="AT22" s="559">
        <v>5.6750738706086851E-2</v>
      </c>
      <c r="AU22" s="559">
        <v>2.3973406228857019E-2</v>
      </c>
      <c r="AV22" s="57">
        <v>9.5738331595726978E-2</v>
      </c>
      <c r="AW22" s="57">
        <v>0.22337314467845432</v>
      </c>
      <c r="AX22" s="559">
        <v>2.6794596409856736E-2</v>
      </c>
      <c r="AY22" s="559">
        <v>2.1326904108663187E-2</v>
      </c>
      <c r="AZ22" s="559">
        <v>2.6089067853947049E-2</v>
      </c>
      <c r="BA22" s="57">
        <v>2.4722158170570968E-2</v>
      </c>
      <c r="BB22" s="57">
        <v>0.15642848988458888</v>
      </c>
      <c r="BC22" s="559">
        <v>0.1652716262939237</v>
      </c>
      <c r="BD22" s="559">
        <v>0.24717502564438329</v>
      </c>
      <c r="BE22" s="559">
        <v>0.25639030870049162</v>
      </c>
      <c r="BF22" s="559">
        <v>0.18162434558613144</v>
      </c>
      <c r="BG22" s="559">
        <v>0.22153720102356292</v>
      </c>
      <c r="BH22" s="559">
        <v>0.39286464834633328</v>
      </c>
      <c r="BI22" s="559">
        <v>0.36118827810047605</v>
      </c>
      <c r="BJ22" s="559">
        <v>0.26178127963536746</v>
      </c>
      <c r="BK22" s="559">
        <v>0.33785883949162276</v>
      </c>
      <c r="BL22" s="559">
        <v>0.16419225648748334</v>
      </c>
      <c r="BM22" s="559">
        <v>2.6504183009020767E-2</v>
      </c>
      <c r="BN22" s="559">
        <v>2.6078155350400485E-2</v>
      </c>
      <c r="BO22" s="559">
        <v>7.1755406905672073E-2</v>
      </c>
      <c r="BP22" s="559">
        <v>0.20407203084343767</v>
      </c>
      <c r="BQ22" s="740">
        <v>-1.9301113835016648E-2</v>
      </c>
      <c r="BR22" s="559">
        <v>2.4434327497608047E-2</v>
      </c>
      <c r="BS22" s="740">
        <v>-2.3602689122486885E-3</v>
      </c>
      <c r="BT22" s="559">
        <v>1.9573863216344255E-2</v>
      </c>
      <c r="BU22" s="740">
        <v>-1.7530408923189314E-3</v>
      </c>
      <c r="BV22" s="559">
        <v>2.4416726685436169E-2</v>
      </c>
      <c r="BW22" s="740">
        <f t="shared" si="0"/>
        <v>-1.6723411685108797E-3</v>
      </c>
      <c r="BX22" s="559">
        <v>2.2790822964082681E-2</v>
      </c>
      <c r="BY22" s="740">
        <f t="shared" si="1"/>
        <v>-1.9313352064882876E-3</v>
      </c>
      <c r="BZ22" s="559">
        <v>0.14298092782182356</v>
      </c>
      <c r="CA22" s="740">
        <f t="shared" si="2"/>
        <v>-1.3447562062765317E-2</v>
      </c>
    </row>
    <row r="23" spans="1:79" x14ac:dyDescent="0.25">
      <c r="A23" s="9" t="s">
        <v>58</v>
      </c>
      <c r="B23" s="559">
        <v>0</v>
      </c>
      <c r="C23" s="559">
        <v>0</v>
      </c>
      <c r="D23" s="559">
        <v>0</v>
      </c>
      <c r="E23" s="559">
        <v>0</v>
      </c>
      <c r="F23" s="57">
        <v>0</v>
      </c>
      <c r="G23" s="559">
        <v>0</v>
      </c>
      <c r="H23" s="559">
        <v>0</v>
      </c>
      <c r="I23" s="559">
        <v>0</v>
      </c>
      <c r="J23" s="57">
        <v>0</v>
      </c>
      <c r="K23" s="57">
        <v>0</v>
      </c>
      <c r="L23" s="559">
        <v>0</v>
      </c>
      <c r="M23" s="559">
        <v>0</v>
      </c>
      <c r="N23" s="559">
        <v>0</v>
      </c>
      <c r="O23" s="559">
        <v>0</v>
      </c>
      <c r="P23" s="559">
        <v>0</v>
      </c>
      <c r="Q23" s="559">
        <v>0</v>
      </c>
      <c r="R23" s="559">
        <v>0</v>
      </c>
      <c r="S23" s="559">
        <v>0</v>
      </c>
      <c r="T23" s="559">
        <v>0</v>
      </c>
      <c r="U23" s="559">
        <v>0</v>
      </c>
      <c r="V23" s="559">
        <v>0</v>
      </c>
      <c r="W23" s="559">
        <v>0</v>
      </c>
      <c r="X23" s="559">
        <v>0</v>
      </c>
      <c r="Y23" s="57">
        <v>0</v>
      </c>
      <c r="Z23" s="559">
        <v>0</v>
      </c>
      <c r="AA23" s="559">
        <v>0</v>
      </c>
      <c r="AB23" s="559">
        <v>0</v>
      </c>
      <c r="AC23" s="57">
        <v>0</v>
      </c>
      <c r="AD23" s="57">
        <v>0</v>
      </c>
      <c r="AE23" s="559">
        <v>0</v>
      </c>
      <c r="AF23" s="559">
        <v>0</v>
      </c>
      <c r="AG23" s="559">
        <v>0</v>
      </c>
      <c r="AH23" s="57">
        <v>0</v>
      </c>
      <c r="AI23" s="57">
        <v>0</v>
      </c>
      <c r="AJ23" s="559">
        <v>0</v>
      </c>
      <c r="AK23" s="559">
        <v>0</v>
      </c>
      <c r="AL23" s="559">
        <v>0</v>
      </c>
      <c r="AM23" s="559">
        <v>0</v>
      </c>
      <c r="AN23" s="559">
        <v>0</v>
      </c>
      <c r="AO23" s="559">
        <v>0</v>
      </c>
      <c r="AP23" s="559">
        <v>0</v>
      </c>
      <c r="AQ23" s="559">
        <v>0</v>
      </c>
      <c r="AR23" s="57">
        <v>0</v>
      </c>
      <c r="AS23" s="559">
        <v>0</v>
      </c>
      <c r="AT23" s="559">
        <v>0</v>
      </c>
      <c r="AU23" s="559">
        <v>0</v>
      </c>
      <c r="AV23" s="57">
        <v>0</v>
      </c>
      <c r="AW23" s="57">
        <v>0</v>
      </c>
      <c r="AX23" s="559">
        <v>0</v>
      </c>
      <c r="AY23" s="559">
        <v>0</v>
      </c>
      <c r="AZ23" s="559">
        <v>0</v>
      </c>
      <c r="BA23" s="57">
        <v>0</v>
      </c>
      <c r="BB23" s="57">
        <v>0</v>
      </c>
      <c r="BC23" s="559">
        <v>0</v>
      </c>
      <c r="BD23" s="559">
        <v>0</v>
      </c>
      <c r="BE23" s="559">
        <v>0</v>
      </c>
      <c r="BF23" s="559">
        <v>0</v>
      </c>
      <c r="BG23" s="559">
        <v>0</v>
      </c>
      <c r="BH23" s="559">
        <v>0</v>
      </c>
      <c r="BI23" s="559">
        <v>0</v>
      </c>
      <c r="BJ23" s="559">
        <v>0</v>
      </c>
      <c r="BK23" s="559">
        <v>0</v>
      </c>
      <c r="BL23" s="559">
        <v>0</v>
      </c>
      <c r="BM23" s="559">
        <v>0</v>
      </c>
      <c r="BN23" s="559">
        <v>0</v>
      </c>
      <c r="BO23" s="559">
        <v>0</v>
      </c>
      <c r="BP23" s="559">
        <v>0</v>
      </c>
      <c r="BQ23" s="740">
        <v>0</v>
      </c>
      <c r="BR23" s="559">
        <v>0</v>
      </c>
      <c r="BS23" s="740">
        <v>0</v>
      </c>
      <c r="BT23" s="559">
        <v>0</v>
      </c>
      <c r="BU23" s="740">
        <v>0</v>
      </c>
      <c r="BV23" s="559">
        <v>0</v>
      </c>
      <c r="BW23" s="740">
        <f t="shared" si="0"/>
        <v>0</v>
      </c>
      <c r="BX23" s="559">
        <v>0</v>
      </c>
      <c r="BY23" s="740">
        <f t="shared" si="1"/>
        <v>0</v>
      </c>
      <c r="BZ23" s="559">
        <v>0</v>
      </c>
      <c r="CA23" s="740">
        <f t="shared" si="2"/>
        <v>0</v>
      </c>
    </row>
    <row r="24" spans="1:79" x14ac:dyDescent="0.25">
      <c r="A24" s="9" t="s">
        <v>59</v>
      </c>
      <c r="B24" s="559">
        <v>0</v>
      </c>
      <c r="C24" s="559">
        <v>0</v>
      </c>
      <c r="D24" s="559">
        <v>0</v>
      </c>
      <c r="E24" s="559">
        <v>0</v>
      </c>
      <c r="F24" s="57">
        <v>0</v>
      </c>
      <c r="G24" s="559">
        <v>0</v>
      </c>
      <c r="H24" s="559">
        <v>0</v>
      </c>
      <c r="I24" s="559">
        <v>0</v>
      </c>
      <c r="J24" s="57">
        <v>0</v>
      </c>
      <c r="K24" s="57">
        <v>0</v>
      </c>
      <c r="L24" s="559">
        <v>0</v>
      </c>
      <c r="M24" s="559">
        <v>0</v>
      </c>
      <c r="N24" s="559">
        <v>0</v>
      </c>
      <c r="O24" s="559">
        <v>0</v>
      </c>
      <c r="P24" s="559">
        <v>0</v>
      </c>
      <c r="Q24" s="559">
        <v>0</v>
      </c>
      <c r="R24" s="559">
        <v>0</v>
      </c>
      <c r="S24" s="559">
        <v>0</v>
      </c>
      <c r="T24" s="559">
        <v>0</v>
      </c>
      <c r="U24" s="559">
        <v>0</v>
      </c>
      <c r="V24" s="559">
        <v>0</v>
      </c>
      <c r="W24" s="559">
        <v>0</v>
      </c>
      <c r="X24" s="559">
        <v>0</v>
      </c>
      <c r="Y24" s="57">
        <v>0</v>
      </c>
      <c r="Z24" s="559">
        <v>0</v>
      </c>
      <c r="AA24" s="559">
        <v>0</v>
      </c>
      <c r="AB24" s="559">
        <v>0</v>
      </c>
      <c r="AC24" s="57">
        <v>0</v>
      </c>
      <c r="AD24" s="57">
        <v>0</v>
      </c>
      <c r="AE24" s="559">
        <v>0</v>
      </c>
      <c r="AF24" s="559">
        <v>0</v>
      </c>
      <c r="AG24" s="559">
        <v>0</v>
      </c>
      <c r="AH24" s="57">
        <v>0</v>
      </c>
      <c r="AI24" s="57">
        <v>0</v>
      </c>
      <c r="AJ24" s="559">
        <v>0</v>
      </c>
      <c r="AK24" s="559">
        <v>0</v>
      </c>
      <c r="AL24" s="559">
        <v>0</v>
      </c>
      <c r="AM24" s="559">
        <v>0</v>
      </c>
      <c r="AN24" s="559">
        <v>0</v>
      </c>
      <c r="AO24" s="559">
        <v>0</v>
      </c>
      <c r="AP24" s="559">
        <v>0</v>
      </c>
      <c r="AQ24" s="559">
        <v>0</v>
      </c>
      <c r="AR24" s="57">
        <v>0</v>
      </c>
      <c r="AS24" s="559">
        <v>0</v>
      </c>
      <c r="AT24" s="559">
        <v>0</v>
      </c>
      <c r="AU24" s="559">
        <v>0</v>
      </c>
      <c r="AV24" s="57">
        <v>0</v>
      </c>
      <c r="AW24" s="57">
        <v>0</v>
      </c>
      <c r="AX24" s="559">
        <v>0</v>
      </c>
      <c r="AY24" s="559">
        <v>0</v>
      </c>
      <c r="AZ24" s="559">
        <v>0</v>
      </c>
      <c r="BA24" s="57">
        <v>0</v>
      </c>
      <c r="BB24" s="57">
        <v>0</v>
      </c>
      <c r="BC24" s="559">
        <v>0</v>
      </c>
      <c r="BD24" s="559">
        <v>0</v>
      </c>
      <c r="BE24" s="559">
        <v>0</v>
      </c>
      <c r="BF24" s="559">
        <v>0</v>
      </c>
      <c r="BG24" s="559">
        <v>0</v>
      </c>
      <c r="BH24" s="559">
        <v>0</v>
      </c>
      <c r="BI24" s="559">
        <v>0</v>
      </c>
      <c r="BJ24" s="559">
        <v>0</v>
      </c>
      <c r="BK24" s="559">
        <v>0</v>
      </c>
      <c r="BL24" s="559">
        <v>0</v>
      </c>
      <c r="BM24" s="559">
        <v>0</v>
      </c>
      <c r="BN24" s="559">
        <v>0</v>
      </c>
      <c r="BO24" s="559">
        <v>0</v>
      </c>
      <c r="BP24" s="559">
        <v>0</v>
      </c>
      <c r="BQ24" s="740">
        <v>0</v>
      </c>
      <c r="BR24" s="559">
        <v>0</v>
      </c>
      <c r="BS24" s="740">
        <v>0</v>
      </c>
      <c r="BT24" s="559">
        <v>0</v>
      </c>
      <c r="BU24" s="740">
        <v>0</v>
      </c>
      <c r="BV24" s="559">
        <v>0</v>
      </c>
      <c r="BW24" s="740">
        <f t="shared" si="0"/>
        <v>0</v>
      </c>
      <c r="BX24" s="559">
        <v>0</v>
      </c>
      <c r="BY24" s="740">
        <f t="shared" si="1"/>
        <v>0</v>
      </c>
      <c r="BZ24" s="559">
        <v>0</v>
      </c>
      <c r="CA24" s="740">
        <f t="shared" si="2"/>
        <v>0</v>
      </c>
    </row>
    <row r="25" spans="1:79" x14ac:dyDescent="0.25">
      <c r="A25" s="9" t="s">
        <v>60</v>
      </c>
      <c r="B25" s="559">
        <v>0</v>
      </c>
      <c r="C25" s="559">
        <v>0</v>
      </c>
      <c r="D25" s="559">
        <v>0</v>
      </c>
      <c r="E25" s="559">
        <v>0</v>
      </c>
      <c r="F25" s="57">
        <v>0</v>
      </c>
      <c r="G25" s="559">
        <v>0</v>
      </c>
      <c r="H25" s="559">
        <v>0</v>
      </c>
      <c r="I25" s="559">
        <v>0</v>
      </c>
      <c r="J25" s="57">
        <v>0</v>
      </c>
      <c r="K25" s="57">
        <v>0</v>
      </c>
      <c r="L25" s="559">
        <v>0</v>
      </c>
      <c r="M25" s="559">
        <v>0</v>
      </c>
      <c r="N25" s="559">
        <v>0</v>
      </c>
      <c r="O25" s="559">
        <v>0</v>
      </c>
      <c r="P25" s="559">
        <v>0</v>
      </c>
      <c r="Q25" s="559">
        <v>0</v>
      </c>
      <c r="R25" s="559">
        <v>0</v>
      </c>
      <c r="S25" s="559">
        <v>0</v>
      </c>
      <c r="T25" s="559">
        <v>0</v>
      </c>
      <c r="U25" s="559">
        <v>0</v>
      </c>
      <c r="V25" s="559">
        <v>0</v>
      </c>
      <c r="W25" s="559">
        <v>0</v>
      </c>
      <c r="X25" s="559">
        <v>0</v>
      </c>
      <c r="Y25" s="57">
        <v>0</v>
      </c>
      <c r="Z25" s="559">
        <v>0</v>
      </c>
      <c r="AA25" s="559">
        <v>0</v>
      </c>
      <c r="AB25" s="559">
        <v>0</v>
      </c>
      <c r="AC25" s="57">
        <v>0</v>
      </c>
      <c r="AD25" s="57">
        <v>0</v>
      </c>
      <c r="AE25" s="559">
        <v>0</v>
      </c>
      <c r="AF25" s="559">
        <v>0</v>
      </c>
      <c r="AG25" s="559">
        <v>0</v>
      </c>
      <c r="AH25" s="57">
        <v>0</v>
      </c>
      <c r="AI25" s="57">
        <v>0</v>
      </c>
      <c r="AJ25" s="559">
        <v>0</v>
      </c>
      <c r="AK25" s="559">
        <v>0</v>
      </c>
      <c r="AL25" s="559">
        <v>0</v>
      </c>
      <c r="AM25" s="559">
        <v>0</v>
      </c>
      <c r="AN25" s="559">
        <v>0</v>
      </c>
      <c r="AO25" s="559">
        <v>0</v>
      </c>
      <c r="AP25" s="559">
        <v>0</v>
      </c>
      <c r="AQ25" s="559">
        <v>0</v>
      </c>
      <c r="AR25" s="57">
        <v>0</v>
      </c>
      <c r="AS25" s="559">
        <v>0</v>
      </c>
      <c r="AT25" s="559">
        <v>0</v>
      </c>
      <c r="AU25" s="559">
        <v>0</v>
      </c>
      <c r="AV25" s="57">
        <v>0</v>
      </c>
      <c r="AW25" s="57">
        <v>0</v>
      </c>
      <c r="AX25" s="559">
        <v>0</v>
      </c>
      <c r="AY25" s="559">
        <v>0</v>
      </c>
      <c r="AZ25" s="559">
        <v>0</v>
      </c>
      <c r="BA25" s="57">
        <v>0</v>
      </c>
      <c r="BB25" s="57">
        <v>0</v>
      </c>
      <c r="BC25" s="559">
        <v>0</v>
      </c>
      <c r="BD25" s="559">
        <v>0</v>
      </c>
      <c r="BE25" s="559">
        <v>0</v>
      </c>
      <c r="BF25" s="559">
        <v>0</v>
      </c>
      <c r="BG25" s="559">
        <v>0</v>
      </c>
      <c r="BH25" s="559">
        <v>0</v>
      </c>
      <c r="BI25" s="559">
        <v>0</v>
      </c>
      <c r="BJ25" s="559">
        <v>0</v>
      </c>
      <c r="BK25" s="559">
        <v>0</v>
      </c>
      <c r="BL25" s="559">
        <v>0</v>
      </c>
      <c r="BM25" s="559">
        <v>0</v>
      </c>
      <c r="BN25" s="559">
        <v>0</v>
      </c>
      <c r="BO25" s="559">
        <v>0</v>
      </c>
      <c r="BP25" s="559">
        <v>0</v>
      </c>
      <c r="BQ25" s="740">
        <v>0</v>
      </c>
      <c r="BR25" s="559">
        <v>0</v>
      </c>
      <c r="BS25" s="740">
        <v>0</v>
      </c>
      <c r="BT25" s="559">
        <v>0</v>
      </c>
      <c r="BU25" s="740">
        <v>0</v>
      </c>
      <c r="BV25" s="559">
        <v>0</v>
      </c>
      <c r="BW25" s="740">
        <f t="shared" si="0"/>
        <v>0</v>
      </c>
      <c r="BX25" s="559">
        <v>0</v>
      </c>
      <c r="BY25" s="740">
        <f t="shared" si="1"/>
        <v>0</v>
      </c>
      <c r="BZ25" s="559">
        <v>0</v>
      </c>
      <c r="CA25" s="740">
        <f t="shared" si="2"/>
        <v>0</v>
      </c>
    </row>
    <row r="26" spans="1:79" x14ac:dyDescent="0.25">
      <c r="A26" s="8" t="s">
        <v>29</v>
      </c>
      <c r="B26" s="559">
        <v>0.23245100232868421</v>
      </c>
      <c r="C26" s="559">
        <v>0.50016685205784206</v>
      </c>
      <c r="D26" s="559">
        <v>0.40944872958257705</v>
      </c>
      <c r="E26" s="559">
        <v>0.34198914973752514</v>
      </c>
      <c r="F26" s="57">
        <v>0.41746000537742822</v>
      </c>
      <c r="G26" s="559">
        <v>0.27719600725952814</v>
      </c>
      <c r="H26" s="559">
        <v>0.13344749526764635</v>
      </c>
      <c r="I26" s="559">
        <v>7.1218995765275239E-2</v>
      </c>
      <c r="J26" s="57">
        <v>0.16032222465979273</v>
      </c>
      <c r="K26" s="57">
        <v>0.28818078965751204</v>
      </c>
      <c r="L26" s="559">
        <v>6.2706125714731761E-2</v>
      </c>
      <c r="M26" s="559">
        <v>4.7497707003883456E-2</v>
      </c>
      <c r="N26" s="559">
        <v>5.1557269610808622E-2</v>
      </c>
      <c r="O26" s="559">
        <v>5.3946053289144903E-2</v>
      </c>
      <c r="P26" s="559">
        <v>0.20924454150406963</v>
      </c>
      <c r="Q26" s="559">
        <v>0.10579103487305581</v>
      </c>
      <c r="R26" s="559">
        <v>0.30857178866706997</v>
      </c>
      <c r="S26" s="559">
        <v>0.44245213980446108</v>
      </c>
      <c r="T26" s="559">
        <v>0.28535534864146872</v>
      </c>
      <c r="U26" s="559">
        <v>0.22842863535787986</v>
      </c>
      <c r="V26" s="559">
        <v>0.49710155533438721</v>
      </c>
      <c r="W26" s="559">
        <v>0.41982132799299082</v>
      </c>
      <c r="X26" s="559">
        <v>0.31916212946158501</v>
      </c>
      <c r="Y26" s="57">
        <v>0.41185706308210845</v>
      </c>
      <c r="Z26" s="559">
        <v>0.27244454527122397</v>
      </c>
      <c r="AA26" s="559">
        <v>8.2718127353980056E-2</v>
      </c>
      <c r="AB26" s="559">
        <v>6.8526416616253277E-2</v>
      </c>
      <c r="AC26" s="57">
        <v>0.14058671213843629</v>
      </c>
      <c r="AD26" s="57">
        <v>0.27622188761027239</v>
      </c>
      <c r="AE26" s="559">
        <v>6.3300841090490403E-2</v>
      </c>
      <c r="AF26" s="559">
        <v>5.9097827996018967E-2</v>
      </c>
      <c r="AG26" s="559">
        <v>5.625176446864287E-2</v>
      </c>
      <c r="AH26" s="57">
        <v>5.958599647544649E-2</v>
      </c>
      <c r="AI26" s="57">
        <v>0.20348282927303155</v>
      </c>
      <c r="AJ26" s="559">
        <v>0.13581513572585524</v>
      </c>
      <c r="AK26" s="559">
        <v>0.32327384553337368</v>
      </c>
      <c r="AL26" s="559">
        <v>0.47124338934098309</v>
      </c>
      <c r="AM26" s="559">
        <v>0.30996771351166524</v>
      </c>
      <c r="AN26" s="559">
        <v>0.23024952148602143</v>
      </c>
      <c r="AO26" s="559">
        <v>0.48611468883554831</v>
      </c>
      <c r="AP26" s="559">
        <v>0.43657743496672718</v>
      </c>
      <c r="AQ26" s="559">
        <v>0.33854282536151281</v>
      </c>
      <c r="AR26" s="57">
        <v>0.41987279021308049</v>
      </c>
      <c r="AS26" s="559">
        <v>0.27543809235733002</v>
      </c>
      <c r="AT26" s="559">
        <v>0.10054641609585697</v>
      </c>
      <c r="AU26" s="559">
        <v>6.770215769308327E-2</v>
      </c>
      <c r="AV26" s="57">
        <v>0.1473752351701535</v>
      </c>
      <c r="AW26" s="57">
        <v>0.28287125701470284</v>
      </c>
      <c r="AX26" s="559">
        <v>6.8684991120738448E-2</v>
      </c>
      <c r="AY26" s="559">
        <v>4.9266241242706323E-2</v>
      </c>
      <c r="AZ26" s="559">
        <v>5.7723331316797744E-2</v>
      </c>
      <c r="BA26" s="57">
        <v>5.8567262421420879E-2</v>
      </c>
      <c r="BB26" s="57">
        <v>0.20728163246312065</v>
      </c>
      <c r="BC26" s="559">
        <v>0.13336748433932438</v>
      </c>
      <c r="BD26" s="559">
        <v>0.29681286549707597</v>
      </c>
      <c r="BE26" s="559">
        <v>0.28123421841710722</v>
      </c>
      <c r="BF26" s="559">
        <v>0.22592173632001586</v>
      </c>
      <c r="BG26" s="559">
        <v>0.28054628777896556</v>
      </c>
      <c r="BH26" s="559">
        <v>0.45534755966668611</v>
      </c>
      <c r="BI26" s="559">
        <v>0.43557654913144939</v>
      </c>
      <c r="BJ26" s="559">
        <v>0.32405548074859003</v>
      </c>
      <c r="BK26" s="559">
        <v>0.40397375142837938</v>
      </c>
      <c r="BL26" s="559">
        <v>0.24429925388183102</v>
      </c>
      <c r="BM26" s="559">
        <v>5.9982826922701647E-2</v>
      </c>
      <c r="BN26" s="559">
        <v>6.1177152651744303E-2</v>
      </c>
      <c r="BO26" s="559">
        <v>0.12114021791880231</v>
      </c>
      <c r="BP26" s="559">
        <v>0.26177567656997325</v>
      </c>
      <c r="BQ26" s="740">
        <v>-2.1095580444729589E-2</v>
      </c>
      <c r="BR26" s="559">
        <v>6.251536795269598E-2</v>
      </c>
      <c r="BS26" s="740">
        <v>-6.1696231680424679E-3</v>
      </c>
      <c r="BT26" s="559">
        <v>4.4681712624163303E-2</v>
      </c>
      <c r="BU26" s="740">
        <v>-4.5845286185430198E-3</v>
      </c>
      <c r="BV26" s="559">
        <v>6.0065537406735238E-2</v>
      </c>
      <c r="BW26" s="740">
        <f t="shared" si="0"/>
        <v>2.3422060899374944E-3</v>
      </c>
      <c r="BX26" s="559">
        <v>5.5707343696572764E-2</v>
      </c>
      <c r="BY26" s="740">
        <f t="shared" si="1"/>
        <v>-2.859918724848115E-3</v>
      </c>
      <c r="BZ26" s="559">
        <v>0.19233140322069542</v>
      </c>
      <c r="CA26" s="740">
        <f t="shared" si="2"/>
        <v>-1.4950229242425228E-2</v>
      </c>
    </row>
    <row r="27" spans="1:79" x14ac:dyDescent="0.25">
      <c r="A27" s="9" t="s">
        <v>20</v>
      </c>
      <c r="B27" s="559">
        <v>0.10919648189892685</v>
      </c>
      <c r="C27" s="559">
        <v>0.271505376344086</v>
      </c>
      <c r="D27" s="559">
        <v>0.22326451677717501</v>
      </c>
      <c r="E27" s="559">
        <v>0.18427022367406196</v>
      </c>
      <c r="F27" s="57">
        <v>0.22644944522581653</v>
      </c>
      <c r="G27" s="559">
        <v>0.12791256446319738</v>
      </c>
      <c r="H27" s="559">
        <v>5.7398711492219048E-2</v>
      </c>
      <c r="I27" s="559">
        <v>2.1284575714955463E-2</v>
      </c>
      <c r="J27" s="57">
        <v>6.8739277600037091E-2</v>
      </c>
      <c r="K27" s="57">
        <v>0.14715869796644679</v>
      </c>
      <c r="L27" s="559">
        <v>1.9146136745156753E-2</v>
      </c>
      <c r="M27" s="559">
        <v>1.8510956853137334E-2</v>
      </c>
      <c r="N27" s="559">
        <v>1.5957571495546181E-2</v>
      </c>
      <c r="O27" s="559">
        <v>1.7892359200146764E-2</v>
      </c>
      <c r="P27" s="559">
        <v>0.10359641530527608</v>
      </c>
      <c r="Q27" s="559">
        <v>6.2684315593666343E-2</v>
      </c>
      <c r="R27" s="559">
        <v>0.18906469760900141</v>
      </c>
      <c r="S27" s="559">
        <v>0.27654711673699017</v>
      </c>
      <c r="T27" s="559">
        <v>0.17595777533174342</v>
      </c>
      <c r="U27" s="559">
        <v>0.12183544303797469</v>
      </c>
      <c r="V27" s="559">
        <v>0.3030885622249444</v>
      </c>
      <c r="W27" s="559">
        <v>0.28459188127455259</v>
      </c>
      <c r="X27" s="559">
        <v>0.19604373667256478</v>
      </c>
      <c r="Y27" s="57">
        <v>0.26072819585477808</v>
      </c>
      <c r="Z27" s="559">
        <v>0.13432958274730428</v>
      </c>
      <c r="AA27" s="559">
        <v>4.9776552787986025E-2</v>
      </c>
      <c r="AB27" s="559">
        <v>2.6928035630567275E-2</v>
      </c>
      <c r="AC27" s="57">
        <v>7.0118699865535303E-2</v>
      </c>
      <c r="AD27" s="57">
        <v>0.1654234478601567</v>
      </c>
      <c r="AE27" s="559">
        <v>2.8067011478608048E-2</v>
      </c>
      <c r="AF27" s="559">
        <v>2.8373258926545984E-2</v>
      </c>
      <c r="AG27" s="559">
        <v>2.3441162681669011E-2</v>
      </c>
      <c r="AH27" s="57">
        <v>2.6661774597933102E-2</v>
      </c>
      <c r="AI27" s="57">
        <v>0.11883193712977505</v>
      </c>
      <c r="AJ27" s="559">
        <v>9.5203257565446217E-2</v>
      </c>
      <c r="AK27" s="559">
        <v>0.18789849976558839</v>
      </c>
      <c r="AL27" s="559">
        <v>0.2784980264053355</v>
      </c>
      <c r="AM27" s="559">
        <v>0.1871923347398031</v>
      </c>
      <c r="AN27" s="559">
        <v>0.13601542505360723</v>
      </c>
      <c r="AO27" s="559">
        <v>0.29194455786942514</v>
      </c>
      <c r="AP27" s="559">
        <v>0.24724357042395018</v>
      </c>
      <c r="AQ27" s="559">
        <v>0.19231772605598657</v>
      </c>
      <c r="AR27" s="57">
        <v>0.24372167526175964</v>
      </c>
      <c r="AS27" s="559">
        <v>0.14023675574308486</v>
      </c>
      <c r="AT27" s="559">
        <v>4.8937207930674652E-2</v>
      </c>
      <c r="AU27" s="559">
        <v>2.6810829817158932E-2</v>
      </c>
      <c r="AV27" s="57">
        <v>7.1741549589650858E-2</v>
      </c>
      <c r="AW27" s="57">
        <v>0.15725652920561656</v>
      </c>
      <c r="AX27" s="559">
        <v>2.6433691756272401E-2</v>
      </c>
      <c r="AY27" s="559">
        <v>2.1550746336373123E-2</v>
      </c>
      <c r="AZ27" s="559">
        <v>2.9195968120018755E-2</v>
      </c>
      <c r="BA27" s="57">
        <v>2.5689093744267102E-2</v>
      </c>
      <c r="BB27" s="57">
        <v>0.11291878538713984</v>
      </c>
      <c r="BC27" s="559">
        <v>0.11366317317726056</v>
      </c>
      <c r="BD27" s="559">
        <v>0.1863806844819503</v>
      </c>
      <c r="BE27" s="559">
        <v>0.18928484070201188</v>
      </c>
      <c r="BF27" s="559">
        <v>0.13216721576787471</v>
      </c>
      <c r="BG27" s="559">
        <v>0.1559640097874882</v>
      </c>
      <c r="BH27" s="559">
        <v>0.30206773739848464</v>
      </c>
      <c r="BI27" s="559">
        <v>0.27382208157524612</v>
      </c>
      <c r="BJ27" s="559">
        <v>0.20077922961753097</v>
      </c>
      <c r="BK27" s="559">
        <v>0.25839193624003742</v>
      </c>
      <c r="BL27" s="559">
        <v>0.13244842944210033</v>
      </c>
      <c r="BM27" s="559">
        <v>3.1396034662674106E-2</v>
      </c>
      <c r="BN27" s="559">
        <v>2.5234411626816691E-2</v>
      </c>
      <c r="BO27" s="559">
        <v>6.2678706666048425E-2</v>
      </c>
      <c r="BP27" s="559">
        <v>0.15999467717245183</v>
      </c>
      <c r="BQ27" s="740">
        <v>2.7381479668352748E-3</v>
      </c>
      <c r="BR27" s="559">
        <v>2.5832539358468309E-2</v>
      </c>
      <c r="BS27" s="740">
        <v>-6.0115239780409238E-4</v>
      </c>
      <c r="BT27" s="559">
        <v>2.2083843745746564E-2</v>
      </c>
      <c r="BU27" s="740">
        <v>5.3309740937344113E-4</v>
      </c>
      <c r="BV27" s="559">
        <v>3.2934833567744959E-2</v>
      </c>
      <c r="BW27" s="740">
        <f t="shared" si="0"/>
        <v>3.7388654477262043E-3</v>
      </c>
      <c r="BX27" s="559">
        <v>2.6885357426771842E-2</v>
      </c>
      <c r="BY27" s="740">
        <f t="shared" si="1"/>
        <v>1.1962636825047397E-3</v>
      </c>
      <c r="BZ27" s="559">
        <v>0.11513732399808348</v>
      </c>
      <c r="CA27" s="740">
        <f t="shared" si="2"/>
        <v>2.218538610943635E-3</v>
      </c>
    </row>
    <row r="28" spans="1:79" x14ac:dyDescent="0.25">
      <c r="A28" s="9" t="s">
        <v>23</v>
      </c>
      <c r="B28" s="559">
        <v>0.16194349315068493</v>
      </c>
      <c r="C28" s="559">
        <v>0.38899529569892471</v>
      </c>
      <c r="D28" s="559">
        <v>0.29291294642857141</v>
      </c>
      <c r="E28" s="559">
        <v>0.23321572580645161</v>
      </c>
      <c r="F28" s="57">
        <v>0.30544560185185188</v>
      </c>
      <c r="G28" s="559">
        <v>0.16659722222222223</v>
      </c>
      <c r="H28" s="559">
        <v>5.4351478494623656E-2</v>
      </c>
      <c r="I28" s="559">
        <v>1.2170138888888888E-2</v>
      </c>
      <c r="J28" s="57">
        <v>7.7449633699633702E-2</v>
      </c>
      <c r="K28" s="57">
        <v>0.19081779465930018</v>
      </c>
      <c r="L28" s="559">
        <v>0</v>
      </c>
      <c r="M28" s="559">
        <v>0</v>
      </c>
      <c r="N28" s="559">
        <v>3.7673611111111111E-3</v>
      </c>
      <c r="O28" s="559">
        <v>1.2284873188405797E-3</v>
      </c>
      <c r="P28" s="559">
        <v>0.12692689255189255</v>
      </c>
      <c r="Q28" s="559">
        <v>0.11149193548387097</v>
      </c>
      <c r="R28" s="559">
        <v>0.24256076388888889</v>
      </c>
      <c r="S28" s="559">
        <v>0.36993447580645161</v>
      </c>
      <c r="T28" s="559">
        <v>0.24131567028985512</v>
      </c>
      <c r="U28" s="559">
        <v>0.15575913242009132</v>
      </c>
      <c r="V28" s="559">
        <v>0.40693884408602149</v>
      </c>
      <c r="W28" s="559">
        <v>0.35512751436781609</v>
      </c>
      <c r="X28" s="559">
        <v>0.23726478494623657</v>
      </c>
      <c r="Y28" s="57">
        <v>0.33262648809523809</v>
      </c>
      <c r="Z28" s="559">
        <v>0.18210069444444443</v>
      </c>
      <c r="AA28" s="559">
        <v>4.4363239247311829E-2</v>
      </c>
      <c r="AB28" s="559">
        <v>1.9565972222222221E-2</v>
      </c>
      <c r="AC28" s="57">
        <v>8.1596268315018317E-2</v>
      </c>
      <c r="AD28" s="57">
        <v>0.2071113782051282</v>
      </c>
      <c r="AE28" s="559">
        <v>0</v>
      </c>
      <c r="AF28" s="559">
        <v>0</v>
      </c>
      <c r="AG28" s="559">
        <v>7.161458333333333E-3</v>
      </c>
      <c r="AH28" s="57">
        <v>2.335258152173913E-3</v>
      </c>
      <c r="AI28" s="57">
        <v>0.13835443278588808</v>
      </c>
      <c r="AJ28" s="559">
        <v>0.12184979838709678</v>
      </c>
      <c r="AK28" s="559">
        <v>0.25001736111111111</v>
      </c>
      <c r="AL28" s="559">
        <v>0.40535954301075267</v>
      </c>
      <c r="AM28" s="559">
        <v>0.25917402626811592</v>
      </c>
      <c r="AN28" s="559">
        <v>0.16872438524590164</v>
      </c>
      <c r="AO28" s="559">
        <v>0.40118447580645161</v>
      </c>
      <c r="AP28" s="559">
        <v>0.35153459821428573</v>
      </c>
      <c r="AQ28" s="559">
        <v>0.25540994623655916</v>
      </c>
      <c r="AR28" s="57">
        <v>0.33552662037037034</v>
      </c>
      <c r="AS28" s="559">
        <v>0.18591145833333333</v>
      </c>
      <c r="AT28" s="559">
        <v>7.4865591397849457E-2</v>
      </c>
      <c r="AU28" s="559">
        <v>1.6206597222222223E-2</v>
      </c>
      <c r="AV28" s="57">
        <v>9.2135989010989003E-2</v>
      </c>
      <c r="AW28" s="57">
        <v>0.21315895488029465</v>
      </c>
      <c r="AX28" s="559">
        <v>0</v>
      </c>
      <c r="AY28" s="559">
        <v>0</v>
      </c>
      <c r="AZ28" s="559">
        <v>2.0642361111111111E-2</v>
      </c>
      <c r="BA28" s="57">
        <v>6.7312047101449274E-3</v>
      </c>
      <c r="BB28" s="57">
        <v>0.14359355921855918</v>
      </c>
      <c r="BC28" s="559">
        <v>9.557291666666666E-2</v>
      </c>
      <c r="BD28" s="559">
        <v>0.23589409722222221</v>
      </c>
      <c r="BE28" s="559">
        <v>0.22177026721014498</v>
      </c>
      <c r="BF28" s="559">
        <v>0.16329837328767124</v>
      </c>
      <c r="BG28" s="559">
        <v>0.21140696347031965</v>
      </c>
      <c r="BH28" s="559">
        <v>0.37920026881720431</v>
      </c>
      <c r="BI28" s="559">
        <v>0.34542410714285715</v>
      </c>
      <c r="BJ28" s="559">
        <v>0.2290154569892473</v>
      </c>
      <c r="BK28" s="559">
        <v>0.31696180555555553</v>
      </c>
      <c r="BL28" s="559">
        <v>0.14476562500000001</v>
      </c>
      <c r="BM28" s="559">
        <v>4.3111559139784948E-2</v>
      </c>
      <c r="BN28" s="559">
        <v>6.4322916666666669E-3</v>
      </c>
      <c r="BO28" s="559">
        <v>6.4531822344322337E-2</v>
      </c>
      <c r="BP28" s="559">
        <v>0.19004949355432776</v>
      </c>
      <c r="BQ28" s="740">
        <v>-2.310946132596689E-2</v>
      </c>
      <c r="BR28" s="559">
        <v>0</v>
      </c>
      <c r="BS28" s="740">
        <v>0</v>
      </c>
      <c r="BT28" s="559">
        <v>0</v>
      </c>
      <c r="BU28" s="740">
        <v>0</v>
      </c>
      <c r="BV28" s="559">
        <v>2.3220486111111112E-2</v>
      </c>
      <c r="BW28" s="740">
        <f t="shared" si="0"/>
        <v>2.5781250000000006E-3</v>
      </c>
      <c r="BX28" s="559">
        <v>7.571897644927536E-3</v>
      </c>
      <c r="BY28" s="740">
        <f t="shared" si="1"/>
        <v>8.4069293478260861E-4</v>
      </c>
      <c r="BZ28" s="559">
        <v>0.12855521214896215</v>
      </c>
      <c r="CA28" s="740">
        <f t="shared" si="2"/>
        <v>-1.503834706959703E-2</v>
      </c>
    </row>
    <row r="29" spans="1:79" x14ac:dyDescent="0.25">
      <c r="A29" s="9" t="s">
        <v>21</v>
      </c>
      <c r="B29" s="559">
        <v>0.34853672736119984</v>
      </c>
      <c r="C29" s="559">
        <v>0.65762765620044394</v>
      </c>
      <c r="D29" s="559">
        <v>0.55142353087762219</v>
      </c>
      <c r="E29" s="559">
        <v>0.46350505918582408</v>
      </c>
      <c r="F29" s="57">
        <v>0.55772192268386367</v>
      </c>
      <c r="G29" s="559">
        <v>0.39084073369277939</v>
      </c>
      <c r="H29" s="559">
        <v>0.22818641744165821</v>
      </c>
      <c r="I29" s="559">
        <v>0.17572682101702083</v>
      </c>
      <c r="J29" s="57">
        <v>0.26451434705478472</v>
      </c>
      <c r="K29" s="57">
        <v>0.41030816919079083</v>
      </c>
      <c r="L29" s="559">
        <v>0.15647412090891419</v>
      </c>
      <c r="M29" s="559">
        <v>0.11785882364977543</v>
      </c>
      <c r="N29" s="559">
        <v>0.11969552806850618</v>
      </c>
      <c r="O29" s="559">
        <v>0.13146942525407135</v>
      </c>
      <c r="P29" s="559">
        <v>0.31634053387145677</v>
      </c>
      <c r="Q29" s="559">
        <v>0.18119839783923145</v>
      </c>
      <c r="R29" s="559">
        <v>0.4029257849666984</v>
      </c>
      <c r="S29" s="559">
        <v>0.56404550709513723</v>
      </c>
      <c r="T29" s="559">
        <v>0.38250363697789547</v>
      </c>
      <c r="U29" s="559">
        <v>0.33301726122979203</v>
      </c>
      <c r="V29" s="559">
        <v>0.61645590988612997</v>
      </c>
      <c r="W29" s="559">
        <v>0.52855244594638928</v>
      </c>
      <c r="X29" s="559">
        <v>0.41623313178437332</v>
      </c>
      <c r="Y29" s="57">
        <v>0.52023495850803192</v>
      </c>
      <c r="Z29" s="559">
        <v>0.36450999048525212</v>
      </c>
      <c r="AA29" s="559">
        <v>0.14569585545767982</v>
      </c>
      <c r="AB29" s="559">
        <v>0.1594645311343694</v>
      </c>
      <c r="AC29" s="57">
        <v>0.22237150733820571</v>
      </c>
      <c r="AD29" s="57">
        <v>0.37130323292311873</v>
      </c>
      <c r="AE29" s="559">
        <v>0.15675547098001902</v>
      </c>
      <c r="AF29" s="559">
        <v>0.14265599582578803</v>
      </c>
      <c r="AG29" s="559">
        <v>0.11613014060682947</v>
      </c>
      <c r="AH29" s="57">
        <v>0.13875717053461853</v>
      </c>
      <c r="AI29" s="57">
        <v>0.29322207328902378</v>
      </c>
      <c r="AJ29" s="559">
        <v>0.20072409277390707</v>
      </c>
      <c r="AK29" s="559">
        <v>0.4291362723332276</v>
      </c>
      <c r="AL29" s="559">
        <v>0.59284424460063634</v>
      </c>
      <c r="AM29" s="559">
        <v>0.40733376770225732</v>
      </c>
      <c r="AN29" s="559">
        <v>0.32190588718524643</v>
      </c>
      <c r="AO29" s="559">
        <v>0.61549036759665654</v>
      </c>
      <c r="AP29" s="559">
        <v>0.55122530696388927</v>
      </c>
      <c r="AQ29" s="559">
        <v>0.44586824631942951</v>
      </c>
      <c r="AR29" s="57">
        <v>0.53707139584875074</v>
      </c>
      <c r="AS29" s="559">
        <v>0.37215086161327837</v>
      </c>
      <c r="AT29" s="559">
        <v>0.15831568501069129</v>
      </c>
      <c r="AU29" s="559">
        <v>0.11951844803890474</v>
      </c>
      <c r="AV29" s="57">
        <v>0.21602050027359254</v>
      </c>
      <c r="AW29" s="57">
        <v>0.37565906713416847</v>
      </c>
      <c r="AX29" s="559">
        <v>0.13970821439898509</v>
      </c>
      <c r="AY29" s="559">
        <v>0.10503181813531404</v>
      </c>
      <c r="AZ29" s="559">
        <v>9.3104450787609677E-2</v>
      </c>
      <c r="BA29" s="57">
        <v>0.11282689708903873</v>
      </c>
      <c r="BB29" s="57">
        <v>0.28708558858416139</v>
      </c>
      <c r="BC29" s="559">
        <v>0.19677496086676283</v>
      </c>
      <c r="BD29" s="559">
        <v>0.38023839729358283</v>
      </c>
      <c r="BE29" s="559">
        <v>0.3617504550531585</v>
      </c>
      <c r="BF29" s="559">
        <v>0.30590522615990856</v>
      </c>
      <c r="BG29" s="559">
        <v>0.37257145836320271</v>
      </c>
      <c r="BH29" s="559">
        <v>0.55558070654676039</v>
      </c>
      <c r="BI29" s="559">
        <v>0.53643213945901858</v>
      </c>
      <c r="BJ29" s="559">
        <v>0.41154865310047778</v>
      </c>
      <c r="BK29" s="559">
        <v>0.50001233393241007</v>
      </c>
      <c r="BL29" s="559">
        <v>0.31741595306057724</v>
      </c>
      <c r="BM29" s="559">
        <v>8.725305136940753E-2</v>
      </c>
      <c r="BN29" s="559">
        <v>0.10809678612961202</v>
      </c>
      <c r="BO29" s="559">
        <v>0.17000249195777264</v>
      </c>
      <c r="BP29" s="559">
        <v>0.33409578354737135</v>
      </c>
      <c r="BQ29" s="740">
        <v>-4.1563283586797117E-2</v>
      </c>
      <c r="BR29" s="559">
        <v>0.12188980285033199</v>
      </c>
      <c r="BS29" s="740">
        <v>-1.7818411548653101E-2</v>
      </c>
      <c r="BT29" s="559">
        <v>8.9168789580839555E-2</v>
      </c>
      <c r="BU29" s="740">
        <v>-1.5863028554474481E-2</v>
      </c>
      <c r="BV29" s="559">
        <v>9.3407072629241986E-2</v>
      </c>
      <c r="BW29" s="740">
        <f t="shared" si="0"/>
        <v>3.0262184163230843E-4</v>
      </c>
      <c r="BX29" s="559">
        <v>0.10157639722003889</v>
      </c>
      <c r="BY29" s="740">
        <f t="shared" si="1"/>
        <v>-1.1250499868999841E-2</v>
      </c>
      <c r="BZ29" s="559">
        <v>0.25573760207442414</v>
      </c>
      <c r="CA29" s="740">
        <f t="shared" si="2"/>
        <v>-3.1347986509737247E-2</v>
      </c>
    </row>
    <row r="30" spans="1:79" x14ac:dyDescent="0.25">
      <c r="A30" s="9" t="s">
        <v>22</v>
      </c>
      <c r="B30" s="559">
        <v>0.27226527066709716</v>
      </c>
      <c r="C30" s="559">
        <v>0.68086781796459217</v>
      </c>
      <c r="D30" s="559">
        <v>0.52985209235209241</v>
      </c>
      <c r="E30" s="559">
        <v>0.43309438470728795</v>
      </c>
      <c r="F30" s="57">
        <v>0.54854096520763185</v>
      </c>
      <c r="G30" s="559">
        <v>0.29049756827534606</v>
      </c>
      <c r="H30" s="559">
        <v>7.518735744542196E-2</v>
      </c>
      <c r="I30" s="559">
        <v>1.5245043022820801E-2</v>
      </c>
      <c r="J30" s="57">
        <v>0.12640754307420973</v>
      </c>
      <c r="K30" s="57">
        <v>0.3363081397151379</v>
      </c>
      <c r="L30" s="559">
        <v>1.2671518047862134E-2</v>
      </c>
      <c r="M30" s="559">
        <v>8.7523985373447744E-3</v>
      </c>
      <c r="N30" s="559">
        <v>3.9917695473251032E-2</v>
      </c>
      <c r="O30" s="559">
        <v>2.0235568242814618E-2</v>
      </c>
      <c r="P30" s="559">
        <v>0.22979284090395202</v>
      </c>
      <c r="Q30" s="559">
        <v>0.16491075630860577</v>
      </c>
      <c r="R30" s="559">
        <v>0.39749345304900863</v>
      </c>
      <c r="S30" s="559">
        <v>0.6362912276890772</v>
      </c>
      <c r="T30" s="559">
        <v>0.39958766408041768</v>
      </c>
      <c r="U30" s="559">
        <v>0.27259044017034884</v>
      </c>
      <c r="V30" s="559">
        <v>0.70064443720357694</v>
      </c>
      <c r="W30" s="559">
        <v>0.61452649096327261</v>
      </c>
      <c r="X30" s="559">
        <v>0.43445204735527315</v>
      </c>
      <c r="Y30" s="57">
        <v>0.58251933251933252</v>
      </c>
      <c r="Z30" s="559">
        <v>0.29928918817807709</v>
      </c>
      <c r="AA30" s="559">
        <v>5.9375113138554002E-2</v>
      </c>
      <c r="AB30" s="559">
        <v>1.3701833146277591E-2</v>
      </c>
      <c r="AC30" s="57">
        <v>0.12341054007720677</v>
      </c>
      <c r="AD30" s="57">
        <v>0.35296493629826969</v>
      </c>
      <c r="AE30" s="559">
        <v>1.0073856848050396E-2</v>
      </c>
      <c r="AF30" s="559">
        <v>1.0906556605481336E-2</v>
      </c>
      <c r="AG30" s="559">
        <v>3.554059109614665E-2</v>
      </c>
      <c r="AH30" s="57">
        <v>1.865881032547699E-2</v>
      </c>
      <c r="AI30" s="57">
        <v>0.24071616407382831</v>
      </c>
      <c r="AJ30" s="559">
        <v>0.19975743094022663</v>
      </c>
      <c r="AK30" s="559">
        <v>0.42545828656939766</v>
      </c>
      <c r="AL30" s="559">
        <v>0.67385322761666844</v>
      </c>
      <c r="AM30" s="559">
        <v>0.43310520665593127</v>
      </c>
      <c r="AN30" s="559">
        <v>0.28907625128025854</v>
      </c>
      <c r="AO30" s="559">
        <v>0.66683863726874482</v>
      </c>
      <c r="AP30" s="559">
        <v>0.63686968895302232</v>
      </c>
      <c r="AQ30" s="559">
        <v>0.45526954129104669</v>
      </c>
      <c r="AR30" s="57">
        <v>0.58464116473375727</v>
      </c>
      <c r="AS30" s="559">
        <v>0.33342686120463899</v>
      </c>
      <c r="AT30" s="559">
        <v>8.9832011875022627E-2</v>
      </c>
      <c r="AU30" s="559">
        <v>1.5899738121960345E-2</v>
      </c>
      <c r="AV30" s="57">
        <v>0.14576472909806246</v>
      </c>
      <c r="AW30" s="57">
        <v>0.36399058107161236</v>
      </c>
      <c r="AX30" s="559">
        <v>1.3667137323051302E-2</v>
      </c>
      <c r="AY30" s="559">
        <v>9.417653234857536E-3</v>
      </c>
      <c r="AZ30" s="559">
        <v>3.3810325476992142E-2</v>
      </c>
      <c r="BA30" s="57">
        <v>1.8803676865271068E-2</v>
      </c>
      <c r="BB30" s="57">
        <v>0.24766385877496988</v>
      </c>
      <c r="BC30" s="559">
        <v>0.14513413706962094</v>
      </c>
      <c r="BD30" s="559">
        <v>0.40983913206135431</v>
      </c>
      <c r="BE30" s="559">
        <v>0.39975540428438977</v>
      </c>
      <c r="BF30" s="559">
        <v>0.28599926202665926</v>
      </c>
      <c r="BG30" s="559">
        <v>0.36099887766554434</v>
      </c>
      <c r="BH30" s="559">
        <v>0.69498750950363852</v>
      </c>
      <c r="BI30" s="559">
        <v>0.65456148789482116</v>
      </c>
      <c r="BJ30" s="559">
        <v>0.45255421599507623</v>
      </c>
      <c r="BK30" s="559">
        <v>0.59890572390572394</v>
      </c>
      <c r="BL30" s="559">
        <v>0.29975682753460525</v>
      </c>
      <c r="BM30" s="559">
        <v>7.9332754063936861E-2</v>
      </c>
      <c r="BN30" s="559">
        <v>1.2205387205387205E-2</v>
      </c>
      <c r="BO30" s="559">
        <v>0.12987012987012986</v>
      </c>
      <c r="BP30" s="559">
        <v>0.36309224845136445</v>
      </c>
      <c r="BQ30" s="740">
        <v>-8.9833262024791027E-4</v>
      </c>
      <c r="BR30" s="559">
        <v>1.2875167445059918E-2</v>
      </c>
      <c r="BS30" s="740">
        <v>-7.9196987799138446E-4</v>
      </c>
      <c r="BT30" s="559">
        <v>1.1834292748271243E-2</v>
      </c>
      <c r="BU30" s="740">
        <v>2.4166395134137073E-3</v>
      </c>
      <c r="BV30" s="559">
        <v>4.5968948746726523E-2</v>
      </c>
      <c r="BW30" s="740">
        <f t="shared" si="0"/>
        <v>1.2158623269734381E-2</v>
      </c>
      <c r="BX30" s="559">
        <v>2.3315888352120239E-2</v>
      </c>
      <c r="BY30" s="740">
        <f t="shared" si="1"/>
        <v>4.5122114868491707E-3</v>
      </c>
      <c r="BZ30" s="559">
        <v>0.2485888596999708</v>
      </c>
      <c r="CA30" s="740">
        <f t="shared" si="2"/>
        <v>9.2500092500091835E-4</v>
      </c>
    </row>
    <row r="31" spans="1:79" x14ac:dyDescent="0.25">
      <c r="A31" s="9" t="s">
        <v>61</v>
      </c>
      <c r="B31" s="559">
        <v>0.14003673312536732</v>
      </c>
      <c r="C31" s="559">
        <v>0.35444479931864153</v>
      </c>
      <c r="D31" s="559">
        <v>0.28845473833097596</v>
      </c>
      <c r="E31" s="559">
        <v>0.24299079101458532</v>
      </c>
      <c r="F31" s="57">
        <v>0.29552484415108177</v>
      </c>
      <c r="G31" s="559">
        <v>0.20757700770077009</v>
      </c>
      <c r="H31" s="559">
        <v>8.2369849888214622E-2</v>
      </c>
      <c r="I31" s="559">
        <v>0</v>
      </c>
      <c r="J31" s="57">
        <v>9.6492039313821498E-2</v>
      </c>
      <c r="K31" s="57">
        <v>0.19545862735444816</v>
      </c>
      <c r="L31" s="559">
        <v>0</v>
      </c>
      <c r="M31" s="559">
        <v>0</v>
      </c>
      <c r="N31" s="559">
        <v>0</v>
      </c>
      <c r="O31" s="559">
        <v>0</v>
      </c>
      <c r="P31" s="559">
        <v>0.12958978590166709</v>
      </c>
      <c r="Q31" s="559">
        <v>1.9149898860853828E-2</v>
      </c>
      <c r="R31" s="559">
        <v>0.22273927392739273</v>
      </c>
      <c r="S31" s="559">
        <v>0.30934073246034283</v>
      </c>
      <c r="T31" s="559">
        <v>0.18331943248672694</v>
      </c>
      <c r="U31" s="559">
        <v>0.14313260093132602</v>
      </c>
      <c r="V31" s="559">
        <v>0.3728574470350261</v>
      </c>
      <c r="W31" s="559">
        <v>0.29140207124160694</v>
      </c>
      <c r="X31" s="559">
        <v>0.22611253060789949</v>
      </c>
      <c r="Y31" s="57">
        <v>0.29690911398832193</v>
      </c>
      <c r="Z31" s="559">
        <v>0.21546892189218922</v>
      </c>
      <c r="AA31" s="559">
        <v>3.7853987011604383E-2</v>
      </c>
      <c r="AB31" s="559">
        <v>7.535753575357536E-3</v>
      </c>
      <c r="AC31" s="57">
        <v>8.6413339136111406E-2</v>
      </c>
      <c r="AD31" s="57">
        <v>0.19166122656221665</v>
      </c>
      <c r="AE31" s="559">
        <v>0</v>
      </c>
      <c r="AF31" s="559">
        <v>2.8904503353561163E-3</v>
      </c>
      <c r="AG31" s="559">
        <v>1.5508800880088009E-2</v>
      </c>
      <c r="AH31" s="57">
        <v>6.0311737695508691E-3</v>
      </c>
      <c r="AI31" s="57">
        <v>0.12933288766832887</v>
      </c>
      <c r="AJ31" s="559">
        <v>6.1210475886298306E-2</v>
      </c>
      <c r="AK31" s="559">
        <v>0.22643701870187019</v>
      </c>
      <c r="AL31" s="559">
        <v>0.34079234536356856</v>
      </c>
      <c r="AM31" s="559">
        <v>0.20929563065002152</v>
      </c>
      <c r="AN31" s="559">
        <v>0.1494328121336724</v>
      </c>
      <c r="AO31" s="559">
        <v>0.35736053444054083</v>
      </c>
      <c r="AP31" s="559">
        <v>0.3162776991984913</v>
      </c>
      <c r="AQ31" s="559">
        <v>0.24001783242840413</v>
      </c>
      <c r="AR31" s="57">
        <v>0.30416116611661165</v>
      </c>
      <c r="AS31" s="559">
        <v>0.20365511551155116</v>
      </c>
      <c r="AT31" s="559">
        <v>5.9761258383902907E-2</v>
      </c>
      <c r="AU31" s="559">
        <v>4.6768426842684271E-2</v>
      </c>
      <c r="AV31" s="57">
        <v>0.10291544264316542</v>
      </c>
      <c r="AW31" s="57">
        <v>0.20298237696697846</v>
      </c>
      <c r="AX31" s="559">
        <v>3.1752368785265626E-2</v>
      </c>
      <c r="AY31" s="559">
        <v>1.7262855317789844E-2</v>
      </c>
      <c r="AZ31" s="559">
        <v>4.0506050605060503E-2</v>
      </c>
      <c r="BA31" s="57">
        <v>2.9724494188549291E-2</v>
      </c>
      <c r="BB31" s="57">
        <v>0.14459510511490709</v>
      </c>
      <c r="BC31" s="559">
        <v>7.4536889172788251E-2</v>
      </c>
      <c r="BD31" s="559">
        <v>0.21232810781078107</v>
      </c>
      <c r="BE31" s="559">
        <v>0.19359350337207634</v>
      </c>
      <c r="BF31" s="559">
        <v>0.15694538631945387</v>
      </c>
      <c r="BG31" s="559">
        <v>0.2013140286631403</v>
      </c>
      <c r="BH31" s="559">
        <v>0.3286077398062387</v>
      </c>
      <c r="BI31" s="559">
        <v>0.31847006129184346</v>
      </c>
      <c r="BJ31" s="559">
        <v>0.23920738848078357</v>
      </c>
      <c r="BK31" s="559">
        <v>0.29466034103410343</v>
      </c>
      <c r="BL31" s="559">
        <v>0.19392051705170518</v>
      </c>
      <c r="BM31" s="559">
        <v>3.5296231236026827E-2</v>
      </c>
      <c r="BN31" s="559">
        <v>4.386001100110011E-2</v>
      </c>
      <c r="BO31" s="559">
        <v>9.0413175932977916E-2</v>
      </c>
      <c r="BP31" s="559">
        <v>0.19197253979541601</v>
      </c>
      <c r="BQ31" s="740">
        <v>-1.1009837171562453E-2</v>
      </c>
      <c r="BR31" s="559">
        <v>3.3839029064196745E-2</v>
      </c>
      <c r="BS31" s="740">
        <v>2.0866602789311184E-3</v>
      </c>
      <c r="BT31" s="559">
        <v>2.0428776748642605E-2</v>
      </c>
      <c r="BU31" s="740">
        <v>3.1659214308527618E-3</v>
      </c>
      <c r="BV31" s="559">
        <v>4.1718921892189217E-2</v>
      </c>
      <c r="BW31" s="740">
        <f t="shared" si="0"/>
        <v>1.2128712871287139E-3</v>
      </c>
      <c r="BX31" s="559">
        <v>3.1889887358301047E-2</v>
      </c>
      <c r="BY31" s="740">
        <f t="shared" si="1"/>
        <v>2.1653931697517559E-3</v>
      </c>
      <c r="BZ31" s="559">
        <v>0.13802527230745051</v>
      </c>
      <c r="CA31" s="740">
        <f t="shared" si="2"/>
        <v>-6.5698328074565715E-3</v>
      </c>
    </row>
    <row r="32" spans="1:79" x14ac:dyDescent="0.25">
      <c r="A32" s="9" t="s">
        <v>71</v>
      </c>
      <c r="B32" s="559">
        <v>0</v>
      </c>
      <c r="C32" s="559">
        <v>0</v>
      </c>
      <c r="D32" s="559">
        <v>0</v>
      </c>
      <c r="E32" s="559">
        <v>0</v>
      </c>
      <c r="F32" s="57">
        <v>0</v>
      </c>
      <c r="G32" s="559">
        <v>0</v>
      </c>
      <c r="H32" s="559">
        <v>0</v>
      </c>
      <c r="I32" s="559">
        <v>0</v>
      </c>
      <c r="J32" s="57">
        <v>0</v>
      </c>
      <c r="K32" s="57">
        <v>0</v>
      </c>
      <c r="L32" s="559">
        <v>0</v>
      </c>
      <c r="M32" s="559">
        <v>0</v>
      </c>
      <c r="N32" s="559">
        <v>0</v>
      </c>
      <c r="O32" s="559">
        <v>0</v>
      </c>
      <c r="P32" s="559">
        <v>0</v>
      </c>
      <c r="Q32" s="559">
        <v>0</v>
      </c>
      <c r="R32" s="559">
        <v>0</v>
      </c>
      <c r="S32" s="559">
        <v>0</v>
      </c>
      <c r="T32" s="559">
        <v>0</v>
      </c>
      <c r="U32" s="559">
        <v>0</v>
      </c>
      <c r="V32" s="559">
        <v>0</v>
      </c>
      <c r="W32" s="559">
        <v>0</v>
      </c>
      <c r="X32" s="559">
        <v>0</v>
      </c>
      <c r="Y32" s="57">
        <v>0</v>
      </c>
      <c r="Z32" s="559">
        <v>0</v>
      </c>
      <c r="AA32" s="559">
        <v>0</v>
      </c>
      <c r="AB32" s="559">
        <v>0</v>
      </c>
      <c r="AC32" s="57">
        <v>0</v>
      </c>
      <c r="AD32" s="57">
        <v>0</v>
      </c>
      <c r="AE32" s="559">
        <v>0</v>
      </c>
      <c r="AF32" s="559">
        <v>0</v>
      </c>
      <c r="AG32" s="559">
        <v>0</v>
      </c>
      <c r="AH32" s="57">
        <v>0</v>
      </c>
      <c r="AI32" s="57">
        <v>0</v>
      </c>
      <c r="AJ32" s="559">
        <v>0</v>
      </c>
      <c r="AK32" s="559">
        <v>0</v>
      </c>
      <c r="AL32" s="559">
        <v>0</v>
      </c>
      <c r="AM32" s="559">
        <v>0</v>
      </c>
      <c r="AN32" s="559">
        <v>0</v>
      </c>
      <c r="AO32" s="559">
        <v>0</v>
      </c>
      <c r="AP32" s="559">
        <v>0</v>
      </c>
      <c r="AQ32" s="559">
        <v>0</v>
      </c>
      <c r="AR32" s="57">
        <v>0</v>
      </c>
      <c r="AS32" s="559">
        <v>0</v>
      </c>
      <c r="AT32" s="559">
        <v>0</v>
      </c>
      <c r="AU32" s="559">
        <v>0</v>
      </c>
      <c r="AV32" s="57">
        <v>0</v>
      </c>
      <c r="AW32" s="57">
        <v>0</v>
      </c>
      <c r="AX32" s="559">
        <v>0</v>
      </c>
      <c r="AY32" s="559">
        <v>0</v>
      </c>
      <c r="AZ32" s="559">
        <v>0</v>
      </c>
      <c r="BA32" s="57">
        <v>0</v>
      </c>
      <c r="BB32" s="57">
        <v>0</v>
      </c>
      <c r="BC32" s="559">
        <v>0</v>
      </c>
      <c r="BD32" s="559">
        <v>0</v>
      </c>
      <c r="BE32" s="559">
        <v>0</v>
      </c>
      <c r="BF32" s="559">
        <v>0</v>
      </c>
      <c r="BG32" s="559">
        <v>0</v>
      </c>
      <c r="BH32" s="559">
        <v>0</v>
      </c>
      <c r="BI32" s="559">
        <v>0</v>
      </c>
      <c r="BJ32" s="559">
        <v>0</v>
      </c>
      <c r="BK32" s="559">
        <v>0</v>
      </c>
      <c r="BL32" s="559">
        <v>0</v>
      </c>
      <c r="BM32" s="559">
        <v>0</v>
      </c>
      <c r="BN32" s="559">
        <v>0</v>
      </c>
      <c r="BO32" s="559">
        <v>0</v>
      </c>
      <c r="BP32" s="559">
        <v>0</v>
      </c>
      <c r="BQ32" s="740">
        <v>0</v>
      </c>
      <c r="BR32" s="559">
        <v>0</v>
      </c>
      <c r="BS32" s="740">
        <v>0</v>
      </c>
      <c r="BT32" s="559">
        <v>0</v>
      </c>
      <c r="BU32" s="740">
        <v>0</v>
      </c>
      <c r="BV32" s="559">
        <v>0</v>
      </c>
      <c r="BW32" s="740">
        <f t="shared" si="0"/>
        <v>0</v>
      </c>
      <c r="BX32" s="559">
        <v>0</v>
      </c>
      <c r="BY32" s="740">
        <f t="shared" si="1"/>
        <v>0</v>
      </c>
      <c r="BZ32" s="559">
        <v>0</v>
      </c>
      <c r="CA32" s="740">
        <f t="shared" si="2"/>
        <v>0</v>
      </c>
    </row>
    <row r="33" spans="1:79" x14ac:dyDescent="0.25">
      <c r="A33" s="9" t="s">
        <v>72</v>
      </c>
      <c r="B33" s="559">
        <v>0</v>
      </c>
      <c r="C33" s="559">
        <v>0</v>
      </c>
      <c r="D33" s="559">
        <v>0</v>
      </c>
      <c r="E33" s="559">
        <v>0</v>
      </c>
      <c r="F33" s="57">
        <v>0</v>
      </c>
      <c r="G33" s="559">
        <v>0</v>
      </c>
      <c r="H33" s="559">
        <v>0</v>
      </c>
      <c r="I33" s="559">
        <v>0</v>
      </c>
      <c r="J33" s="57">
        <v>0</v>
      </c>
      <c r="K33" s="57">
        <v>0</v>
      </c>
      <c r="L33" s="559">
        <v>0</v>
      </c>
      <c r="M33" s="559">
        <v>0</v>
      </c>
      <c r="N33" s="559">
        <v>0</v>
      </c>
      <c r="O33" s="559">
        <v>0</v>
      </c>
      <c r="P33" s="559">
        <v>0</v>
      </c>
      <c r="Q33" s="559">
        <v>0</v>
      </c>
      <c r="R33" s="559">
        <v>0</v>
      </c>
      <c r="S33" s="559">
        <v>0</v>
      </c>
      <c r="T33" s="559">
        <v>0</v>
      </c>
      <c r="U33" s="559">
        <v>0</v>
      </c>
      <c r="V33" s="559">
        <v>0</v>
      </c>
      <c r="W33" s="559">
        <v>0</v>
      </c>
      <c r="X33" s="559">
        <v>0</v>
      </c>
      <c r="Y33" s="57">
        <v>0</v>
      </c>
      <c r="Z33" s="559">
        <v>0</v>
      </c>
      <c r="AA33" s="559">
        <v>0</v>
      </c>
      <c r="AB33" s="559">
        <v>0</v>
      </c>
      <c r="AC33" s="57">
        <v>0</v>
      </c>
      <c r="AD33" s="57">
        <v>0</v>
      </c>
      <c r="AE33" s="559">
        <v>0</v>
      </c>
      <c r="AF33" s="559">
        <v>0</v>
      </c>
      <c r="AG33" s="559">
        <v>0</v>
      </c>
      <c r="AH33" s="57">
        <v>0</v>
      </c>
      <c r="AI33" s="57">
        <v>0</v>
      </c>
      <c r="AJ33" s="559">
        <v>0</v>
      </c>
      <c r="AK33" s="559">
        <v>0</v>
      </c>
      <c r="AL33" s="559">
        <v>0</v>
      </c>
      <c r="AM33" s="559">
        <v>0</v>
      </c>
      <c r="AN33" s="559">
        <v>0</v>
      </c>
      <c r="AO33" s="559">
        <v>0</v>
      </c>
      <c r="AP33" s="559">
        <v>0</v>
      </c>
      <c r="AQ33" s="559">
        <v>0</v>
      </c>
      <c r="AR33" s="57">
        <v>0</v>
      </c>
      <c r="AS33" s="559">
        <v>0</v>
      </c>
      <c r="AT33" s="559">
        <v>0</v>
      </c>
      <c r="AU33" s="559">
        <v>0</v>
      </c>
      <c r="AV33" s="57">
        <v>0</v>
      </c>
      <c r="AW33" s="57">
        <v>0</v>
      </c>
      <c r="AX33" s="559">
        <v>0</v>
      </c>
      <c r="AY33" s="559">
        <v>0</v>
      </c>
      <c r="AZ33" s="559">
        <v>0</v>
      </c>
      <c r="BA33" s="57">
        <v>0</v>
      </c>
      <c r="BB33" s="57">
        <v>0</v>
      </c>
      <c r="BC33" s="559">
        <v>0</v>
      </c>
      <c r="BD33" s="559">
        <v>0</v>
      </c>
      <c r="BE33" s="559">
        <v>0</v>
      </c>
      <c r="BF33" s="559">
        <v>0</v>
      </c>
      <c r="BG33" s="559">
        <v>0</v>
      </c>
      <c r="BH33" s="559">
        <v>0</v>
      </c>
      <c r="BI33" s="559">
        <v>0</v>
      </c>
      <c r="BJ33" s="559">
        <v>0</v>
      </c>
      <c r="BK33" s="559">
        <v>0</v>
      </c>
      <c r="BL33" s="559">
        <v>0</v>
      </c>
      <c r="BM33" s="559">
        <v>0</v>
      </c>
      <c r="BN33" s="559">
        <v>0</v>
      </c>
      <c r="BO33" s="559">
        <v>0</v>
      </c>
      <c r="BP33" s="559">
        <v>0</v>
      </c>
      <c r="BQ33" s="740">
        <v>0</v>
      </c>
      <c r="BR33" s="559">
        <v>0</v>
      </c>
      <c r="BS33" s="740">
        <v>0</v>
      </c>
      <c r="BT33" s="559">
        <v>0</v>
      </c>
      <c r="BU33" s="740">
        <v>0</v>
      </c>
      <c r="BV33" s="559">
        <v>0</v>
      </c>
      <c r="BW33" s="740">
        <f t="shared" si="0"/>
        <v>0</v>
      </c>
      <c r="BX33" s="559">
        <v>0</v>
      </c>
      <c r="BY33" s="740">
        <f t="shared" si="1"/>
        <v>0</v>
      </c>
      <c r="BZ33" s="559">
        <v>0</v>
      </c>
      <c r="CA33" s="740">
        <f t="shared" si="2"/>
        <v>0</v>
      </c>
    </row>
    <row r="34" spans="1:79" x14ac:dyDescent="0.25">
      <c r="A34" s="9" t="s">
        <v>82</v>
      </c>
      <c r="B34" s="559">
        <v>0</v>
      </c>
      <c r="C34" s="559">
        <v>0</v>
      </c>
      <c r="D34" s="559">
        <v>0</v>
      </c>
      <c r="E34" s="559">
        <v>0</v>
      </c>
      <c r="F34" s="57">
        <v>0</v>
      </c>
      <c r="G34" s="559">
        <v>0</v>
      </c>
      <c r="H34" s="559">
        <v>0</v>
      </c>
      <c r="I34" s="559">
        <v>0</v>
      </c>
      <c r="J34" s="57">
        <v>0</v>
      </c>
      <c r="K34" s="57">
        <v>0</v>
      </c>
      <c r="L34" s="559">
        <v>0</v>
      </c>
      <c r="M34" s="559">
        <v>0</v>
      </c>
      <c r="N34" s="559">
        <v>0</v>
      </c>
      <c r="O34" s="559">
        <v>0</v>
      </c>
      <c r="P34" s="559">
        <v>0</v>
      </c>
      <c r="Q34" s="559">
        <v>0</v>
      </c>
      <c r="R34" s="559">
        <v>0</v>
      </c>
      <c r="S34" s="559">
        <v>0</v>
      </c>
      <c r="T34" s="559">
        <v>0</v>
      </c>
      <c r="U34" s="559">
        <v>0</v>
      </c>
      <c r="V34" s="559">
        <v>0</v>
      </c>
      <c r="W34" s="559">
        <v>0</v>
      </c>
      <c r="X34" s="559">
        <v>0</v>
      </c>
      <c r="Y34" s="57">
        <v>0</v>
      </c>
      <c r="Z34" s="559">
        <v>0</v>
      </c>
      <c r="AA34" s="559">
        <v>0</v>
      </c>
      <c r="AB34" s="559">
        <v>0</v>
      </c>
      <c r="AC34" s="57">
        <v>0</v>
      </c>
      <c r="AD34" s="57">
        <v>0</v>
      </c>
      <c r="AE34" s="559">
        <v>0</v>
      </c>
      <c r="AF34" s="559">
        <v>0</v>
      </c>
      <c r="AG34" s="559">
        <v>0</v>
      </c>
      <c r="AH34" s="57">
        <v>0</v>
      </c>
      <c r="AI34" s="57">
        <v>0</v>
      </c>
      <c r="AJ34" s="559">
        <v>0</v>
      </c>
      <c r="AK34" s="559">
        <v>0</v>
      </c>
      <c r="AL34" s="559">
        <v>0</v>
      </c>
      <c r="AM34" s="559">
        <v>0</v>
      </c>
      <c r="AN34" s="559">
        <v>0</v>
      </c>
      <c r="AO34" s="559">
        <v>0</v>
      </c>
      <c r="AP34" s="559">
        <v>0</v>
      </c>
      <c r="AQ34" s="559">
        <v>0</v>
      </c>
      <c r="AR34" s="57">
        <v>0</v>
      </c>
      <c r="AS34" s="559">
        <v>0</v>
      </c>
      <c r="AT34" s="559">
        <v>0</v>
      </c>
      <c r="AU34" s="559">
        <v>0</v>
      </c>
      <c r="AV34" s="57">
        <v>0</v>
      </c>
      <c r="AW34" s="57">
        <v>0</v>
      </c>
      <c r="AX34" s="559">
        <v>0</v>
      </c>
      <c r="AY34" s="559">
        <v>0</v>
      </c>
      <c r="AZ34" s="559">
        <v>0</v>
      </c>
      <c r="BA34" s="57">
        <v>0</v>
      </c>
      <c r="BB34" s="57">
        <v>0</v>
      </c>
      <c r="BC34" s="559">
        <v>0</v>
      </c>
      <c r="BD34" s="559">
        <v>0</v>
      </c>
      <c r="BE34" s="559">
        <v>0</v>
      </c>
      <c r="BF34" s="559">
        <v>0</v>
      </c>
      <c r="BG34" s="559">
        <v>0</v>
      </c>
      <c r="BH34" s="559">
        <v>0</v>
      </c>
      <c r="BI34" s="559">
        <v>0</v>
      </c>
      <c r="BJ34" s="559">
        <v>0</v>
      </c>
      <c r="BK34" s="559">
        <v>0</v>
      </c>
      <c r="BL34" s="559">
        <v>0</v>
      </c>
      <c r="BM34" s="559">
        <v>0</v>
      </c>
      <c r="BN34" s="559">
        <v>0</v>
      </c>
      <c r="BO34" s="559">
        <v>0</v>
      </c>
      <c r="BP34" s="559">
        <v>0</v>
      </c>
      <c r="BQ34" s="740">
        <v>0</v>
      </c>
      <c r="BR34" s="559">
        <v>0</v>
      </c>
      <c r="BS34" s="740">
        <v>0</v>
      </c>
      <c r="BT34" s="559">
        <v>0</v>
      </c>
      <c r="BU34" s="740">
        <v>0</v>
      </c>
      <c r="BV34" s="559">
        <v>0</v>
      </c>
      <c r="BW34" s="740">
        <f t="shared" si="0"/>
        <v>0</v>
      </c>
      <c r="BX34" s="559">
        <v>0</v>
      </c>
      <c r="BY34" s="740">
        <f t="shared" si="1"/>
        <v>0</v>
      </c>
      <c r="BZ34" s="559">
        <v>0</v>
      </c>
      <c r="CA34" s="740">
        <f t="shared" si="2"/>
        <v>0</v>
      </c>
    </row>
    <row r="35" spans="1:79" x14ac:dyDescent="0.25">
      <c r="A35" s="9" t="s">
        <v>83</v>
      </c>
      <c r="B35" s="559">
        <v>0</v>
      </c>
      <c r="C35" s="559">
        <v>0</v>
      </c>
      <c r="D35" s="559">
        <v>0</v>
      </c>
      <c r="E35" s="559">
        <v>0</v>
      </c>
      <c r="F35" s="57">
        <v>0</v>
      </c>
      <c r="G35" s="559">
        <v>0</v>
      </c>
      <c r="H35" s="559">
        <v>0</v>
      </c>
      <c r="I35" s="559">
        <v>0</v>
      </c>
      <c r="J35" s="57">
        <v>0</v>
      </c>
      <c r="K35" s="57">
        <v>0</v>
      </c>
      <c r="L35" s="559">
        <v>0</v>
      </c>
      <c r="M35" s="559">
        <v>0</v>
      </c>
      <c r="N35" s="559">
        <v>0</v>
      </c>
      <c r="O35" s="559">
        <v>0</v>
      </c>
      <c r="P35" s="559">
        <v>0</v>
      </c>
      <c r="Q35" s="559">
        <v>0</v>
      </c>
      <c r="R35" s="559">
        <v>0</v>
      </c>
      <c r="S35" s="559">
        <v>0</v>
      </c>
      <c r="T35" s="559">
        <v>0</v>
      </c>
      <c r="U35" s="559">
        <v>0</v>
      </c>
      <c r="V35" s="559">
        <v>0</v>
      </c>
      <c r="W35" s="559">
        <v>0</v>
      </c>
      <c r="X35" s="559">
        <v>0</v>
      </c>
      <c r="Y35" s="57">
        <v>0</v>
      </c>
      <c r="Z35" s="559">
        <v>0</v>
      </c>
      <c r="AA35" s="559">
        <v>0</v>
      </c>
      <c r="AB35" s="559">
        <v>0</v>
      </c>
      <c r="AC35" s="57">
        <v>0</v>
      </c>
      <c r="AD35" s="57">
        <v>0</v>
      </c>
      <c r="AE35" s="559">
        <v>0</v>
      </c>
      <c r="AF35" s="559">
        <v>0</v>
      </c>
      <c r="AG35" s="559">
        <v>0</v>
      </c>
      <c r="AH35" s="57">
        <v>0</v>
      </c>
      <c r="AI35" s="57">
        <v>0</v>
      </c>
      <c r="AJ35" s="559">
        <v>0</v>
      </c>
      <c r="AK35" s="559">
        <v>0</v>
      </c>
      <c r="AL35" s="559">
        <v>0</v>
      </c>
      <c r="AM35" s="559">
        <v>0</v>
      </c>
      <c r="AN35" s="559">
        <v>0</v>
      </c>
      <c r="AO35" s="559">
        <v>0</v>
      </c>
      <c r="AP35" s="559">
        <v>0</v>
      </c>
      <c r="AQ35" s="559">
        <v>0</v>
      </c>
      <c r="AR35" s="57">
        <v>0</v>
      </c>
      <c r="AS35" s="559">
        <v>0</v>
      </c>
      <c r="AT35" s="559">
        <v>0</v>
      </c>
      <c r="AU35" s="559">
        <v>0</v>
      </c>
      <c r="AV35" s="57">
        <v>0</v>
      </c>
      <c r="AW35" s="57">
        <v>0</v>
      </c>
      <c r="AX35" s="559">
        <v>0</v>
      </c>
      <c r="AY35" s="559">
        <v>0</v>
      </c>
      <c r="AZ35" s="559">
        <v>0</v>
      </c>
      <c r="BA35" s="57">
        <v>0</v>
      </c>
      <c r="BB35" s="57">
        <v>0</v>
      </c>
      <c r="BC35" s="559">
        <v>0</v>
      </c>
      <c r="BD35" s="559">
        <v>0</v>
      </c>
      <c r="BE35" s="559">
        <v>0</v>
      </c>
      <c r="BF35" s="559">
        <v>0</v>
      </c>
      <c r="BG35" s="559">
        <v>0</v>
      </c>
      <c r="BH35" s="559">
        <v>0</v>
      </c>
      <c r="BI35" s="559">
        <v>0</v>
      </c>
      <c r="BJ35" s="559">
        <v>0</v>
      </c>
      <c r="BK35" s="559">
        <v>0</v>
      </c>
      <c r="BL35" s="559">
        <v>0</v>
      </c>
      <c r="BM35" s="559">
        <v>0</v>
      </c>
      <c r="BN35" s="559">
        <v>0</v>
      </c>
      <c r="BO35" s="559">
        <v>0</v>
      </c>
      <c r="BP35" s="559">
        <v>0</v>
      </c>
      <c r="BQ35" s="740">
        <v>0</v>
      </c>
      <c r="BR35" s="559">
        <v>0</v>
      </c>
      <c r="BS35" s="740">
        <v>0</v>
      </c>
      <c r="BT35" s="559">
        <v>0</v>
      </c>
      <c r="BU35" s="740">
        <v>0</v>
      </c>
      <c r="BV35" s="559">
        <v>0</v>
      </c>
      <c r="BW35" s="740">
        <f t="shared" si="0"/>
        <v>0</v>
      </c>
      <c r="BX35" s="559">
        <v>0</v>
      </c>
      <c r="BY35" s="740">
        <f t="shared" si="1"/>
        <v>0</v>
      </c>
      <c r="BZ35" s="559">
        <v>0</v>
      </c>
      <c r="CA35" s="740">
        <f t="shared" si="2"/>
        <v>0</v>
      </c>
    </row>
    <row r="36" spans="1:79" x14ac:dyDescent="0.25">
      <c r="A36" s="9" t="s">
        <v>73</v>
      </c>
      <c r="B36" s="559">
        <v>0</v>
      </c>
      <c r="C36" s="559">
        <v>0</v>
      </c>
      <c r="D36" s="559">
        <v>0</v>
      </c>
      <c r="E36" s="559">
        <v>0</v>
      </c>
      <c r="F36" s="57">
        <v>0</v>
      </c>
      <c r="G36" s="559">
        <v>0</v>
      </c>
      <c r="H36" s="559">
        <v>0</v>
      </c>
      <c r="I36" s="559">
        <v>0</v>
      </c>
      <c r="J36" s="57">
        <v>0</v>
      </c>
      <c r="K36" s="57">
        <v>0</v>
      </c>
      <c r="L36" s="559">
        <v>0</v>
      </c>
      <c r="M36" s="559">
        <v>0</v>
      </c>
      <c r="N36" s="559">
        <v>0</v>
      </c>
      <c r="O36" s="559">
        <v>0</v>
      </c>
      <c r="P36" s="559">
        <v>0</v>
      </c>
      <c r="Q36" s="559">
        <v>0</v>
      </c>
      <c r="R36" s="559">
        <v>0</v>
      </c>
      <c r="S36" s="559">
        <v>0</v>
      </c>
      <c r="T36" s="559">
        <v>0</v>
      </c>
      <c r="U36" s="559">
        <v>0</v>
      </c>
      <c r="V36" s="559">
        <v>0</v>
      </c>
      <c r="W36" s="559">
        <v>0</v>
      </c>
      <c r="X36" s="559">
        <v>0</v>
      </c>
      <c r="Y36" s="57">
        <v>0</v>
      </c>
      <c r="Z36" s="559">
        <v>0</v>
      </c>
      <c r="AA36" s="559">
        <v>0</v>
      </c>
      <c r="AB36" s="559">
        <v>0</v>
      </c>
      <c r="AC36" s="57">
        <v>0</v>
      </c>
      <c r="AD36" s="57">
        <v>0</v>
      </c>
      <c r="AE36" s="559">
        <v>0</v>
      </c>
      <c r="AF36" s="559">
        <v>0</v>
      </c>
      <c r="AG36" s="559">
        <v>0</v>
      </c>
      <c r="AH36" s="57">
        <v>0</v>
      </c>
      <c r="AI36" s="57">
        <v>0</v>
      </c>
      <c r="AJ36" s="559">
        <v>0</v>
      </c>
      <c r="AK36" s="559">
        <v>0</v>
      </c>
      <c r="AL36" s="559">
        <v>0</v>
      </c>
      <c r="AM36" s="559">
        <v>0</v>
      </c>
      <c r="AN36" s="559">
        <v>0</v>
      </c>
      <c r="AO36" s="559">
        <v>0</v>
      </c>
      <c r="AP36" s="559">
        <v>0</v>
      </c>
      <c r="AQ36" s="559">
        <v>0</v>
      </c>
      <c r="AR36" s="57">
        <v>0</v>
      </c>
      <c r="AS36" s="559">
        <v>0</v>
      </c>
      <c r="AT36" s="559">
        <v>0</v>
      </c>
      <c r="AU36" s="559">
        <v>0</v>
      </c>
      <c r="AV36" s="57">
        <v>0</v>
      </c>
      <c r="AW36" s="57">
        <v>0</v>
      </c>
      <c r="AX36" s="559">
        <v>0</v>
      </c>
      <c r="AY36" s="559">
        <v>0</v>
      </c>
      <c r="AZ36" s="559">
        <v>0</v>
      </c>
      <c r="BA36" s="57">
        <v>0</v>
      </c>
      <c r="BB36" s="57">
        <v>0</v>
      </c>
      <c r="BC36" s="559">
        <v>0</v>
      </c>
      <c r="BD36" s="559">
        <v>0</v>
      </c>
      <c r="BE36" s="559">
        <v>0</v>
      </c>
      <c r="BF36" s="559">
        <v>0</v>
      </c>
      <c r="BG36" s="559">
        <v>0</v>
      </c>
      <c r="BH36" s="559">
        <v>0</v>
      </c>
      <c r="BI36" s="559">
        <v>0</v>
      </c>
      <c r="BJ36" s="559">
        <v>0</v>
      </c>
      <c r="BK36" s="559">
        <v>0</v>
      </c>
      <c r="BL36" s="559">
        <v>0</v>
      </c>
      <c r="BM36" s="559">
        <v>0</v>
      </c>
      <c r="BN36" s="559">
        <v>0</v>
      </c>
      <c r="BO36" s="559">
        <v>0</v>
      </c>
      <c r="BP36" s="559">
        <v>0</v>
      </c>
      <c r="BQ36" s="740">
        <v>0</v>
      </c>
      <c r="BR36" s="559">
        <v>0</v>
      </c>
      <c r="BS36" s="740">
        <v>0</v>
      </c>
      <c r="BT36" s="559">
        <v>0</v>
      </c>
      <c r="BU36" s="740">
        <v>0</v>
      </c>
      <c r="BV36" s="559">
        <v>0</v>
      </c>
      <c r="BW36" s="740">
        <f t="shared" si="0"/>
        <v>0</v>
      </c>
      <c r="BX36" s="559">
        <v>0</v>
      </c>
      <c r="BY36" s="740">
        <f t="shared" si="1"/>
        <v>0</v>
      </c>
      <c r="BZ36" s="559">
        <v>0</v>
      </c>
      <c r="CA36" s="740">
        <f t="shared" si="2"/>
        <v>0</v>
      </c>
    </row>
    <row r="37" spans="1:79" x14ac:dyDescent="0.25">
      <c r="A37" s="32" t="s">
        <v>30</v>
      </c>
      <c r="B37" s="292">
        <v>0.21081705292817046</v>
      </c>
      <c r="C37" s="292">
        <v>0.36653756455899977</v>
      </c>
      <c r="D37" s="292">
        <v>0.36147316528752499</v>
      </c>
      <c r="E37" s="292">
        <v>0.29185449144578873</v>
      </c>
      <c r="F37" s="14">
        <v>0.32432502148530618</v>
      </c>
      <c r="G37" s="292">
        <v>0.23965788382689512</v>
      </c>
      <c r="H37" s="292">
        <v>0.17588764679219815</v>
      </c>
      <c r="I37" s="292">
        <v>7.8350459853817722E-2</v>
      </c>
      <c r="J37" s="14">
        <v>0.16475568528548931</v>
      </c>
      <c r="K37" s="14">
        <v>0.2490828686011167</v>
      </c>
      <c r="L37" s="292">
        <v>3.5357877657336459E-2</v>
      </c>
      <c r="M37" s="292">
        <v>3.0632101425887039E-2</v>
      </c>
      <c r="N37" s="292">
        <v>9.2434778202559215E-2</v>
      </c>
      <c r="O37" s="292">
        <v>5.2377529322355489E-2</v>
      </c>
      <c r="P37" s="292">
        <v>0.18197674555971402</v>
      </c>
      <c r="Q37" s="292">
        <v>0.21276474160488776</v>
      </c>
      <c r="R37" s="292">
        <v>0.31009208469116323</v>
      </c>
      <c r="S37" s="292">
        <v>0.38060936567132142</v>
      </c>
      <c r="T37" s="292">
        <v>0.30105910895637977</v>
      </c>
      <c r="U37" s="292">
        <v>0.21389534837235777</v>
      </c>
      <c r="V37" s="292">
        <v>0.38439087592415783</v>
      </c>
      <c r="W37" s="292">
        <v>0.37674276539867035</v>
      </c>
      <c r="X37" s="292">
        <v>0.32568271109185004</v>
      </c>
      <c r="Y37" s="14">
        <v>0.36149068776027604</v>
      </c>
      <c r="Z37" s="292">
        <v>0.24392224917151969</v>
      </c>
      <c r="AA37" s="292">
        <v>0.16660322242873385</v>
      </c>
      <c r="AB37" s="292">
        <v>5.9188682962791089E-2</v>
      </c>
      <c r="AC37" s="14">
        <v>0.15552898371798068</v>
      </c>
      <c r="AD37" s="14">
        <v>0.25855561666598292</v>
      </c>
      <c r="AE37" s="292">
        <v>3.2368311916397247E-2</v>
      </c>
      <c r="AF37" s="292">
        <v>3.2676271349746787E-2</v>
      </c>
      <c r="AG37" s="292">
        <v>8.3786823729285462E-2</v>
      </c>
      <c r="AH37" s="14">
        <v>4.9302016149446112E-2</v>
      </c>
      <c r="AI37" s="14">
        <v>0.18805888341597482</v>
      </c>
      <c r="AJ37" s="292">
        <v>0.20717937679329287</v>
      </c>
      <c r="AK37" s="292">
        <v>0.30078223538481991</v>
      </c>
      <c r="AL37" s="292">
        <v>0.36351627172116063</v>
      </c>
      <c r="AM37" s="292">
        <v>0.29038507238810979</v>
      </c>
      <c r="AN37" s="292">
        <v>0.21388571020588182</v>
      </c>
      <c r="AO37" s="292">
        <v>0.39231220971030922</v>
      </c>
      <c r="AP37" s="292">
        <v>0.36692022945016189</v>
      </c>
      <c r="AQ37" s="292">
        <v>0.32018718100488142</v>
      </c>
      <c r="AR37" s="14">
        <v>0.35956941707528267</v>
      </c>
      <c r="AS37" s="292">
        <v>0.24233534831793205</v>
      </c>
      <c r="AT37" s="292">
        <v>0.16866522741226714</v>
      </c>
      <c r="AU37" s="292">
        <v>6.451307988976715E-2</v>
      </c>
      <c r="AV37" s="14">
        <v>0.15974994932904002</v>
      </c>
      <c r="AW37" s="14">
        <v>0.25854258179300638</v>
      </c>
      <c r="AX37" s="292">
        <v>3.0453629689181985E-2</v>
      </c>
      <c r="AY37" s="292">
        <v>3.202099163599046E-2</v>
      </c>
      <c r="AZ37" s="292">
        <v>8.5542528014741742E-2</v>
      </c>
      <c r="BA37" s="14">
        <v>4.8940493516096265E-2</v>
      </c>
      <c r="BB37" s="14">
        <v>0.18791321437390263</v>
      </c>
      <c r="BC37" s="292">
        <v>0.20046255722627257</v>
      </c>
      <c r="BD37" s="292">
        <v>0.28085507787081526</v>
      </c>
      <c r="BE37" s="292">
        <v>0.26789437352797957</v>
      </c>
      <c r="BF37" s="292">
        <v>0.20780516499072424</v>
      </c>
      <c r="BG37" s="292">
        <v>0.25641757427141998</v>
      </c>
      <c r="BH37" s="292">
        <v>0.38442024334351993</v>
      </c>
      <c r="BI37" s="292">
        <v>0.33662913364647123</v>
      </c>
      <c r="BJ37" s="292">
        <v>0.28293509481834767</v>
      </c>
      <c r="BK37" s="292">
        <v>0.33239716728141977</v>
      </c>
      <c r="BL37" s="292">
        <v>0.22489911936186299</v>
      </c>
      <c r="BM37" s="292">
        <v>0.15935584281351298</v>
      </c>
      <c r="BN37" s="292">
        <v>6.2800174760210006E-2</v>
      </c>
      <c r="BO37" s="292">
        <v>0.15018698308664144</v>
      </c>
      <c r="BP37" s="292">
        <v>0.24092508836687762</v>
      </c>
      <c r="BQ37" s="740">
        <v>-1.7617493426128755E-2</v>
      </c>
      <c r="BR37" s="292">
        <v>3.4186066162075687E-2</v>
      </c>
      <c r="BS37" s="740">
        <v>3.7324364728937021E-3</v>
      </c>
      <c r="BT37" s="292">
        <v>3.0285505867666356E-2</v>
      </c>
      <c r="BU37" s="740">
        <v>-1.7354857683241041E-3</v>
      </c>
      <c r="BV37" s="292">
        <v>8.207664710986777E-2</v>
      </c>
      <c r="BW37" s="740">
        <f t="shared" si="0"/>
        <v>-3.4658809048739719E-3</v>
      </c>
      <c r="BX37" s="292">
        <v>4.8501250690039382E-2</v>
      </c>
      <c r="BY37" s="740">
        <f t="shared" si="1"/>
        <v>-4.3924282605688203E-4</v>
      </c>
      <c r="BZ37" s="292">
        <v>0.17560535028494059</v>
      </c>
      <c r="CA37" s="740">
        <f t="shared" si="2"/>
        <v>-1.2307864088962034E-2</v>
      </c>
    </row>
    <row r="38" spans="1:79" x14ac:dyDescent="0.25">
      <c r="A38" s="10" t="s">
        <v>76</v>
      </c>
      <c r="B38" s="559">
        <v>0.18189216290731097</v>
      </c>
      <c r="C38" s="559">
        <v>0.28876730709482529</v>
      </c>
      <c r="D38" s="559">
        <v>0.31726100388760931</v>
      </c>
      <c r="E38" s="559">
        <v>0.28873233122224234</v>
      </c>
      <c r="F38" s="57">
        <v>0.25426466581238194</v>
      </c>
      <c r="G38" s="559">
        <v>0.25606473126413798</v>
      </c>
      <c r="H38" s="559">
        <v>0.20499808477943518</v>
      </c>
      <c r="I38" s="559">
        <v>9.8838843989481673E-2</v>
      </c>
      <c r="J38" s="57">
        <v>0.18683569105242942</v>
      </c>
      <c r="K38" s="57">
        <v>0.23762704283414063</v>
      </c>
      <c r="L38" s="559">
        <v>3.3457543596903644E-2</v>
      </c>
      <c r="M38" s="559">
        <v>2.6267556702308199E-2</v>
      </c>
      <c r="N38" s="559">
        <v>5.5619077821838885E-2</v>
      </c>
      <c r="O38" s="559">
        <v>3.826141786881232E-2</v>
      </c>
      <c r="P38" s="559">
        <v>0.16708846756738166</v>
      </c>
      <c r="Q38" s="559">
        <v>0.18741336259480126</v>
      </c>
      <c r="R38" s="559">
        <v>0.27469838345367986</v>
      </c>
      <c r="S38" s="559">
        <v>0.33713597261241079</v>
      </c>
      <c r="T38" s="559">
        <v>0.26632587929384749</v>
      </c>
      <c r="U38" s="559">
        <v>0.1931527759073452</v>
      </c>
      <c r="V38" s="559">
        <v>0.34080615634407785</v>
      </c>
      <c r="W38" s="559">
        <v>0.34562611812829402</v>
      </c>
      <c r="X38" s="559">
        <v>0.31224259323382508</v>
      </c>
      <c r="Y38" s="57">
        <v>0.33083612789505074</v>
      </c>
      <c r="Z38" s="559">
        <v>0.2507356711524939</v>
      </c>
      <c r="AA38" s="559">
        <v>0.18732427535945637</v>
      </c>
      <c r="AB38" s="559">
        <v>6.4598248186300375E-2</v>
      </c>
      <c r="AC38" s="57">
        <v>0.1635428077922321</v>
      </c>
      <c r="AD38" s="57">
        <v>0.24788760496235926</v>
      </c>
      <c r="AE38" s="559">
        <v>3.8311197189979058E-2</v>
      </c>
      <c r="AF38" s="559">
        <v>2.7829716286721689E-2</v>
      </c>
      <c r="AG38" s="559">
        <v>6.017067767949906E-2</v>
      </c>
      <c r="AH38" s="57">
        <v>4.1907485306116252E-2</v>
      </c>
      <c r="AI38" s="57">
        <v>0.17847402277993121</v>
      </c>
      <c r="AJ38" s="559">
        <v>0.18307467221246554</v>
      </c>
      <c r="AK38" s="559">
        <v>0.25169901402193084</v>
      </c>
      <c r="AL38" s="559">
        <v>0.31654118733384129</v>
      </c>
      <c r="AM38" s="559">
        <v>0.25042458768036346</v>
      </c>
      <c r="AN38" s="559">
        <v>0.19650487072830164</v>
      </c>
      <c r="AO38" s="559">
        <v>0.32845914303884521</v>
      </c>
      <c r="AP38" s="559">
        <v>0.31896773958016977</v>
      </c>
      <c r="AQ38" s="559">
        <v>0.3047071093066433</v>
      </c>
      <c r="AR38" s="57">
        <v>0.31732500589949886</v>
      </c>
      <c r="AS38" s="559">
        <v>0.25628533482041282</v>
      </c>
      <c r="AT38" s="559">
        <v>0.19728180398184761</v>
      </c>
      <c r="AU38" s="559">
        <v>6.874596894210086E-2</v>
      </c>
      <c r="AV38" s="57">
        <v>0.17435906633310644</v>
      </c>
      <c r="AW38" s="57">
        <v>0.24544710258158883</v>
      </c>
      <c r="AX38" s="559">
        <v>3.8107236629079985E-2</v>
      </c>
      <c r="AY38" s="559">
        <v>2.8593877885953935E-2</v>
      </c>
      <c r="AZ38" s="559">
        <v>6.1548437688502836E-2</v>
      </c>
      <c r="BA38" s="57">
        <v>4.252216574765677E-2</v>
      </c>
      <c r="BB38" s="57">
        <v>0.17707721355239922</v>
      </c>
      <c r="BC38" s="559">
        <v>0.18909281247202861</v>
      </c>
      <c r="BD38" s="559">
        <v>0.24042325169903889</v>
      </c>
      <c r="BE38" s="559">
        <v>0.23557279619935884</v>
      </c>
      <c r="BF38" s="559">
        <v>0.19191261665216822</v>
      </c>
      <c r="BG38" s="559">
        <v>0.24342972913571276</v>
      </c>
      <c r="BH38" s="559">
        <v>0.32728478988892595</v>
      </c>
      <c r="BI38" s="559">
        <v>0.29937204066215667</v>
      </c>
      <c r="BJ38" s="559">
        <v>0.28090847759066739</v>
      </c>
      <c r="BK38" s="559">
        <v>0.30262676033786418</v>
      </c>
      <c r="BL38" s="559">
        <v>0.22183455197873322</v>
      </c>
      <c r="BM38" s="559">
        <v>0.18152106339863214</v>
      </c>
      <c r="BN38" s="559">
        <v>7.7387370171815267E-2</v>
      </c>
      <c r="BO38" s="559">
        <v>0.16048143549312144</v>
      </c>
      <c r="BP38" s="559">
        <v>0.23116143127227534</v>
      </c>
      <c r="BQ38" s="740">
        <v>-1.4285671309313491E-2</v>
      </c>
      <c r="BR38" s="559">
        <v>4.1822140055885672E-2</v>
      </c>
      <c r="BS38" s="740">
        <v>3.7149034268056866E-3</v>
      </c>
      <c r="BT38" s="559">
        <v>3.2033243438412268E-2</v>
      </c>
      <c r="BU38" s="740">
        <v>3.4393655524583323E-3</v>
      </c>
      <c r="BV38" s="559">
        <v>5.6749060460151261E-2</v>
      </c>
      <c r="BW38" s="740">
        <f t="shared" si="0"/>
        <v>-4.7993772283515743E-3</v>
      </c>
      <c r="BX38" s="559">
        <v>4.3381375229272302E-2</v>
      </c>
      <c r="BY38" s="740">
        <f t="shared" si="1"/>
        <v>8.5920948161553184E-4</v>
      </c>
      <c r="BZ38" s="559">
        <v>0.16788024022481643</v>
      </c>
      <c r="CA38" s="740">
        <f t="shared" si="2"/>
        <v>-9.1969733275827914E-3</v>
      </c>
    </row>
    <row r="39" spans="1:79" x14ac:dyDescent="0.25">
      <c r="A39" s="58" t="s">
        <v>31</v>
      </c>
      <c r="B39" s="559">
        <v>0.18296698183442525</v>
      </c>
      <c r="C39" s="559">
        <v>0.28888535822814398</v>
      </c>
      <c r="D39" s="559">
        <v>0.31771797275245439</v>
      </c>
      <c r="E39" s="559">
        <v>0.28912674166227553</v>
      </c>
      <c r="F39" s="57">
        <v>0.254179613870268</v>
      </c>
      <c r="G39" s="559">
        <v>0.25666967757868542</v>
      </c>
      <c r="H39" s="559">
        <v>0.20588741066095301</v>
      </c>
      <c r="I39" s="559">
        <v>9.8629569862462213E-2</v>
      </c>
      <c r="J39" s="57">
        <v>0.18726908960136235</v>
      </c>
      <c r="K39" s="57">
        <v>0.2379823268255275</v>
      </c>
      <c r="L39" s="559">
        <v>3.3211838286196303E-2</v>
      </c>
      <c r="M39" s="559">
        <v>2.5919188932983089E-2</v>
      </c>
      <c r="N39" s="559">
        <v>5.3218504253336102E-2</v>
      </c>
      <c r="O39" s="559">
        <v>3.7278445341246129E-2</v>
      </c>
      <c r="P39" s="559">
        <v>0.16693832074210024</v>
      </c>
      <c r="Q39" s="559">
        <v>0.18484942684359565</v>
      </c>
      <c r="R39" s="559">
        <v>0.2692683568370538</v>
      </c>
      <c r="S39" s="559">
        <v>0.33024508867485114</v>
      </c>
      <c r="T39" s="559">
        <v>0.26136935528460287</v>
      </c>
      <c r="U39" s="559">
        <v>0.19166296806160499</v>
      </c>
      <c r="V39" s="559">
        <v>0.34173891781946641</v>
      </c>
      <c r="W39" s="559">
        <v>0.34689543760236857</v>
      </c>
      <c r="X39" s="559">
        <v>0.31375485606963732</v>
      </c>
      <c r="Y39" s="57">
        <v>0.33201449647426212</v>
      </c>
      <c r="Z39" s="559">
        <v>0.25268808465163889</v>
      </c>
      <c r="AA39" s="559">
        <v>0.1892145562693931</v>
      </c>
      <c r="AB39" s="559">
        <v>6.5032904302170513E-2</v>
      </c>
      <c r="AC39" s="57">
        <v>0.16480892286848686</v>
      </c>
      <c r="AD39" s="57">
        <v>0.24914247313869869</v>
      </c>
      <c r="AE39" s="559">
        <v>3.9129263708078024E-2</v>
      </c>
      <c r="AF39" s="559">
        <v>2.8708948984228554E-2</v>
      </c>
      <c r="AG39" s="559">
        <v>5.9586263150078971E-2</v>
      </c>
      <c r="AH39" s="57">
        <v>4.228883139091167E-2</v>
      </c>
      <c r="AI39" s="57">
        <v>0.17942615833311454</v>
      </c>
      <c r="AJ39" s="559">
        <v>0.18355201296044091</v>
      </c>
      <c r="AK39" s="559">
        <v>0.25284646830434115</v>
      </c>
      <c r="AL39" s="559">
        <v>0.31717364208527882</v>
      </c>
      <c r="AM39" s="559">
        <v>0.25117271038638639</v>
      </c>
      <c r="AN39" s="559">
        <v>0.19740405732092964</v>
      </c>
      <c r="AO39" s="559">
        <v>0.32887072200378026</v>
      </c>
      <c r="AP39" s="559">
        <v>0.31798693415086288</v>
      </c>
      <c r="AQ39" s="559">
        <v>0.30513391941682388</v>
      </c>
      <c r="AR39" s="57">
        <v>0.31730864489180982</v>
      </c>
      <c r="AS39" s="559">
        <v>0.25785424401048013</v>
      </c>
      <c r="AT39" s="559">
        <v>0.19915783275377874</v>
      </c>
      <c r="AU39" s="559">
        <v>6.9541941881476665E-2</v>
      </c>
      <c r="AV39" s="57">
        <v>0.17577778452885542</v>
      </c>
      <c r="AW39" s="57">
        <v>0.24615224548281067</v>
      </c>
      <c r="AX39" s="559">
        <v>3.8868348544581405E-2</v>
      </c>
      <c r="AY39" s="559">
        <v>2.9507469193944924E-2</v>
      </c>
      <c r="AZ39" s="559">
        <v>6.1454387626262631E-2</v>
      </c>
      <c r="BA39" s="57">
        <v>4.3054934187417106E-2</v>
      </c>
      <c r="BB39" s="57">
        <v>0.1777096636453134</v>
      </c>
      <c r="BC39" s="559">
        <v>0.18782135070998615</v>
      </c>
      <c r="BD39" s="559">
        <v>0.23943588849016487</v>
      </c>
      <c r="BE39" s="559">
        <v>0.23449502315187848</v>
      </c>
      <c r="BF39" s="559">
        <v>0.19211727675706117</v>
      </c>
      <c r="BG39" s="559">
        <v>0.24412907634185604</v>
      </c>
      <c r="BH39" s="559">
        <v>0.32600395157572359</v>
      </c>
      <c r="BI39" s="559">
        <v>0.29938289975563692</v>
      </c>
      <c r="BJ39" s="559">
        <v>0.27969724045300559</v>
      </c>
      <c r="BK39" s="559">
        <v>0.30177175717831595</v>
      </c>
      <c r="BL39" s="559">
        <v>0.22132073638506219</v>
      </c>
      <c r="BM39" s="559">
        <v>0.18161243165301161</v>
      </c>
      <c r="BN39" s="559">
        <v>7.7735647766174379E-2</v>
      </c>
      <c r="BO39" s="559">
        <v>0.1604579879756094</v>
      </c>
      <c r="BP39" s="559">
        <v>0.23072450304877842</v>
      </c>
      <c r="BQ39" s="740">
        <v>-1.5427742434032249E-2</v>
      </c>
      <c r="BR39" s="559">
        <v>4.2539477491713072E-2</v>
      </c>
      <c r="BS39" s="740">
        <v>3.6711289471316674E-3</v>
      </c>
      <c r="BT39" s="559">
        <v>3.2475423943178469E-2</v>
      </c>
      <c r="BU39" s="740">
        <v>2.9679547492335451E-3</v>
      </c>
      <c r="BV39" s="559">
        <v>5.5690946735082028E-2</v>
      </c>
      <c r="BW39" s="740">
        <f t="shared" si="0"/>
        <v>-5.7634408911806032E-3</v>
      </c>
      <c r="BX39" s="559">
        <v>4.3426688310609168E-2</v>
      </c>
      <c r="BY39" s="740">
        <f t="shared" si="1"/>
        <v>3.7175412319206264E-4</v>
      </c>
      <c r="BZ39" s="559">
        <v>0.16760582555459685</v>
      </c>
      <c r="CA39" s="740">
        <f t="shared" si="2"/>
        <v>-1.0103838090716549E-2</v>
      </c>
    </row>
    <row r="40" spans="1:79" x14ac:dyDescent="0.25">
      <c r="A40" s="59" t="s">
        <v>32</v>
      </c>
      <c r="B40" s="559">
        <v>0.12958651987561981</v>
      </c>
      <c r="C40" s="559">
        <v>0.20726960881324627</v>
      </c>
      <c r="D40" s="559">
        <v>0.20564471954425942</v>
      </c>
      <c r="E40" s="559">
        <v>0.17971996833564219</v>
      </c>
      <c r="F40" s="57">
        <v>0.19727476709838673</v>
      </c>
      <c r="G40" s="559">
        <v>0.16450664621676891</v>
      </c>
      <c r="H40" s="559">
        <v>0.13177815159311301</v>
      </c>
      <c r="I40" s="559">
        <v>6.1251704158145875E-2</v>
      </c>
      <c r="J40" s="57">
        <v>0.11931728802894447</v>
      </c>
      <c r="K40" s="57">
        <v>0.15808067541154006</v>
      </c>
      <c r="L40" s="559">
        <v>2.1587835609209051E-2</v>
      </c>
      <c r="M40" s="559">
        <v>3.078616663368296E-2</v>
      </c>
      <c r="N40" s="559">
        <v>4.2633776414451263E-2</v>
      </c>
      <c r="O40" s="559">
        <v>3.1550080021339022E-2</v>
      </c>
      <c r="P40" s="559">
        <v>0.11544032824707673</v>
      </c>
      <c r="Q40" s="559">
        <v>0.1221798931327924</v>
      </c>
      <c r="R40" s="559">
        <v>0.17670415814587595</v>
      </c>
      <c r="S40" s="559">
        <v>0.21558974866415989</v>
      </c>
      <c r="T40" s="559">
        <v>0.17143460478349781</v>
      </c>
      <c r="U40" s="559">
        <v>0.12955395411379109</v>
      </c>
      <c r="V40" s="559">
        <v>0.21915611188073092</v>
      </c>
      <c r="W40" s="559">
        <v>0.21821891968126367</v>
      </c>
      <c r="X40" s="559">
        <v>0.20739329771093079</v>
      </c>
      <c r="Y40" s="57">
        <v>0.21485033371536438</v>
      </c>
      <c r="Z40" s="559">
        <v>0.16769342194955691</v>
      </c>
      <c r="AA40" s="559">
        <v>0.12358013464790529</v>
      </c>
      <c r="AB40" s="559">
        <v>4.2351492767005235E-2</v>
      </c>
      <c r="AC40" s="57">
        <v>0.10318559556786704</v>
      </c>
      <c r="AD40" s="57">
        <v>0.16077603714966351</v>
      </c>
      <c r="AE40" s="559">
        <v>1.0555356983290144E-2</v>
      </c>
      <c r="AF40" s="559">
        <v>3.6990289816221371E-2</v>
      </c>
      <c r="AG40" s="559">
        <v>3.9931517389966142E-2</v>
      </c>
      <c r="AH40" s="57">
        <v>2.9041962744389579E-2</v>
      </c>
      <c r="AI40" s="57">
        <v>0.11422396455654274</v>
      </c>
      <c r="AJ40" s="559">
        <v>0.11056503738122897</v>
      </c>
      <c r="AK40" s="559">
        <v>0.14570637119113575</v>
      </c>
      <c r="AL40" s="559">
        <v>0.19018631042802253</v>
      </c>
      <c r="AM40" s="559">
        <v>0.14885307519370508</v>
      </c>
      <c r="AN40" s="559">
        <v>0.12327923916805639</v>
      </c>
      <c r="AO40" s="559">
        <v>0.1811388615852024</v>
      </c>
      <c r="AP40" s="559">
        <v>0.18036868487006991</v>
      </c>
      <c r="AQ40" s="559">
        <v>0.17708798737080392</v>
      </c>
      <c r="AR40" s="57">
        <v>0.17950394993331284</v>
      </c>
      <c r="AS40" s="559">
        <v>0.14921899045860265</v>
      </c>
      <c r="AT40" s="559">
        <v>0.12090817025586036</v>
      </c>
      <c r="AU40" s="559">
        <v>4.8730378578024008E-2</v>
      </c>
      <c r="AV40" s="57">
        <v>0.10644653130802713</v>
      </c>
      <c r="AW40" s="57">
        <v>0.14277342454711947</v>
      </c>
      <c r="AX40" s="559">
        <v>1.9025705179757543E-2</v>
      </c>
      <c r="AY40" s="559">
        <v>3.5716945164268904E-2</v>
      </c>
      <c r="AZ40" s="559">
        <v>4.2186057248384118E-2</v>
      </c>
      <c r="BA40" s="57">
        <v>3.2202216066481992E-2</v>
      </c>
      <c r="BB40" s="57">
        <v>0.10551133231188634</v>
      </c>
      <c r="BC40" s="559">
        <v>0.11865189289012004</v>
      </c>
      <c r="BD40" s="559">
        <v>0.14763004001231148</v>
      </c>
      <c r="BE40" s="559">
        <v>0.14428519812116103</v>
      </c>
      <c r="BF40" s="559">
        <v>0.11528447109121036</v>
      </c>
      <c r="BG40" s="559">
        <v>0.14159994434536233</v>
      </c>
      <c r="BH40" s="559">
        <v>0.18715932445715308</v>
      </c>
      <c r="BI40" s="559">
        <v>0.18436304577232554</v>
      </c>
      <c r="BJ40" s="559">
        <v>0.16902347124177167</v>
      </c>
      <c r="BK40" s="559">
        <v>0.18004257720324202</v>
      </c>
      <c r="BL40" s="559">
        <v>0.13229455216989844</v>
      </c>
      <c r="BM40" s="559">
        <v>0.11131712983647574</v>
      </c>
      <c r="BN40" s="559">
        <v>4.5348568790397045E-2</v>
      </c>
      <c r="BO40" s="559">
        <v>9.6484886304830916E-2</v>
      </c>
      <c r="BP40" s="559">
        <v>0.13803290940348836</v>
      </c>
      <c r="BQ40" s="740">
        <v>-4.7405151436311077E-3</v>
      </c>
      <c r="BR40" s="559">
        <v>3.1021952163941262E-2</v>
      </c>
      <c r="BS40" s="740">
        <v>1.1996246984183719E-2</v>
      </c>
      <c r="BT40" s="559">
        <v>3.5743007774104191E-2</v>
      </c>
      <c r="BU40" s="740">
        <v>2.6062609835286743E-5</v>
      </c>
      <c r="BV40" s="559">
        <v>3.7326869806094183E-2</v>
      </c>
      <c r="BW40" s="740">
        <f t="shared" si="0"/>
        <v>-4.8591874422899348E-3</v>
      </c>
      <c r="BX40" s="559">
        <v>3.4668694046328635E-2</v>
      </c>
      <c r="BY40" s="740">
        <f t="shared" si="1"/>
        <v>2.466477979846643E-3</v>
      </c>
      <c r="BZ40" s="559">
        <v>0.10319954745162503</v>
      </c>
      <c r="CA40" s="740">
        <f t="shared" si="2"/>
        <v>-2.3117848602613039E-3</v>
      </c>
    </row>
    <row r="41" spans="1:79" x14ac:dyDescent="0.25">
      <c r="A41" s="59" t="s">
        <v>33</v>
      </c>
      <c r="B41" s="559">
        <v>0.22539815124178639</v>
      </c>
      <c r="C41" s="559">
        <v>0.35377983215316022</v>
      </c>
      <c r="D41" s="559">
        <v>0.3620281649245064</v>
      </c>
      <c r="E41" s="559">
        <v>0.31708956202465249</v>
      </c>
      <c r="F41" s="57">
        <v>0.34370822041553756</v>
      </c>
      <c r="G41" s="559">
        <v>0.28196476964769646</v>
      </c>
      <c r="H41" s="559">
        <v>0.22765538945712038</v>
      </c>
      <c r="I41" s="559">
        <v>0.12019308943089431</v>
      </c>
      <c r="J41" s="57">
        <v>0.21013244885196106</v>
      </c>
      <c r="K41" s="57">
        <v>0.27655134078965105</v>
      </c>
      <c r="L41" s="559">
        <v>5.0875295043273011E-2</v>
      </c>
      <c r="M41" s="559">
        <v>3.5985444531864676E-2</v>
      </c>
      <c r="N41" s="559">
        <v>8.0684281842818423E-2</v>
      </c>
      <c r="O41" s="559">
        <v>5.5578384588193711E-2</v>
      </c>
      <c r="P41" s="559">
        <v>0.20208426397450788</v>
      </c>
      <c r="Q41" s="559">
        <v>0.21983018620508785</v>
      </c>
      <c r="R41" s="559">
        <v>0.30877710027100269</v>
      </c>
      <c r="S41" s="559">
        <v>0.38418240230789402</v>
      </c>
      <c r="T41" s="559">
        <v>0.30421416578296218</v>
      </c>
      <c r="U41" s="559">
        <v>0.22782659538924158</v>
      </c>
      <c r="V41" s="559">
        <v>0.39361395226855495</v>
      </c>
      <c r="W41" s="559">
        <v>0.40256167647883373</v>
      </c>
      <c r="X41" s="559">
        <v>0.34753802779963283</v>
      </c>
      <c r="Y41" s="57">
        <v>0.38076923076923075</v>
      </c>
      <c r="Z41" s="559">
        <v>0.28309620596205964</v>
      </c>
      <c r="AA41" s="559">
        <v>0.22114148964070285</v>
      </c>
      <c r="AB41" s="559">
        <v>8.7564363143631432E-2</v>
      </c>
      <c r="AC41" s="57">
        <v>0.19752970606629139</v>
      </c>
      <c r="AD41" s="57">
        <v>0.28914946841776112</v>
      </c>
      <c r="AE41" s="559">
        <v>6.6706005769735122E-2</v>
      </c>
      <c r="AF41" s="559">
        <v>3.4552845528455285E-2</v>
      </c>
      <c r="AG41" s="559">
        <v>8.5023712737127374E-2</v>
      </c>
      <c r="AH41" s="57">
        <v>6.1844954047366556E-2</v>
      </c>
      <c r="AI41" s="57">
        <v>0.21282824461456293</v>
      </c>
      <c r="AJ41" s="559">
        <v>0.21402439024390243</v>
      </c>
      <c r="AK41" s="559">
        <v>0.29418021680216805</v>
      </c>
      <c r="AL41" s="559">
        <v>0.36792223970626803</v>
      </c>
      <c r="AM41" s="559">
        <v>0.29201904383174265</v>
      </c>
      <c r="AN41" s="559">
        <v>0.23273412857079387</v>
      </c>
      <c r="AO41" s="559">
        <v>0.36832546551271966</v>
      </c>
      <c r="AP41" s="559">
        <v>0.3709567363530778</v>
      </c>
      <c r="AQ41" s="559">
        <v>0.34787568843430372</v>
      </c>
      <c r="AR41" s="57">
        <v>0.36210027100271003</v>
      </c>
      <c r="AS41" s="559">
        <v>0.28452574525745256</v>
      </c>
      <c r="AT41" s="559">
        <v>0.23034683975872017</v>
      </c>
      <c r="AU41" s="559">
        <v>0.10169037940379404</v>
      </c>
      <c r="AV41" s="57">
        <v>0.20579379969623873</v>
      </c>
      <c r="AW41" s="57">
        <v>0.28351524951713608</v>
      </c>
      <c r="AX41" s="559">
        <v>6.8522161028061898E-2</v>
      </c>
      <c r="AY41" s="559">
        <v>3.59788880146866E-2</v>
      </c>
      <c r="AZ41" s="559">
        <v>8.5531842818428183E-2</v>
      </c>
      <c r="BA41" s="57">
        <v>6.3103128313891838E-2</v>
      </c>
      <c r="BB41" s="57">
        <v>0.20923717204205008</v>
      </c>
      <c r="BC41" s="559">
        <v>0.23003868345135065</v>
      </c>
      <c r="BD41" s="559">
        <v>0.28781165311653117</v>
      </c>
      <c r="BE41" s="559">
        <v>0.28499138388123013</v>
      </c>
      <c r="BF41" s="559">
        <v>0.22833138434124067</v>
      </c>
      <c r="BG41" s="559">
        <v>0.2811849871923377</v>
      </c>
      <c r="BH41" s="559">
        <v>0.3777635719905586</v>
      </c>
      <c r="BI41" s="559">
        <v>0.36164343786295006</v>
      </c>
      <c r="BJ41" s="559">
        <v>0.33575596643063205</v>
      </c>
      <c r="BK41" s="559">
        <v>0.35827913279132789</v>
      </c>
      <c r="BL41" s="559">
        <v>0.25671747967479674</v>
      </c>
      <c r="BM41" s="559">
        <v>0.21430959874114872</v>
      </c>
      <c r="BN41" s="559">
        <v>0.10825542005420054</v>
      </c>
      <c r="BO41" s="559">
        <v>0.19332730277852228</v>
      </c>
      <c r="BP41" s="559">
        <v>0.27534754974621567</v>
      </c>
      <c r="BQ41" s="740">
        <v>-8.1676997709204113E-3</v>
      </c>
      <c r="BR41" s="559">
        <v>6.3886703383162866E-2</v>
      </c>
      <c r="BS41" s="740">
        <v>-4.6354576448990326E-3</v>
      </c>
      <c r="BT41" s="559">
        <v>4.3109100445843165E-2</v>
      </c>
      <c r="BU41" s="740">
        <v>7.1302124311565657E-3</v>
      </c>
      <c r="BV41" s="559">
        <v>7.9352981029810296E-2</v>
      </c>
      <c r="BW41" s="740">
        <f t="shared" si="0"/>
        <v>-6.178861788617887E-3</v>
      </c>
      <c r="BX41" s="559">
        <v>6.1928905973842346E-2</v>
      </c>
      <c r="BY41" s="740">
        <f t="shared" si="1"/>
        <v>-1.1742223400494911E-3</v>
      </c>
      <c r="BZ41" s="559">
        <v>0.20342624854819977</v>
      </c>
      <c r="CA41" s="740">
        <f t="shared" si="2"/>
        <v>-5.8109234938503174E-3</v>
      </c>
    </row>
    <row r="42" spans="1:79" x14ac:dyDescent="0.25">
      <c r="A42" s="59" t="s">
        <v>62</v>
      </c>
      <c r="B42" s="559">
        <v>0</v>
      </c>
      <c r="C42" s="559">
        <v>0</v>
      </c>
      <c r="D42" s="559">
        <v>0.34951203540231474</v>
      </c>
      <c r="E42" s="559">
        <v>0.33101730100715021</v>
      </c>
      <c r="F42" s="57">
        <v>0.22275414802762747</v>
      </c>
      <c r="G42" s="559">
        <v>0.29072333575656872</v>
      </c>
      <c r="H42" s="559">
        <v>0.23225696642944271</v>
      </c>
      <c r="I42" s="559">
        <v>0.10433374489870492</v>
      </c>
      <c r="J42" s="57">
        <v>0.20935910306561467</v>
      </c>
      <c r="K42" s="57">
        <v>0.25922354719198282</v>
      </c>
      <c r="L42" s="559">
        <v>2.7235806857346629E-2</v>
      </c>
      <c r="M42" s="559">
        <v>1.6029273874358783E-2</v>
      </c>
      <c r="N42" s="559">
        <v>3.9699711134958827E-2</v>
      </c>
      <c r="O42" s="559">
        <v>2.7524009094909055E-2</v>
      </c>
      <c r="P42" s="559">
        <v>0.17155945276726253</v>
      </c>
      <c r="Q42" s="559">
        <v>0.19538731006357363</v>
      </c>
      <c r="R42" s="559">
        <v>0.29346149555932505</v>
      </c>
      <c r="S42" s="559">
        <v>0.35666413920612428</v>
      </c>
      <c r="T42" s="559">
        <v>0.28171130211022161</v>
      </c>
      <c r="U42" s="559">
        <v>0.20189051157856866</v>
      </c>
      <c r="V42" s="559">
        <v>0.3610280711196997</v>
      </c>
      <c r="W42" s="559">
        <v>0.37893448156479265</v>
      </c>
      <c r="X42" s="559">
        <v>0.34863736958128028</v>
      </c>
      <c r="Y42" s="57">
        <v>0.36251350139680621</v>
      </c>
      <c r="Z42" s="559">
        <v>0.27036729915159907</v>
      </c>
      <c r="AA42" s="559">
        <v>0.20433962311732487</v>
      </c>
      <c r="AB42" s="559">
        <v>6.3167059410400447E-2</v>
      </c>
      <c r="AC42" s="57">
        <v>0.17956658322524233</v>
      </c>
      <c r="AD42" s="57">
        <v>0.2710400423110243</v>
      </c>
      <c r="AE42" s="559">
        <v>3.7412166040599014E-2</v>
      </c>
      <c r="AF42" s="559">
        <v>1.9380102689771996E-2</v>
      </c>
      <c r="AG42" s="559">
        <v>5.3811138325829073E-2</v>
      </c>
      <c r="AH42" s="57">
        <v>3.6683635656699722E-2</v>
      </c>
      <c r="AI42" s="57">
        <v>0.19407402497768675</v>
      </c>
      <c r="AJ42" s="559">
        <v>0.20800241285645335</v>
      </c>
      <c r="AK42" s="559">
        <v>0.29119649914172729</v>
      </c>
      <c r="AL42" s="559">
        <v>0.36135586243545398</v>
      </c>
      <c r="AM42" s="559">
        <v>0.28680436422066247</v>
      </c>
      <c r="AN42" s="559">
        <v>0.216662058205768</v>
      </c>
      <c r="AO42" s="559">
        <v>0.3944407940641666</v>
      </c>
      <c r="AP42" s="559">
        <v>0.36733479238844174</v>
      </c>
      <c r="AQ42" s="559">
        <v>0.3557839880164802</v>
      </c>
      <c r="AR42" s="57">
        <v>0.37269269368196017</v>
      </c>
      <c r="AS42" s="559">
        <v>0.30776584784671013</v>
      </c>
      <c r="AT42" s="559">
        <v>0.22644249447974071</v>
      </c>
      <c r="AU42" s="559">
        <v>5.9539356419044114E-2</v>
      </c>
      <c r="AV42" s="57">
        <v>0.19822937864664383</v>
      </c>
      <c r="AW42" s="57">
        <v>0.28497909330508847</v>
      </c>
      <c r="AX42" s="559">
        <v>2.9965725642782246E-2</v>
      </c>
      <c r="AY42" s="559">
        <v>2.0788381186839518E-2</v>
      </c>
      <c r="AZ42" s="559">
        <v>5.6308095070008231E-2</v>
      </c>
      <c r="BA42" s="57">
        <v>3.5462777869344118E-2</v>
      </c>
      <c r="BB42" s="57">
        <v>0.20089436821008805</v>
      </c>
      <c r="BC42" s="559">
        <v>0.20099850456789986</v>
      </c>
      <c r="BD42" s="559">
        <v>0.25727845059592463</v>
      </c>
      <c r="BE42" s="559">
        <v>0.25501792788726746</v>
      </c>
      <c r="BF42" s="559">
        <v>0.21403606366480743</v>
      </c>
      <c r="BG42" s="559">
        <v>0.28263679938751241</v>
      </c>
      <c r="BH42" s="559">
        <v>0.37707861403125031</v>
      </c>
      <c r="BI42" s="559">
        <v>0.32764987178966087</v>
      </c>
      <c r="BJ42" s="559">
        <v>0.3096851228254156</v>
      </c>
      <c r="BK42" s="559">
        <v>0.33848746947407948</v>
      </c>
      <c r="BL42" s="559">
        <v>0.25246902344347505</v>
      </c>
      <c r="BM42" s="559">
        <v>0.20276716492007479</v>
      </c>
      <c r="BN42" s="559">
        <v>7.6284120944792089E-2</v>
      </c>
      <c r="BO42" s="559">
        <v>0.177454686199674</v>
      </c>
      <c r="BP42" s="559">
        <v>0.25752623589412971</v>
      </c>
      <c r="BQ42" s="740">
        <v>-2.7452857410958764E-2</v>
      </c>
      <c r="BR42" s="559">
        <v>3.4348756787353302E-2</v>
      </c>
      <c r="BS42" s="740">
        <v>4.3830311445710556E-3</v>
      </c>
      <c r="BT42" s="559">
        <v>2.2686188788881224E-2</v>
      </c>
      <c r="BU42" s="740">
        <v>1.897807602041706E-3</v>
      </c>
      <c r="BV42" s="559">
        <v>5.0136928524429476E-2</v>
      </c>
      <c r="BW42" s="740">
        <f t="shared" si="0"/>
        <v>-6.1711665455787545E-3</v>
      </c>
      <c r="BX42" s="559">
        <v>3.5543284445161916E-2</v>
      </c>
      <c r="BY42" s="740">
        <f t="shared" si="1"/>
        <v>8.0506575817797243E-5</v>
      </c>
      <c r="BZ42" s="559">
        <v>0.18271879438019184</v>
      </c>
      <c r="CA42" s="740">
        <f t="shared" si="2"/>
        <v>-1.8175573829896208E-2</v>
      </c>
    </row>
    <row r="43" spans="1:79" x14ac:dyDescent="0.25">
      <c r="A43" s="59" t="s">
        <v>63</v>
      </c>
      <c r="B43" s="559">
        <v>0</v>
      </c>
      <c r="C43" s="559">
        <v>0</v>
      </c>
      <c r="D43" s="559">
        <v>0</v>
      </c>
      <c r="E43" s="559">
        <v>0</v>
      </c>
      <c r="F43" s="57">
        <v>0</v>
      </c>
      <c r="G43" s="559">
        <v>0</v>
      </c>
      <c r="H43" s="559">
        <v>0</v>
      </c>
      <c r="I43" s="559">
        <v>0</v>
      </c>
      <c r="J43" s="57">
        <v>0</v>
      </c>
      <c r="K43" s="57">
        <v>0</v>
      </c>
      <c r="L43" s="559">
        <v>0</v>
      </c>
      <c r="M43" s="559">
        <v>0</v>
      </c>
      <c r="N43" s="559">
        <v>0</v>
      </c>
      <c r="O43" s="559">
        <v>0</v>
      </c>
      <c r="P43" s="559">
        <v>0</v>
      </c>
      <c r="Q43" s="559">
        <v>0</v>
      </c>
      <c r="R43" s="559">
        <v>0</v>
      </c>
      <c r="S43" s="559">
        <v>0</v>
      </c>
      <c r="T43" s="559">
        <v>0</v>
      </c>
      <c r="U43" s="559">
        <v>0</v>
      </c>
      <c r="V43" s="559">
        <v>0</v>
      </c>
      <c r="W43" s="559">
        <v>0</v>
      </c>
      <c r="X43" s="559">
        <v>0</v>
      </c>
      <c r="Y43" s="57">
        <v>0</v>
      </c>
      <c r="Z43" s="559">
        <v>0</v>
      </c>
      <c r="AA43" s="559">
        <v>0</v>
      </c>
      <c r="AB43" s="559">
        <v>0</v>
      </c>
      <c r="AC43" s="57">
        <v>0</v>
      </c>
      <c r="AD43" s="57">
        <v>0</v>
      </c>
      <c r="AE43" s="559">
        <v>0</v>
      </c>
      <c r="AF43" s="559">
        <v>0</v>
      </c>
      <c r="AG43" s="559">
        <v>0</v>
      </c>
      <c r="AH43" s="57">
        <v>0</v>
      </c>
      <c r="AI43" s="57">
        <v>0</v>
      </c>
      <c r="AJ43" s="559">
        <v>0</v>
      </c>
      <c r="AK43" s="559">
        <v>0</v>
      </c>
      <c r="AL43" s="559">
        <v>0</v>
      </c>
      <c r="AM43" s="559">
        <v>0</v>
      </c>
      <c r="AN43" s="559">
        <v>0</v>
      </c>
      <c r="AO43" s="559">
        <v>0</v>
      </c>
      <c r="AP43" s="559">
        <v>0</v>
      </c>
      <c r="AQ43" s="559">
        <v>0</v>
      </c>
      <c r="AR43" s="57">
        <v>0</v>
      </c>
      <c r="AS43" s="559">
        <v>0</v>
      </c>
      <c r="AT43" s="559">
        <v>0</v>
      </c>
      <c r="AU43" s="559">
        <v>0</v>
      </c>
      <c r="AV43" s="57">
        <v>0</v>
      </c>
      <c r="AW43" s="57">
        <v>0</v>
      </c>
      <c r="AX43" s="559">
        <v>0</v>
      </c>
      <c r="AY43" s="559">
        <v>0</v>
      </c>
      <c r="AZ43" s="559">
        <v>0</v>
      </c>
      <c r="BA43" s="57">
        <v>0</v>
      </c>
      <c r="BB43" s="57">
        <v>0</v>
      </c>
      <c r="BC43" s="559">
        <v>0</v>
      </c>
      <c r="BD43" s="559">
        <v>0</v>
      </c>
      <c r="BE43" s="559">
        <v>0</v>
      </c>
      <c r="BF43" s="559">
        <v>0</v>
      </c>
      <c r="BG43" s="559">
        <v>0</v>
      </c>
      <c r="BH43" s="559">
        <v>0</v>
      </c>
      <c r="BI43" s="559">
        <v>0</v>
      </c>
      <c r="BJ43" s="559">
        <v>0</v>
      </c>
      <c r="BK43" s="559">
        <v>0</v>
      </c>
      <c r="BL43" s="559">
        <v>0</v>
      </c>
      <c r="BM43" s="559">
        <v>0</v>
      </c>
      <c r="BN43" s="559">
        <v>0</v>
      </c>
      <c r="BO43" s="559">
        <v>0</v>
      </c>
      <c r="BP43" s="559">
        <v>0</v>
      </c>
      <c r="BQ43" s="740">
        <v>0</v>
      </c>
      <c r="BR43" s="559">
        <v>0</v>
      </c>
      <c r="BS43" s="740">
        <v>0</v>
      </c>
      <c r="BT43" s="559">
        <v>0</v>
      </c>
      <c r="BU43" s="740">
        <v>0</v>
      </c>
      <c r="BV43" s="559">
        <v>0</v>
      </c>
      <c r="BW43" s="740">
        <f t="shared" si="0"/>
        <v>0</v>
      </c>
      <c r="BX43" s="559">
        <v>0</v>
      </c>
      <c r="BY43" s="740">
        <f t="shared" si="1"/>
        <v>0</v>
      </c>
      <c r="BZ43" s="559">
        <v>0</v>
      </c>
      <c r="CA43" s="740">
        <f t="shared" si="2"/>
        <v>0</v>
      </c>
    </row>
    <row r="44" spans="1:79" x14ac:dyDescent="0.25">
      <c r="A44" s="58" t="s">
        <v>35</v>
      </c>
      <c r="B44" s="559">
        <v>0.11423335942149884</v>
      </c>
      <c r="C44" s="559">
        <v>0.28133610335529485</v>
      </c>
      <c r="D44" s="559">
        <v>0.26591493165860258</v>
      </c>
      <c r="E44" s="559">
        <v>0.24441546742741105</v>
      </c>
      <c r="F44" s="57">
        <v>0.26382129756338613</v>
      </c>
      <c r="G44" s="559">
        <v>0.18809157258524345</v>
      </c>
      <c r="H44" s="559">
        <v>0.10507138416489172</v>
      </c>
      <c r="I44" s="559">
        <v>0.12235336602425211</v>
      </c>
      <c r="J44" s="57">
        <v>0.13813803370765396</v>
      </c>
      <c r="K44" s="57">
        <v>0.20063247429890202</v>
      </c>
      <c r="L44" s="559">
        <v>6.1065557186422849E-2</v>
      </c>
      <c r="M44" s="559">
        <v>6.5410960163920562E-2</v>
      </c>
      <c r="N44" s="559">
        <v>0.3253530429163341</v>
      </c>
      <c r="O44" s="559">
        <v>0.14871047092772466</v>
      </c>
      <c r="P44" s="559">
        <v>0.18313494935330379</v>
      </c>
      <c r="Q44" s="559">
        <v>0.47550307810873343</v>
      </c>
      <c r="R44" s="559">
        <v>0.88482865777169573</v>
      </c>
      <c r="S44" s="559">
        <v>1.1114115340330122</v>
      </c>
      <c r="T44" s="559">
        <v>0.8232523120602715</v>
      </c>
      <c r="U44" s="559">
        <v>0.35441632025644498</v>
      </c>
      <c r="V44" s="559">
        <v>0.31276314206664269</v>
      </c>
      <c r="W44" s="559">
        <v>0.30746465340949164</v>
      </c>
      <c r="X44" s="559">
        <v>0.26677715601875029</v>
      </c>
      <c r="Y44" s="57">
        <v>0.29540905702771914</v>
      </c>
      <c r="Z44" s="559">
        <v>0.19203732106339474</v>
      </c>
      <c r="AA44" s="559">
        <v>0.13002492210024719</v>
      </c>
      <c r="AB44" s="559">
        <v>5.1187397249288273E-2</v>
      </c>
      <c r="AC44" s="57">
        <v>0.12447817730206762</v>
      </c>
      <c r="AD44" s="57">
        <v>0.20994361716489329</v>
      </c>
      <c r="AE44" s="559">
        <v>1.3432978079417004E-2</v>
      </c>
      <c r="AF44" s="559">
        <v>1.091372626628328E-3</v>
      </c>
      <c r="AG44" s="559">
        <v>7.7943306668270609E-2</v>
      </c>
      <c r="AH44" s="57">
        <v>3.0310370347125252E-2</v>
      </c>
      <c r="AI44" s="57">
        <v>0.14962880436476678</v>
      </c>
      <c r="AJ44" s="559">
        <v>0.16867303397709768</v>
      </c>
      <c r="AK44" s="559">
        <v>0.21707967440554957</v>
      </c>
      <c r="AL44" s="559">
        <v>0.29745967256880984</v>
      </c>
      <c r="AM44" s="559">
        <v>0.22785330581619148</v>
      </c>
      <c r="AN44" s="559">
        <v>0.16929179380064402</v>
      </c>
      <c r="AO44" s="559">
        <v>0.31604157470129668</v>
      </c>
      <c r="AP44" s="559">
        <v>0.34855918978020661</v>
      </c>
      <c r="AQ44" s="559">
        <v>0.29183000876978543</v>
      </c>
      <c r="AR44" s="57">
        <v>0.31781862668277039</v>
      </c>
      <c r="AS44" s="559">
        <v>0.20895046413248328</v>
      </c>
      <c r="AT44" s="559">
        <v>0.14068096316302101</v>
      </c>
      <c r="AU44" s="559">
        <v>4.4731018685592851E-2</v>
      </c>
      <c r="AV44" s="57">
        <v>0.13155554222632895</v>
      </c>
      <c r="AW44" s="57">
        <v>0.22417254554721139</v>
      </c>
      <c r="AX44" s="559">
        <v>1.4903315011905499E-2</v>
      </c>
      <c r="AY44" s="559">
        <v>7.4133653296631669E-4</v>
      </c>
      <c r="AZ44" s="559">
        <v>6.4414072386737548E-2</v>
      </c>
      <c r="BA44" s="57">
        <v>2.6282853411959593E-2</v>
      </c>
      <c r="BB44" s="57">
        <v>0.15793084094567961</v>
      </c>
      <c r="BC44" s="559">
        <v>0.22783329659294094</v>
      </c>
      <c r="BD44" s="559">
        <v>0.27050746646418633</v>
      </c>
      <c r="BE44" s="559">
        <v>0.2686916080684032</v>
      </c>
      <c r="BF44" s="559">
        <v>0.18569425562545883</v>
      </c>
      <c r="BG44" s="559">
        <v>0.22233003147422059</v>
      </c>
      <c r="BH44" s="559">
        <v>0.36718390614523799</v>
      </c>
      <c r="BI44" s="559">
        <v>0.29903377139839071</v>
      </c>
      <c r="BJ44" s="559">
        <v>0.31863946273640836</v>
      </c>
      <c r="BK44" s="559">
        <v>0.32926077816095528</v>
      </c>
      <c r="BL44" s="559">
        <v>0.23784031000054923</v>
      </c>
      <c r="BM44" s="559">
        <v>0.17867487074024077</v>
      </c>
      <c r="BN44" s="559">
        <v>6.6538250432369189E-2</v>
      </c>
      <c r="BO44" s="559">
        <v>0.1612118440212639</v>
      </c>
      <c r="BP44" s="559">
        <v>0.24477208751613805</v>
      </c>
      <c r="BQ44" s="740">
        <v>2.059954196892666E-2</v>
      </c>
      <c r="BR44" s="559">
        <v>1.9478599845674377E-2</v>
      </c>
      <c r="BS44" s="740">
        <v>4.5752848337688775E-3</v>
      </c>
      <c r="BT44" s="559">
        <v>1.8258974520869477E-2</v>
      </c>
      <c r="BU44" s="740">
        <v>1.7517637987903161E-2</v>
      </c>
      <c r="BV44" s="559">
        <v>8.9710131419517211E-2</v>
      </c>
      <c r="BW44" s="740">
        <f t="shared" si="0"/>
        <v>2.5296059032779664E-2</v>
      </c>
      <c r="BX44" s="559">
        <v>4.196983726889468E-2</v>
      </c>
      <c r="BY44" s="740">
        <f t="shared" si="1"/>
        <v>1.5686983856935087E-2</v>
      </c>
      <c r="BZ44" s="559">
        <v>0.17642847204820256</v>
      </c>
      <c r="CA44" s="740">
        <f t="shared" si="2"/>
        <v>1.8497631102522949E-2</v>
      </c>
    </row>
    <row r="45" spans="1:79" x14ac:dyDescent="0.25">
      <c r="A45" s="10" t="s">
        <v>77</v>
      </c>
      <c r="B45" s="559">
        <v>0.19580948689395086</v>
      </c>
      <c r="C45" s="559">
        <v>0.30452693094645522</v>
      </c>
      <c r="D45" s="559">
        <v>0.33863278906989952</v>
      </c>
      <c r="E45" s="559">
        <v>0.25111530320311243</v>
      </c>
      <c r="F45" s="57">
        <v>0.29674030391770867</v>
      </c>
      <c r="G45" s="559">
        <v>0.21837379694051451</v>
      </c>
      <c r="H45" s="559">
        <v>0.17544071893358076</v>
      </c>
      <c r="I45" s="559">
        <v>0.11781648834515918</v>
      </c>
      <c r="J45" s="57">
        <v>0.17059748181880455</v>
      </c>
      <c r="K45" s="57">
        <v>0.23332043203372921</v>
      </c>
      <c r="L45" s="559">
        <v>5.2961432104657313E-2</v>
      </c>
      <c r="M45" s="559">
        <v>4.0140416541168115E-2</v>
      </c>
      <c r="N45" s="559">
        <v>0.11441997373314138</v>
      </c>
      <c r="O45" s="559">
        <v>6.8682136087117707E-2</v>
      </c>
      <c r="P45" s="559">
        <v>0.17783792937040224</v>
      </c>
      <c r="Q45" s="559">
        <v>0.21401327267129613</v>
      </c>
      <c r="R45" s="559">
        <v>0.27758738616018186</v>
      </c>
      <c r="S45" s="559">
        <v>0.32843810008495922</v>
      </c>
      <c r="T45" s="559">
        <v>0.27329174139814877</v>
      </c>
      <c r="U45" s="559">
        <v>0.20190021333414268</v>
      </c>
      <c r="V45" s="559">
        <v>0.31381069506313031</v>
      </c>
      <c r="W45" s="559">
        <v>0.33846848140474683</v>
      </c>
      <c r="X45" s="559">
        <v>0.31327880369078381</v>
      </c>
      <c r="Y45" s="57">
        <v>0.32148747716603293</v>
      </c>
      <c r="Z45" s="559">
        <v>0.232924386507916</v>
      </c>
      <c r="AA45" s="559">
        <v>0.18550667624488312</v>
      </c>
      <c r="AB45" s="559">
        <v>0.10143023620055926</v>
      </c>
      <c r="AC45" s="57">
        <v>0.17342138071258939</v>
      </c>
      <c r="AD45" s="57">
        <v>0.24745442893931111</v>
      </c>
      <c r="AE45" s="559">
        <v>3.8817640938698585E-2</v>
      </c>
      <c r="AF45" s="559">
        <v>5.1722090442948017E-2</v>
      </c>
      <c r="AG45" s="559">
        <v>0.12483583213350692</v>
      </c>
      <c r="AH45" s="57">
        <v>7.1215289530828826E-2</v>
      </c>
      <c r="AI45" s="57">
        <v>0.18827924344449223</v>
      </c>
      <c r="AJ45" s="559">
        <v>0.17901447272947743</v>
      </c>
      <c r="AK45" s="559">
        <v>0.22547037506430212</v>
      </c>
      <c r="AL45" s="559">
        <v>0.29549208878580696</v>
      </c>
      <c r="AM45" s="559">
        <v>0.23340410568671446</v>
      </c>
      <c r="AN45" s="559">
        <v>0.1996242793976287</v>
      </c>
      <c r="AO45" s="559">
        <v>0.30857837309450215</v>
      </c>
      <c r="AP45" s="559">
        <v>0.32537963459016089</v>
      </c>
      <c r="AQ45" s="559">
        <v>0.29051238304209442</v>
      </c>
      <c r="AR45" s="57">
        <v>0.30758270231954449</v>
      </c>
      <c r="AS45" s="559">
        <v>0.23122404701352073</v>
      </c>
      <c r="AT45" s="559">
        <v>0.1828707855872542</v>
      </c>
      <c r="AU45" s="559">
        <v>0.11581198791839459</v>
      </c>
      <c r="AV45" s="57">
        <v>0.17670519715901767</v>
      </c>
      <c r="AW45" s="57">
        <v>0.24178296229267715</v>
      </c>
      <c r="AX45" s="559">
        <v>3.7340164904402784E-2</v>
      </c>
      <c r="AY45" s="559">
        <v>5.2605099649327157E-2</v>
      </c>
      <c r="AZ45" s="559">
        <v>0.11214923057028323</v>
      </c>
      <c r="BA45" s="57">
        <v>6.687878332389359E-2</v>
      </c>
      <c r="BB45" s="57">
        <v>0.18284188805254731</v>
      </c>
      <c r="BC45" s="559">
        <v>0.20013716539860985</v>
      </c>
      <c r="BD45" s="559">
        <v>0.23421761258969961</v>
      </c>
      <c r="BE45" s="559">
        <v>0.2313796997991189</v>
      </c>
      <c r="BF45" s="559">
        <v>0.19524374378204634</v>
      </c>
      <c r="BG45" s="559">
        <v>0.23979570506835382</v>
      </c>
      <c r="BH45" s="559">
        <v>0.31051853081729947</v>
      </c>
      <c r="BI45" s="559">
        <v>0.27377326729258811</v>
      </c>
      <c r="BJ45" s="559">
        <v>0.25655415321642011</v>
      </c>
      <c r="BK45" s="559">
        <v>0.28049894099153089</v>
      </c>
      <c r="BL45" s="559">
        <v>0.21177834392341802</v>
      </c>
      <c r="BM45" s="559">
        <v>0.16822020664362219</v>
      </c>
      <c r="BN45" s="559">
        <v>9.8789899616917712E-2</v>
      </c>
      <c r="BO45" s="559">
        <v>0.1596909199138721</v>
      </c>
      <c r="BP45" s="559">
        <v>0.21976120663756976</v>
      </c>
      <c r="BQ45" s="740">
        <v>-2.2021755655107389E-2</v>
      </c>
      <c r="BR45" s="559">
        <v>5.0488395751431124E-2</v>
      </c>
      <c r="BS45" s="740">
        <v>1.314823084702834E-2</v>
      </c>
      <c r="BT45" s="559">
        <v>4.0889583800911046E-2</v>
      </c>
      <c r="BU45" s="740">
        <v>-1.1715515848416111E-2</v>
      </c>
      <c r="BV45" s="559">
        <v>7.7203800935146172E-2</v>
      </c>
      <c r="BW45" s="740">
        <f t="shared" si="0"/>
        <v>-3.4945429635137054E-2</v>
      </c>
      <c r="BX45" s="559">
        <v>5.5965998649797004E-2</v>
      </c>
      <c r="BY45" s="740">
        <f t="shared" si="1"/>
        <v>-1.0912784674096586E-2</v>
      </c>
      <c r="BZ45" s="559">
        <v>0.1645628215281372</v>
      </c>
      <c r="CA45" s="740">
        <f t="shared" si="2"/>
        <v>-1.8279066524410109E-2</v>
      </c>
    </row>
    <row r="46" spans="1:79" x14ac:dyDescent="0.25">
      <c r="A46" s="58" t="s">
        <v>36</v>
      </c>
      <c r="B46" s="559">
        <v>0.19580948689395086</v>
      </c>
      <c r="C46" s="559">
        <v>0.30452693094645522</v>
      </c>
      <c r="D46" s="559">
        <v>0.33863278906989952</v>
      </c>
      <c r="E46" s="559">
        <v>0.25111530320311243</v>
      </c>
      <c r="F46" s="57">
        <v>0.29674030391770867</v>
      </c>
      <c r="G46" s="559">
        <v>0.21837379694051451</v>
      </c>
      <c r="H46" s="559">
        <v>0.17544071893358076</v>
      </c>
      <c r="I46" s="559">
        <v>0.11781648834515918</v>
      </c>
      <c r="J46" s="57">
        <v>0.17059748181880455</v>
      </c>
      <c r="K46" s="57">
        <v>0.23332043203372921</v>
      </c>
      <c r="L46" s="559">
        <v>5.2961432104657313E-2</v>
      </c>
      <c r="M46" s="559">
        <v>4.0140416541168115E-2</v>
      </c>
      <c r="N46" s="559">
        <v>0.11441997373314138</v>
      </c>
      <c r="O46" s="559">
        <v>6.8682136087117707E-2</v>
      </c>
      <c r="P46" s="559">
        <v>0.17783792937040224</v>
      </c>
      <c r="Q46" s="559">
        <v>0.21401327267129613</v>
      </c>
      <c r="R46" s="559">
        <v>0.27758738616018186</v>
      </c>
      <c r="S46" s="559">
        <v>0.32843810008495922</v>
      </c>
      <c r="T46" s="559">
        <v>0.27329174139814877</v>
      </c>
      <c r="U46" s="559">
        <v>0.20190021333414268</v>
      </c>
      <c r="V46" s="559">
        <v>0.31381069506313031</v>
      </c>
      <c r="W46" s="559">
        <v>0.33846848140474683</v>
      </c>
      <c r="X46" s="559">
        <v>0.31327880369078381</v>
      </c>
      <c r="Y46" s="57">
        <v>0.32148747716603293</v>
      </c>
      <c r="Z46" s="559">
        <v>0.232924386507916</v>
      </c>
      <c r="AA46" s="559">
        <v>0.18550667624488312</v>
      </c>
      <c r="AB46" s="559">
        <v>0.10143023620055926</v>
      </c>
      <c r="AC46" s="57">
        <v>0.17342138071258939</v>
      </c>
      <c r="AD46" s="57">
        <v>0.24745442893931111</v>
      </c>
      <c r="AE46" s="559">
        <v>3.8817640938698585E-2</v>
      </c>
      <c r="AF46" s="559">
        <v>5.1722090442948017E-2</v>
      </c>
      <c r="AG46" s="559">
        <v>0.12483583213350692</v>
      </c>
      <c r="AH46" s="57">
        <v>7.1215289530828826E-2</v>
      </c>
      <c r="AI46" s="57">
        <v>0.18827924344449223</v>
      </c>
      <c r="AJ46" s="559">
        <v>0.17901447272947743</v>
      </c>
      <c r="AK46" s="559">
        <v>0.22547037506430212</v>
      </c>
      <c r="AL46" s="559">
        <v>0.29549208878580696</v>
      </c>
      <c r="AM46" s="559">
        <v>0.23340410568671446</v>
      </c>
      <c r="AN46" s="559">
        <v>0.1996242793976287</v>
      </c>
      <c r="AO46" s="559">
        <v>0.30857837309450215</v>
      </c>
      <c r="AP46" s="559">
        <v>0.32537963459016089</v>
      </c>
      <c r="AQ46" s="559">
        <v>0.29051238304209442</v>
      </c>
      <c r="AR46" s="57">
        <v>0.30758270231954449</v>
      </c>
      <c r="AS46" s="559">
        <v>0.23122404701352073</v>
      </c>
      <c r="AT46" s="559">
        <v>0.1828707855872542</v>
      </c>
      <c r="AU46" s="559">
        <v>0.11581198791839459</v>
      </c>
      <c r="AV46" s="57">
        <v>0.17670519715901767</v>
      </c>
      <c r="AW46" s="57">
        <v>0.24178296229267715</v>
      </c>
      <c r="AX46" s="559">
        <v>3.7340164904402784E-2</v>
      </c>
      <c r="AY46" s="559">
        <v>5.2605099649327157E-2</v>
      </c>
      <c r="AZ46" s="559">
        <v>0.11214923057028323</v>
      </c>
      <c r="BA46" s="57">
        <v>6.687878332389359E-2</v>
      </c>
      <c r="BB46" s="57">
        <v>0.18284188805254731</v>
      </c>
      <c r="BC46" s="559">
        <v>0.20013716539860985</v>
      </c>
      <c r="BD46" s="559">
        <v>0.23421761258969961</v>
      </c>
      <c r="BE46" s="559">
        <v>0.2313796997991189</v>
      </c>
      <c r="BF46" s="559">
        <v>0.19524374378204634</v>
      </c>
      <c r="BG46" s="559">
        <v>0.23979570506835382</v>
      </c>
      <c r="BH46" s="559">
        <v>0.31051853081729947</v>
      </c>
      <c r="BI46" s="559">
        <v>0.27377326729258811</v>
      </c>
      <c r="BJ46" s="559">
        <v>0.25655415321642011</v>
      </c>
      <c r="BK46" s="559">
        <v>0.28049894099153089</v>
      </c>
      <c r="BL46" s="559">
        <v>0.21177834392341802</v>
      </c>
      <c r="BM46" s="559">
        <v>0.16822020664362219</v>
      </c>
      <c r="BN46" s="559">
        <v>9.8789899616917712E-2</v>
      </c>
      <c r="BO46" s="559">
        <v>0.1596909199138721</v>
      </c>
      <c r="BP46" s="559">
        <v>0.21976120663756976</v>
      </c>
      <c r="BQ46" s="740">
        <v>-2.2021755655107389E-2</v>
      </c>
      <c r="BR46" s="559">
        <v>5.0488395751431124E-2</v>
      </c>
      <c r="BS46" s="740">
        <v>1.314823084702834E-2</v>
      </c>
      <c r="BT46" s="559">
        <v>4.0889583800911046E-2</v>
      </c>
      <c r="BU46" s="740">
        <v>-1.1715515848416111E-2</v>
      </c>
      <c r="BV46" s="559">
        <v>7.7203800935146172E-2</v>
      </c>
      <c r="BW46" s="740">
        <f t="shared" si="0"/>
        <v>-3.4945429635137054E-2</v>
      </c>
      <c r="BX46" s="559">
        <v>5.5965998649797004E-2</v>
      </c>
      <c r="BY46" s="740">
        <f t="shared" si="1"/>
        <v>-1.0912784674096586E-2</v>
      </c>
      <c r="BZ46" s="559">
        <v>0.1645628215281372</v>
      </c>
      <c r="CA46" s="740">
        <f t="shared" si="2"/>
        <v>-1.8279066524410109E-2</v>
      </c>
    </row>
    <row r="47" spans="1:79" x14ac:dyDescent="0.25">
      <c r="A47" s="59" t="s">
        <v>37</v>
      </c>
      <c r="B47" s="559">
        <v>5.1911911457860838E-2</v>
      </c>
      <c r="C47" s="559">
        <v>0.10709072135583565</v>
      </c>
      <c r="D47" s="559">
        <v>0.10448202459791864</v>
      </c>
      <c r="E47" s="559">
        <v>8.8932208217617312E-2</v>
      </c>
      <c r="F47" s="57">
        <v>0.10002452783909739</v>
      </c>
      <c r="G47" s="559">
        <v>5.0266740250183961E-2</v>
      </c>
      <c r="H47" s="559">
        <v>0</v>
      </c>
      <c r="I47" s="559">
        <v>0</v>
      </c>
      <c r="J47" s="57">
        <v>1.6571452829730975E-2</v>
      </c>
      <c r="K47" s="57">
        <v>5.8067456978034712E-2</v>
      </c>
      <c r="L47" s="559">
        <v>0</v>
      </c>
      <c r="M47" s="559">
        <v>2.8305917538987398E-3</v>
      </c>
      <c r="N47" s="559">
        <v>0</v>
      </c>
      <c r="O47" s="559">
        <v>9.5378635185718399E-4</v>
      </c>
      <c r="P47" s="559">
        <v>3.8820359184597593E-2</v>
      </c>
      <c r="Q47" s="559">
        <v>2.2831659901730399E-2</v>
      </c>
      <c r="R47" s="559">
        <v>9.6274834437086093E-2</v>
      </c>
      <c r="S47" s="559">
        <v>0.10938723919390443</v>
      </c>
      <c r="T47" s="559">
        <v>7.5945988098665901E-2</v>
      </c>
      <c r="U47" s="559">
        <v>4.8178051951979189E-2</v>
      </c>
      <c r="V47" s="559">
        <v>0.10370825322224596</v>
      </c>
      <c r="W47" s="559">
        <v>0.10232549288269772</v>
      </c>
      <c r="X47" s="559">
        <v>8.8487146621092361E-2</v>
      </c>
      <c r="Y47" s="57">
        <v>9.8082381194963986E-2</v>
      </c>
      <c r="Z47" s="559">
        <v>5.4911699779249451E-2</v>
      </c>
      <c r="AA47" s="559">
        <v>0</v>
      </c>
      <c r="AB47" s="559">
        <v>0</v>
      </c>
      <c r="AC47" s="57">
        <v>1.8102758168983334E-2</v>
      </c>
      <c r="AD47" s="57">
        <v>5.8092569681973655E-2</v>
      </c>
      <c r="AE47" s="559">
        <v>0</v>
      </c>
      <c r="AF47" s="559">
        <v>0</v>
      </c>
      <c r="AG47" s="559">
        <v>2.8513612950699044E-3</v>
      </c>
      <c r="AH47" s="57">
        <v>9.2979172665322968E-4</v>
      </c>
      <c r="AI47" s="57">
        <v>3.8899228178727388E-2</v>
      </c>
      <c r="AJ47" s="559">
        <v>2.2778252510147406E-2</v>
      </c>
      <c r="AK47" s="559">
        <v>8.840139808682855E-2</v>
      </c>
      <c r="AL47" s="559">
        <v>0.10310296945097201</v>
      </c>
      <c r="AM47" s="559">
        <v>7.1243041558690864E-2</v>
      </c>
      <c r="AN47" s="559">
        <v>4.7029367061122575E-2</v>
      </c>
      <c r="AO47" s="559">
        <v>0.10602257352417574</v>
      </c>
      <c r="AP47" s="559">
        <v>0.10529998423210343</v>
      </c>
      <c r="AQ47" s="559">
        <v>8.8380331837926374E-2</v>
      </c>
      <c r="AR47" s="57">
        <v>9.9720995830267348E-2</v>
      </c>
      <c r="AS47" s="559">
        <v>3.7729948491537893E-2</v>
      </c>
      <c r="AT47" s="559">
        <v>0</v>
      </c>
      <c r="AU47" s="559">
        <v>0</v>
      </c>
      <c r="AV47" s="57">
        <v>1.2438444557649855E-2</v>
      </c>
      <c r="AW47" s="57">
        <v>5.5838608173868487E-2</v>
      </c>
      <c r="AX47" s="559">
        <v>0</v>
      </c>
      <c r="AY47" s="559">
        <v>0</v>
      </c>
      <c r="AZ47" s="559">
        <v>0</v>
      </c>
      <c r="BA47" s="57">
        <v>0</v>
      </c>
      <c r="BB47" s="57">
        <v>3.7021201756301088E-2</v>
      </c>
      <c r="BC47" s="559">
        <v>3.9423556220180872E-2</v>
      </c>
      <c r="BD47" s="559">
        <v>9.6725533480500364E-2</v>
      </c>
      <c r="BE47" s="559">
        <v>7.9554179863710522E-2</v>
      </c>
      <c r="BF47" s="559">
        <v>4.774184281351114E-2</v>
      </c>
      <c r="BG47" s="559">
        <v>5.5379660709425738E-2</v>
      </c>
      <c r="BH47" s="559">
        <v>0.10608488214768924</v>
      </c>
      <c r="BI47" s="559">
        <v>0.10330928729107537</v>
      </c>
      <c r="BJ47" s="559">
        <v>8.8273517054760373E-2</v>
      </c>
      <c r="BK47" s="559">
        <v>9.908633799362275E-2</v>
      </c>
      <c r="BL47" s="559">
        <v>3.2054819720382634E-2</v>
      </c>
      <c r="BM47" s="559">
        <v>0</v>
      </c>
      <c r="BN47" s="559">
        <v>0</v>
      </c>
      <c r="BO47" s="559">
        <v>1.0567522984741527E-2</v>
      </c>
      <c r="BP47" s="559">
        <v>5.4582403375897939E-2</v>
      </c>
      <c r="BQ47" s="740">
        <v>-1.2562047979705476E-3</v>
      </c>
      <c r="BR47" s="559">
        <v>0</v>
      </c>
      <c r="BS47" s="740">
        <v>0</v>
      </c>
      <c r="BT47" s="559">
        <v>0</v>
      </c>
      <c r="BU47" s="740">
        <v>0</v>
      </c>
      <c r="BV47" s="559">
        <v>0</v>
      </c>
      <c r="BW47" s="740">
        <f t="shared" si="0"/>
        <v>0</v>
      </c>
      <c r="BX47" s="559">
        <v>0</v>
      </c>
      <c r="BY47" s="740">
        <f t="shared" si="1"/>
        <v>0</v>
      </c>
      <c r="BZ47" s="559">
        <v>3.6188333373763835E-2</v>
      </c>
      <c r="CA47" s="740">
        <f t="shared" si="2"/>
        <v>-8.3286838253725237E-4</v>
      </c>
    </row>
    <row r="48" spans="1:79" x14ac:dyDescent="0.25">
      <c r="A48" s="59" t="s">
        <v>64</v>
      </c>
      <c r="B48" s="559">
        <v>2.7531091971054113E-2</v>
      </c>
      <c r="C48" s="559">
        <v>0</v>
      </c>
      <c r="D48" s="559">
        <v>0</v>
      </c>
      <c r="E48" s="559">
        <v>0</v>
      </c>
      <c r="F48" s="57">
        <v>0</v>
      </c>
      <c r="G48" s="559">
        <v>7.3208239642294073E-2</v>
      </c>
      <c r="H48" s="559">
        <v>0.25978159461940387</v>
      </c>
      <c r="I48" s="559">
        <v>0.11443229691659559</v>
      </c>
      <c r="J48" s="57">
        <v>0.15035654428536493</v>
      </c>
      <c r="K48" s="57">
        <v>7.5593621712531547E-2</v>
      </c>
      <c r="L48" s="559">
        <v>7.7381086374175539E-2</v>
      </c>
      <c r="M48" s="559">
        <v>0.10029839397509298</v>
      </c>
      <c r="N48" s="559">
        <v>0.24705357835155464</v>
      </c>
      <c r="O48" s="559">
        <v>0.14043120914536916</v>
      </c>
      <c r="P48" s="559">
        <v>9.7443651177077567E-2</v>
      </c>
      <c r="Q48" s="559">
        <v>0.25856225628865925</v>
      </c>
      <c r="R48" s="559">
        <v>7.1722105916104525E-3</v>
      </c>
      <c r="S48" s="559">
        <v>0</v>
      </c>
      <c r="T48" s="559">
        <v>8.9442197505898213E-2</v>
      </c>
      <c r="U48" s="559">
        <v>9.5430240650749301E-2</v>
      </c>
      <c r="V48" s="559">
        <v>0</v>
      </c>
      <c r="W48" s="559">
        <v>0</v>
      </c>
      <c r="X48" s="559">
        <v>0</v>
      </c>
      <c r="Y48" s="57">
        <v>0</v>
      </c>
      <c r="Z48" s="559">
        <v>4.7911659042154504E-2</v>
      </c>
      <c r="AA48" s="559">
        <v>0.19675118244552997</v>
      </c>
      <c r="AB48" s="559">
        <v>9.68248429867411E-2</v>
      </c>
      <c r="AC48" s="57">
        <v>0.11474045842503623</v>
      </c>
      <c r="AD48" s="57">
        <v>5.7370229212518116E-2</v>
      </c>
      <c r="AE48" s="559">
        <v>6.5687944433189011E-2</v>
      </c>
      <c r="AF48" s="559">
        <v>0.10630129037260477</v>
      </c>
      <c r="AG48" s="559">
        <v>0.2047633816649867</v>
      </c>
      <c r="AH48" s="57">
        <v>0.12472356227096965</v>
      </c>
      <c r="AI48" s="57">
        <v>7.9985216954771926E-2</v>
      </c>
      <c r="AJ48" s="559">
        <v>0.22335777012408486</v>
      </c>
      <c r="AK48" s="559">
        <v>0</v>
      </c>
      <c r="AL48" s="559">
        <v>0</v>
      </c>
      <c r="AM48" s="559">
        <v>7.5244354566902594E-2</v>
      </c>
      <c r="AN48" s="559">
        <v>7.8796396952923509E-2</v>
      </c>
      <c r="AO48" s="559">
        <v>0</v>
      </c>
      <c r="AP48" s="559">
        <v>0</v>
      </c>
      <c r="AQ48" s="559">
        <v>0</v>
      </c>
      <c r="AR48" s="57">
        <v>0</v>
      </c>
      <c r="AS48" s="559">
        <v>0.15077519379844961</v>
      </c>
      <c r="AT48" s="559">
        <v>0.20930232558139536</v>
      </c>
      <c r="AU48" s="559">
        <v>0.10968313044377245</v>
      </c>
      <c r="AV48" s="57">
        <v>0.15716994843283702</v>
      </c>
      <c r="AW48" s="57">
        <v>7.9016082468398377E-2</v>
      </c>
      <c r="AX48" s="559">
        <v>8.113289662262041E-2</v>
      </c>
      <c r="AY48" s="559">
        <v>0.10714544767850487</v>
      </c>
      <c r="AZ48" s="559">
        <v>0.20235788113695091</v>
      </c>
      <c r="BA48" s="57">
        <v>0.12943319490045638</v>
      </c>
      <c r="BB48" s="57">
        <v>9.6005113835953421E-2</v>
      </c>
      <c r="BC48" s="559">
        <v>0.19643853159149288</v>
      </c>
      <c r="BD48" s="559">
        <v>0</v>
      </c>
      <c r="BE48" s="559">
        <v>6.6191244340611743E-2</v>
      </c>
      <c r="BF48" s="559">
        <v>8.849122840555422E-2</v>
      </c>
      <c r="BG48" s="559">
        <v>7.836663521523346E-2</v>
      </c>
      <c r="BH48" s="559">
        <v>0</v>
      </c>
      <c r="BI48" s="559">
        <v>0</v>
      </c>
      <c r="BJ48" s="559">
        <v>0</v>
      </c>
      <c r="BK48" s="559">
        <v>0</v>
      </c>
      <c r="BL48" s="559">
        <v>0.16851464164792845</v>
      </c>
      <c r="BM48" s="559">
        <v>0.19387479458838888</v>
      </c>
      <c r="BN48" s="559">
        <v>0.10506319299061798</v>
      </c>
      <c r="BO48" s="559">
        <v>0.15623575463073019</v>
      </c>
      <c r="BP48" s="559">
        <v>7.8549467797770431E-2</v>
      </c>
      <c r="BQ48" s="740">
        <v>-4.6661467062794615E-4</v>
      </c>
      <c r="BR48" s="559">
        <v>8.3020755188797202E-2</v>
      </c>
      <c r="BS48" s="740">
        <v>1.8878585661767922E-3</v>
      </c>
      <c r="BT48" s="559">
        <v>9.3232484673855129E-2</v>
      </c>
      <c r="BU48" s="740">
        <v>-1.3912963004649739E-2</v>
      </c>
      <c r="BV48" s="559">
        <v>0.1324597451603732</v>
      </c>
      <c r="BW48" s="740">
        <f t="shared" si="0"/>
        <v>-6.9898135976577708E-2</v>
      </c>
      <c r="BX48" s="559">
        <v>0.10258958099456901</v>
      </c>
      <c r="BY48" s="740">
        <f t="shared" si="1"/>
        <v>-2.6843613905887367E-2</v>
      </c>
      <c r="BZ48" s="559">
        <v>8.6650897886068862E-2</v>
      </c>
      <c r="CA48" s="740">
        <f t="shared" si="2"/>
        <v>-9.354215949884559E-3</v>
      </c>
    </row>
    <row r="49" spans="1:79" x14ac:dyDescent="0.25">
      <c r="A49" s="59" t="s">
        <v>65</v>
      </c>
      <c r="B49" s="559">
        <v>7.3175875780208371E-2</v>
      </c>
      <c r="C49" s="559">
        <v>0.13189061154177434</v>
      </c>
      <c r="D49" s="559">
        <v>0.13669712070874862</v>
      </c>
      <c r="E49" s="559">
        <v>0.10245616959795506</v>
      </c>
      <c r="F49" s="57">
        <v>0.12324743994640637</v>
      </c>
      <c r="G49" s="559">
        <v>0.11663795578524262</v>
      </c>
      <c r="H49" s="559">
        <v>5.678502959073102E-2</v>
      </c>
      <c r="I49" s="559">
        <v>2.2699540625897217E-2</v>
      </c>
      <c r="J49" s="57">
        <v>6.527978911699843E-2</v>
      </c>
      <c r="K49" s="57">
        <v>9.4103482899576929E-2</v>
      </c>
      <c r="L49" s="559">
        <v>0</v>
      </c>
      <c r="M49" s="559">
        <v>0</v>
      </c>
      <c r="N49" s="559">
        <v>4.1361613551536038E-2</v>
      </c>
      <c r="O49" s="559">
        <v>1.3487482679848707E-2</v>
      </c>
      <c r="P49" s="559">
        <v>6.6936186122232635E-2</v>
      </c>
      <c r="Q49" s="559">
        <v>6.347072879330945E-2</v>
      </c>
      <c r="R49" s="559">
        <v>0.11313881711168534</v>
      </c>
      <c r="S49" s="559">
        <v>0.11515782171349288</v>
      </c>
      <c r="T49" s="559">
        <v>9.7007947639083686E-2</v>
      </c>
      <c r="U49" s="559">
        <v>7.4539483289263922E-2</v>
      </c>
      <c r="V49" s="559">
        <v>0.12867800283404185</v>
      </c>
      <c r="W49" s="559">
        <v>0.12418693753898245</v>
      </c>
      <c r="X49" s="559">
        <v>0.10679753271651247</v>
      </c>
      <c r="Y49" s="57">
        <v>0.11979299769997447</v>
      </c>
      <c r="Z49" s="559">
        <v>9.8693654895205291E-2</v>
      </c>
      <c r="AA49" s="559">
        <v>4.7234030729904702E-2</v>
      </c>
      <c r="AB49" s="559">
        <v>1.5611541774332474E-2</v>
      </c>
      <c r="AC49" s="57">
        <v>5.3773745634210751E-2</v>
      </c>
      <c r="AD49" s="57">
        <v>8.6783371667092574E-2</v>
      </c>
      <c r="AE49" s="559">
        <v>4.775499430413159E-3</v>
      </c>
      <c r="AF49" s="559">
        <v>1.8060070573198857E-2</v>
      </c>
      <c r="AG49" s="559">
        <v>4.243827160493828E-2</v>
      </c>
      <c r="AH49" s="57">
        <v>2.1533161068044791E-2</v>
      </c>
      <c r="AI49" s="57">
        <v>6.4874541830915955E-2</v>
      </c>
      <c r="AJ49" s="559">
        <v>5.4093384457225425E-2</v>
      </c>
      <c r="AK49" s="559">
        <v>7.877548090726387E-2</v>
      </c>
      <c r="AL49" s="559">
        <v>8.4287200832466186E-2</v>
      </c>
      <c r="AM49" s="559">
        <v>7.2259233286582514E-2</v>
      </c>
      <c r="AN49" s="559">
        <v>6.6747083776745167E-2</v>
      </c>
      <c r="AO49" s="559">
        <v>0</v>
      </c>
      <c r="AP49" s="559">
        <v>0.10301459293394777</v>
      </c>
      <c r="AQ49" s="559">
        <v>8.5934790149150189E-2</v>
      </c>
      <c r="AR49" s="57">
        <v>6.1648745519713263E-2</v>
      </c>
      <c r="AS49" s="559">
        <v>5.779569892473118E-2</v>
      </c>
      <c r="AT49" s="559">
        <v>3.8241415192507802E-2</v>
      </c>
      <c r="AU49" s="559">
        <v>1.81237438989377E-2</v>
      </c>
      <c r="AV49" s="57">
        <v>3.8064345293260957E-2</v>
      </c>
      <c r="AW49" s="57">
        <v>4.9793872382702158E-2</v>
      </c>
      <c r="AX49" s="559">
        <v>1.3458225667527994E-2</v>
      </c>
      <c r="AY49" s="559">
        <v>0</v>
      </c>
      <c r="AZ49" s="559">
        <v>3.700716845878136E-2</v>
      </c>
      <c r="BA49" s="57">
        <v>1.6610829324898463E-2</v>
      </c>
      <c r="BB49" s="57">
        <v>3.8616002471424167E-2</v>
      </c>
      <c r="BC49" s="559">
        <v>0</v>
      </c>
      <c r="BD49" s="559">
        <v>8.9452339936836073E-2</v>
      </c>
      <c r="BE49" s="559">
        <v>5.5559066397034049E-2</v>
      </c>
      <c r="BF49" s="559">
        <v>5.1270373285460351E-2</v>
      </c>
      <c r="BG49" s="559">
        <v>4.9384607678186795E-2</v>
      </c>
      <c r="BH49" s="559">
        <v>9.4554888722180555E-2</v>
      </c>
      <c r="BI49" s="559">
        <v>8.2095176571920767E-2</v>
      </c>
      <c r="BJ49" s="559">
        <v>7.4237309327331844E-2</v>
      </c>
      <c r="BK49" s="559">
        <v>8.368025648387406E-2</v>
      </c>
      <c r="BL49" s="559">
        <v>5.9844243468274487E-2</v>
      </c>
      <c r="BM49" s="559">
        <v>3.7509377344336084E-2</v>
      </c>
      <c r="BN49" s="559">
        <v>3.3196956646569056E-3</v>
      </c>
      <c r="BO49" s="559">
        <v>3.3601196391894066E-2</v>
      </c>
      <c r="BP49" s="559">
        <v>5.8502386492878582E-2</v>
      </c>
      <c r="BQ49" s="740">
        <v>8.7085141101764241E-3</v>
      </c>
      <c r="BR49" s="559">
        <v>0</v>
      </c>
      <c r="BS49" s="740">
        <v>-1.3458225667527994E-2</v>
      </c>
      <c r="BT49" s="559">
        <v>1.7365452474229671E-4</v>
      </c>
      <c r="BU49" s="740">
        <v>1.7365452474229671E-4</v>
      </c>
      <c r="BV49" s="559">
        <v>2.4493970714900951E-2</v>
      </c>
      <c r="BW49" s="740">
        <f t="shared" si="0"/>
        <v>-1.2513197743880409E-2</v>
      </c>
      <c r="BX49" s="559">
        <v>8.0456783881960835E-3</v>
      </c>
      <c r="BY49" s="740">
        <f t="shared" si="1"/>
        <v>-8.5651509367023794E-3</v>
      </c>
      <c r="BZ49" s="559">
        <v>4.14986606847072E-2</v>
      </c>
      <c r="CA49" s="740">
        <f t="shared" si="2"/>
        <v>2.8826582132830333E-3</v>
      </c>
    </row>
    <row r="50" spans="1:79" x14ac:dyDescent="0.25">
      <c r="A50" s="59" t="s">
        <v>38</v>
      </c>
      <c r="B50" s="559">
        <v>0.2388307734883077</v>
      </c>
      <c r="C50" s="559">
        <v>0.39647550776583035</v>
      </c>
      <c r="D50" s="559">
        <v>0.45368867243867245</v>
      </c>
      <c r="E50" s="559">
        <v>0.32376995764092537</v>
      </c>
      <c r="F50" s="57">
        <v>0.38923213617658065</v>
      </c>
      <c r="G50" s="559">
        <v>0.26995230078563409</v>
      </c>
      <c r="H50" s="559">
        <v>0.19546540675572935</v>
      </c>
      <c r="I50" s="559">
        <v>0.13130471380471381</v>
      </c>
      <c r="J50" s="57">
        <v>0.19886964886964886</v>
      </c>
      <c r="K50" s="57">
        <v>0.29352502929850999</v>
      </c>
      <c r="L50" s="559">
        <v>4.2277614858260017E-2</v>
      </c>
      <c r="M50" s="559">
        <v>2.9007820136852394E-2</v>
      </c>
      <c r="N50" s="559">
        <v>0.1177300785634119</v>
      </c>
      <c r="O50" s="559">
        <v>6.2410335236422192E-2</v>
      </c>
      <c r="P50" s="559">
        <v>0.21564022397355728</v>
      </c>
      <c r="Q50" s="559">
        <v>0.25280493103073748</v>
      </c>
      <c r="R50" s="559">
        <v>0.33884960718294049</v>
      </c>
      <c r="S50" s="559">
        <v>0.41725589225589227</v>
      </c>
      <c r="T50" s="559">
        <v>0.33627580149319281</v>
      </c>
      <c r="U50" s="559">
        <v>0.24604699967713661</v>
      </c>
      <c r="V50" s="559">
        <v>0.39414304333659173</v>
      </c>
      <c r="W50" s="559">
        <v>0.43258736793219554</v>
      </c>
      <c r="X50" s="559">
        <v>0.40453459324427066</v>
      </c>
      <c r="Y50" s="57">
        <v>0.40993450993450992</v>
      </c>
      <c r="Z50" s="559">
        <v>0.29185465768799101</v>
      </c>
      <c r="AA50" s="559">
        <v>0.21876289779515587</v>
      </c>
      <c r="AB50" s="559">
        <v>8.7819865319865326E-2</v>
      </c>
      <c r="AC50" s="57">
        <v>0.1996910496910497</v>
      </c>
      <c r="AD50" s="57">
        <v>0.30481277981277988</v>
      </c>
      <c r="AE50" s="559">
        <v>2.8342565439339634E-2</v>
      </c>
      <c r="AF50" s="559">
        <v>3.4783317041381559E-2</v>
      </c>
      <c r="AG50" s="559">
        <v>0.12794332210998877</v>
      </c>
      <c r="AH50" s="57">
        <v>6.2991326306543693E-2</v>
      </c>
      <c r="AI50" s="57">
        <v>0.22361725527783927</v>
      </c>
      <c r="AJ50" s="559">
        <v>0.2172613229064842</v>
      </c>
      <c r="AK50" s="559">
        <v>0.28593153759820428</v>
      </c>
      <c r="AL50" s="559">
        <v>0.38953513630932984</v>
      </c>
      <c r="AM50" s="559">
        <v>0.29770256916996046</v>
      </c>
      <c r="AN50" s="559">
        <v>0.24223979319607736</v>
      </c>
      <c r="AO50" s="559">
        <v>0.39463180188986641</v>
      </c>
      <c r="AP50" s="559">
        <v>0.42514430014430016</v>
      </c>
      <c r="AQ50" s="559">
        <v>0.3573693928532638</v>
      </c>
      <c r="AR50" s="57">
        <v>0.39128974934530486</v>
      </c>
      <c r="AS50" s="559">
        <v>0.29788439955106621</v>
      </c>
      <c r="AT50" s="559">
        <v>0.20812696861083957</v>
      </c>
      <c r="AU50" s="559">
        <v>0.11949214365881032</v>
      </c>
      <c r="AV50" s="57">
        <v>0.20849705849705849</v>
      </c>
      <c r="AW50" s="57">
        <v>0.29938845173651801</v>
      </c>
      <c r="AX50" s="559">
        <v>2.421798631476051E-2</v>
      </c>
      <c r="AY50" s="559">
        <v>3.7080482241772565E-2</v>
      </c>
      <c r="AZ50" s="559">
        <v>0.11031425364758699</v>
      </c>
      <c r="BA50" s="57">
        <v>5.6626957985653648E-2</v>
      </c>
      <c r="BB50" s="57">
        <v>0.21757871757871758</v>
      </c>
      <c r="BC50" s="559">
        <v>0.2402302595850983</v>
      </c>
      <c r="BD50" s="559">
        <v>0.29818742985409652</v>
      </c>
      <c r="BE50" s="559">
        <v>0.29451764016981402</v>
      </c>
      <c r="BF50" s="559">
        <v>0.23697154190304875</v>
      </c>
      <c r="BG50" s="559">
        <v>0.29692772473594392</v>
      </c>
      <c r="BH50" s="559">
        <v>0.41974313022700122</v>
      </c>
      <c r="BI50" s="559">
        <v>0.33628848003848005</v>
      </c>
      <c r="BJ50" s="559">
        <v>0.32199413489736073</v>
      </c>
      <c r="BK50" s="559">
        <v>0.36011036288814074</v>
      </c>
      <c r="BL50" s="559">
        <v>0.26148148148148148</v>
      </c>
      <c r="BM50" s="559">
        <v>0.20144183773216032</v>
      </c>
      <c r="BN50" s="559">
        <v>0.10070987654320987</v>
      </c>
      <c r="BO50" s="559">
        <v>0.18802678802678802</v>
      </c>
      <c r="BP50" s="559">
        <v>0.27359320646613466</v>
      </c>
      <c r="BQ50" s="740">
        <v>-2.5795245270383349E-2</v>
      </c>
      <c r="BR50" s="559">
        <v>3.7642554578038452E-2</v>
      </c>
      <c r="BS50" s="740">
        <v>1.3424568263277942E-2</v>
      </c>
      <c r="BT50" s="559">
        <v>3.0273161724774629E-2</v>
      </c>
      <c r="BU50" s="740">
        <v>-6.8073205169979362E-3</v>
      </c>
      <c r="BV50" s="559">
        <v>7.9806397306397311E-2</v>
      </c>
      <c r="BW50" s="740">
        <f t="shared" si="0"/>
        <v>-3.0507856341189674E-2</v>
      </c>
      <c r="BX50" s="559">
        <v>4.8908468745425267E-2</v>
      </c>
      <c r="BY50" s="740">
        <f t="shared" si="1"/>
        <v>-7.7184892402283808E-3</v>
      </c>
      <c r="BZ50" s="559">
        <v>0.1978752728752729</v>
      </c>
      <c r="CA50" s="740">
        <f t="shared" si="2"/>
        <v>-1.9703444703444678E-2</v>
      </c>
    </row>
    <row r="51" spans="1:79" x14ac:dyDescent="0.25">
      <c r="A51" s="59" t="s">
        <v>64</v>
      </c>
      <c r="B51" s="559">
        <v>0.334865360195579</v>
      </c>
      <c r="C51" s="559">
        <v>0.30543324157831142</v>
      </c>
      <c r="D51" s="559">
        <v>0.2817624723970123</v>
      </c>
      <c r="E51" s="559">
        <v>0.27469843547527378</v>
      </c>
      <c r="F51" s="57">
        <v>0.28748256906419434</v>
      </c>
      <c r="G51" s="559">
        <v>0.32984849219040235</v>
      </c>
      <c r="H51" s="559">
        <v>0.39044731745518146</v>
      </c>
      <c r="I51" s="559">
        <v>0.30289447755649235</v>
      </c>
      <c r="J51" s="57">
        <v>0.3416061091595326</v>
      </c>
      <c r="K51" s="57">
        <v>0.31469385165356334</v>
      </c>
      <c r="L51" s="559">
        <v>0.2427522129841953</v>
      </c>
      <c r="M51" s="559">
        <v>0.17358424502186021</v>
      </c>
      <c r="N51" s="559">
        <v>0.27531456445542796</v>
      </c>
      <c r="O51" s="559">
        <v>0.23006377317228868</v>
      </c>
      <c r="P51" s="559">
        <v>0.28617382520566126</v>
      </c>
      <c r="Q51" s="559">
        <v>0.36057222620817292</v>
      </c>
      <c r="R51" s="559">
        <v>0.44075366251554648</v>
      </c>
      <c r="S51" s="559">
        <v>0.42350431357839463</v>
      </c>
      <c r="T51" s="559">
        <v>0.40788517441860461</v>
      </c>
      <c r="U51" s="559">
        <v>0.31686286119477075</v>
      </c>
      <c r="V51" s="559">
        <v>0.43472263254067622</v>
      </c>
      <c r="W51" s="559">
        <v>0.4393055325804171</v>
      </c>
      <c r="X51" s="559">
        <v>0.39230351998524415</v>
      </c>
      <c r="Y51" s="57">
        <v>0.42173265025423767</v>
      </c>
      <c r="Z51" s="559">
        <v>0.34545557332299587</v>
      </c>
      <c r="AA51" s="559">
        <v>0.37749297769274415</v>
      </c>
      <c r="AB51" s="559">
        <v>0.44420619922146304</v>
      </c>
      <c r="AC51" s="57">
        <v>0.38892456576713008</v>
      </c>
      <c r="AD51" s="57">
        <v>0.40532860801068388</v>
      </c>
      <c r="AE51" s="559">
        <v>0.19027052881842352</v>
      </c>
      <c r="AF51" s="559">
        <v>0.2606108352207982</v>
      </c>
      <c r="AG51" s="559">
        <v>0.33883316373503897</v>
      </c>
      <c r="AH51" s="57">
        <v>0.26241649127464178</v>
      </c>
      <c r="AI51" s="57">
        <v>0.35734351771975004</v>
      </c>
      <c r="AJ51" s="559">
        <v>0.24714848213434373</v>
      </c>
      <c r="AK51" s="559">
        <v>0.26519923761528646</v>
      </c>
      <c r="AL51" s="559">
        <v>0.27338865966491627</v>
      </c>
      <c r="AM51" s="559">
        <v>0.26185172312099764</v>
      </c>
      <c r="AN51" s="559">
        <v>0.33334564594090732</v>
      </c>
      <c r="AO51" s="559">
        <v>0.39638815953988499</v>
      </c>
      <c r="AP51" s="559">
        <v>0.34407876522702113</v>
      </c>
      <c r="AQ51" s="559">
        <v>0.48078425856464119</v>
      </c>
      <c r="AR51" s="57">
        <v>0.40918389319552118</v>
      </c>
      <c r="AS51" s="559">
        <v>0.26564518733850134</v>
      </c>
      <c r="AT51" s="559">
        <v>0.41858120780195052</v>
      </c>
      <c r="AU51" s="559">
        <v>0.36936085671366958</v>
      </c>
      <c r="AV51" s="57">
        <v>0.35193560255336515</v>
      </c>
      <c r="AW51" s="57">
        <v>0.38040224592146782</v>
      </c>
      <c r="AX51" s="559">
        <v>0.191735951868473</v>
      </c>
      <c r="AY51" s="559">
        <v>0.25754321630269467</v>
      </c>
      <c r="AZ51" s="559">
        <v>0.3320413436692507</v>
      </c>
      <c r="BA51" s="57">
        <v>0.2596650543320258</v>
      </c>
      <c r="BB51" s="57">
        <v>0.33971612475900487</v>
      </c>
      <c r="BC51" s="559">
        <v>0.31176386915452514</v>
      </c>
      <c r="BD51" s="559">
        <v>0.25465991503933066</v>
      </c>
      <c r="BE51" s="559">
        <v>0.25312018725337143</v>
      </c>
      <c r="BF51" s="559">
        <v>0.31789072225369475</v>
      </c>
      <c r="BG51" s="559">
        <v>0.37727565211937353</v>
      </c>
      <c r="BH51" s="559">
        <v>0.21596427962929093</v>
      </c>
      <c r="BI51" s="559">
        <v>0.41233585307942044</v>
      </c>
      <c r="BJ51" s="559">
        <v>0.35641042474603241</v>
      </c>
      <c r="BK51" s="559">
        <v>0.32543355246509781</v>
      </c>
      <c r="BL51" s="559">
        <v>0.30986012178772754</v>
      </c>
      <c r="BM51" s="559">
        <v>0.31180294710252643</v>
      </c>
      <c r="BN51" s="559">
        <v>0.31938993070698257</v>
      </c>
      <c r="BO51" s="559">
        <v>0.31366365862658924</v>
      </c>
      <c r="BP51" s="559">
        <v>0.31951609202695264</v>
      </c>
      <c r="BQ51" s="740">
        <v>-6.0886153894515183E-2</v>
      </c>
      <c r="BR51" s="559">
        <v>0.24474868717179296</v>
      </c>
      <c r="BS51" s="740">
        <v>5.3012735303319958E-2</v>
      </c>
      <c r="BT51" s="559">
        <v>0.18349050484019463</v>
      </c>
      <c r="BU51" s="740">
        <v>-7.4052711462500032E-2</v>
      </c>
      <c r="BV51" s="559">
        <v>0.20527450695353006</v>
      </c>
      <c r="BW51" s="740">
        <f t="shared" si="0"/>
        <v>-0.12676683671572064</v>
      </c>
      <c r="BX51" s="559">
        <v>0.2112473164493491</v>
      </c>
      <c r="BY51" s="740">
        <f t="shared" si="1"/>
        <v>-4.8417737882676698E-2</v>
      </c>
      <c r="BZ51" s="559">
        <v>0.28302991124622179</v>
      </c>
      <c r="CA51" s="740">
        <f t="shared" si="2"/>
        <v>-5.6686213512783079E-2</v>
      </c>
    </row>
    <row r="52" spans="1:79" x14ac:dyDescent="0.25">
      <c r="A52" s="10" t="s">
        <v>79</v>
      </c>
      <c r="B52" s="559">
        <v>0.14168613097810648</v>
      </c>
      <c r="C52" s="559">
        <v>0.21470016154023672</v>
      </c>
      <c r="D52" s="559">
        <v>0.21295612746136927</v>
      </c>
      <c r="E52" s="559">
        <v>0.18060283540868405</v>
      </c>
      <c r="F52" s="57">
        <v>0.20241293860372095</v>
      </c>
      <c r="G52" s="559">
        <v>0.17867641402652776</v>
      </c>
      <c r="H52" s="559">
        <v>0.13466782158896468</v>
      </c>
      <c r="I52" s="559">
        <v>9.0395910944076313E-2</v>
      </c>
      <c r="J52" s="57">
        <v>0.13458101338874753</v>
      </c>
      <c r="K52" s="57">
        <v>0.16830959498735309</v>
      </c>
      <c r="L52" s="559">
        <v>3.4416365440385913E-2</v>
      </c>
      <c r="M52" s="559">
        <v>5.0368330882047979E-2</v>
      </c>
      <c r="N52" s="559">
        <v>8.9805245112583643E-2</v>
      </c>
      <c r="O52" s="559">
        <v>5.7853075427966964E-2</v>
      </c>
      <c r="P52" s="559">
        <v>0.13108615249847574</v>
      </c>
      <c r="Q52" s="559">
        <v>0.12776194988317843</v>
      </c>
      <c r="R52" s="559">
        <v>0.1733844602687942</v>
      </c>
      <c r="S52" s="559">
        <v>0.21025687449950706</v>
      </c>
      <c r="T52" s="559">
        <v>0.17045291646955951</v>
      </c>
      <c r="U52" s="559">
        <v>0.14100448492057793</v>
      </c>
      <c r="V52" s="559">
        <v>0.23512200063169789</v>
      </c>
      <c r="W52" s="559">
        <v>0.23827824367907038</v>
      </c>
      <c r="X52" s="559">
        <v>0.21793375786830696</v>
      </c>
      <c r="Y52" s="57">
        <v>0.23027250088124382</v>
      </c>
      <c r="Z52" s="559">
        <v>0.17756719854064335</v>
      </c>
      <c r="AA52" s="559">
        <v>0.1355086231007856</v>
      </c>
      <c r="AB52" s="559">
        <v>9.2452939043286192E-2</v>
      </c>
      <c r="AC52" s="57">
        <v>0.13517990597409055</v>
      </c>
      <c r="AD52" s="57">
        <v>0.18272620342766718</v>
      </c>
      <c r="AE52" s="559">
        <v>3.841100345306879E-2</v>
      </c>
      <c r="AF52" s="559">
        <v>5.8397486821017898E-2</v>
      </c>
      <c r="AG52" s="559">
        <v>9.8582814096858207E-2</v>
      </c>
      <c r="AH52" s="57">
        <v>6.4766821971765573E-2</v>
      </c>
      <c r="AI52" s="57">
        <v>0.14311940381473673</v>
      </c>
      <c r="AJ52" s="559">
        <v>0.12528607191358715</v>
      </c>
      <c r="AK52" s="559">
        <v>0.15096319739777361</v>
      </c>
      <c r="AL52" s="559">
        <v>0.18596336046230924</v>
      </c>
      <c r="AM52" s="559">
        <v>0.15411989850771945</v>
      </c>
      <c r="AN52" s="559">
        <v>0.14588072396399959</v>
      </c>
      <c r="AO52" s="559">
        <v>0.20385282503990651</v>
      </c>
      <c r="AP52" s="559">
        <v>0.23535261572733135</v>
      </c>
      <c r="AQ52" s="559">
        <v>0.19421517925223566</v>
      </c>
      <c r="AR52" s="57">
        <v>0.21033312637135212</v>
      </c>
      <c r="AS52" s="559">
        <v>0.16563712238596032</v>
      </c>
      <c r="AT52" s="559">
        <v>0.12812419243174952</v>
      </c>
      <c r="AU52" s="559">
        <v>9.5312671722167286E-2</v>
      </c>
      <c r="AV52" s="57">
        <v>0.12967527494264933</v>
      </c>
      <c r="AW52" s="57">
        <v>0.16978203821093379</v>
      </c>
      <c r="AX52" s="559">
        <v>2.7303824596109465E-2</v>
      </c>
      <c r="AY52" s="559">
        <v>5.6325978749880365E-2</v>
      </c>
      <c r="AZ52" s="559">
        <v>9.174428508627322E-2</v>
      </c>
      <c r="BA52" s="57">
        <v>5.8096222351237854E-2</v>
      </c>
      <c r="BB52" s="57">
        <v>0.13214634423217314</v>
      </c>
      <c r="BC52" s="559">
        <v>0.13471105474192485</v>
      </c>
      <c r="BD52" s="559">
        <v>0.17381374326849108</v>
      </c>
      <c r="BE52" s="559">
        <v>0.15960082211614279</v>
      </c>
      <c r="BF52" s="559">
        <v>0.13906607690766057</v>
      </c>
      <c r="BG52" s="559">
        <v>0.16838656940372063</v>
      </c>
      <c r="BH52" s="559">
        <v>0.20883116758815853</v>
      </c>
      <c r="BI52" s="559">
        <v>0.17577950228652434</v>
      </c>
      <c r="BJ52" s="559">
        <v>0.18864860797832236</v>
      </c>
      <c r="BK52" s="559">
        <v>0.19159665673981768</v>
      </c>
      <c r="BL52" s="559">
        <v>0.15775585445993912</v>
      </c>
      <c r="BM52" s="559">
        <v>0.12411958444066561</v>
      </c>
      <c r="BN52" s="559">
        <v>0.10326006329739888</v>
      </c>
      <c r="BO52" s="559">
        <v>0.12833169945473377</v>
      </c>
      <c r="BP52" s="559">
        <v>0.15978941302190255</v>
      </c>
      <c r="BQ52" s="740">
        <v>-9.9926251890312401E-3</v>
      </c>
      <c r="BR52" s="559">
        <v>2.5416798270381565E-2</v>
      </c>
      <c r="BS52" s="740">
        <v>-1.8870263257278995E-3</v>
      </c>
      <c r="BT52" s="559">
        <v>4.3379376022919781E-2</v>
      </c>
      <c r="BU52" s="740">
        <v>-1.2946602726960584E-2</v>
      </c>
      <c r="BV52" s="559">
        <v>8.5275662369916155E-2</v>
      </c>
      <c r="BW52" s="740">
        <f t="shared" si="0"/>
        <v>-6.4686227163570642E-3</v>
      </c>
      <c r="BX52" s="559">
        <v>5.0988600806411162E-2</v>
      </c>
      <c r="BY52" s="740">
        <f t="shared" si="1"/>
        <v>-7.1076215448266922E-3</v>
      </c>
      <c r="BZ52" s="559">
        <v>0.12312393784305564</v>
      </c>
      <c r="CA52" s="740">
        <f t="shared" si="2"/>
        <v>-9.0224063891174988E-3</v>
      </c>
    </row>
    <row r="53" spans="1:79" x14ac:dyDescent="0.25">
      <c r="A53" s="58" t="s">
        <v>39</v>
      </c>
      <c r="B53" s="559">
        <v>0.14168613097810648</v>
      </c>
      <c r="C53" s="559">
        <v>0.21470016154023672</v>
      </c>
      <c r="D53" s="559">
        <v>0.21295612746136927</v>
      </c>
      <c r="E53" s="559">
        <v>0.18060283540868405</v>
      </c>
      <c r="F53" s="57">
        <v>0.20241293860372095</v>
      </c>
      <c r="G53" s="559">
        <v>0.17867641402652776</v>
      </c>
      <c r="H53" s="559">
        <v>0.13466782158896468</v>
      </c>
      <c r="I53" s="559">
        <v>9.0395910944076313E-2</v>
      </c>
      <c r="J53" s="57">
        <v>0.13458101338874753</v>
      </c>
      <c r="K53" s="57">
        <v>0.16830959498735309</v>
      </c>
      <c r="L53" s="559">
        <v>3.4416365440385913E-2</v>
      </c>
      <c r="M53" s="559">
        <v>5.0368330882047979E-2</v>
      </c>
      <c r="N53" s="559">
        <v>8.9805245112583643E-2</v>
      </c>
      <c r="O53" s="559">
        <v>5.7853075427966964E-2</v>
      </c>
      <c r="P53" s="559">
        <v>0.13108615249847574</v>
      </c>
      <c r="Q53" s="559">
        <v>0.12776194988317843</v>
      </c>
      <c r="R53" s="559">
        <v>0.1733844602687942</v>
      </c>
      <c r="S53" s="559">
        <v>0.21025687449950706</v>
      </c>
      <c r="T53" s="559">
        <v>0.17045291646955951</v>
      </c>
      <c r="U53" s="559">
        <v>0.14100448492057793</v>
      </c>
      <c r="V53" s="559">
        <v>0.23512200063169789</v>
      </c>
      <c r="W53" s="559">
        <v>0.23827824367907038</v>
      </c>
      <c r="X53" s="559">
        <v>0.21793375786830696</v>
      </c>
      <c r="Y53" s="57">
        <v>0.23027250088124382</v>
      </c>
      <c r="Z53" s="559">
        <v>0.17756719854064335</v>
      </c>
      <c r="AA53" s="559">
        <v>0.1355086231007856</v>
      </c>
      <c r="AB53" s="559">
        <v>9.2452939043286192E-2</v>
      </c>
      <c r="AC53" s="57">
        <v>0.13517990597409055</v>
      </c>
      <c r="AD53" s="57">
        <v>0.18272620342766718</v>
      </c>
      <c r="AE53" s="559">
        <v>3.841100345306879E-2</v>
      </c>
      <c r="AF53" s="559">
        <v>5.8397486821017898E-2</v>
      </c>
      <c r="AG53" s="559">
        <v>9.8582814096858207E-2</v>
      </c>
      <c r="AH53" s="57">
        <v>6.4766821971765573E-2</v>
      </c>
      <c r="AI53" s="57">
        <v>0.14311940381473673</v>
      </c>
      <c r="AJ53" s="559">
        <v>0.12528607191358715</v>
      </c>
      <c r="AK53" s="559">
        <v>0.15096319739777361</v>
      </c>
      <c r="AL53" s="559">
        <v>0.18596336046230924</v>
      </c>
      <c r="AM53" s="559">
        <v>0.15411989850771945</v>
      </c>
      <c r="AN53" s="559">
        <v>0.14588072396399959</v>
      </c>
      <c r="AO53" s="559">
        <v>0.20385282503990651</v>
      </c>
      <c r="AP53" s="559">
        <v>0.23535261572733135</v>
      </c>
      <c r="AQ53" s="559">
        <v>0.19421517925223566</v>
      </c>
      <c r="AR53" s="57">
        <v>0.21033312637135212</v>
      </c>
      <c r="AS53" s="559">
        <v>0.16563712238596032</v>
      </c>
      <c r="AT53" s="559">
        <v>0.12812419243174952</v>
      </c>
      <c r="AU53" s="559">
        <v>9.5312671722167286E-2</v>
      </c>
      <c r="AV53" s="57">
        <v>0.12967527494264933</v>
      </c>
      <c r="AW53" s="57">
        <v>0.16978203821093379</v>
      </c>
      <c r="AX53" s="559">
        <v>2.7303824596109465E-2</v>
      </c>
      <c r="AY53" s="559">
        <v>5.6325978749880365E-2</v>
      </c>
      <c r="AZ53" s="559">
        <v>9.174428508627322E-2</v>
      </c>
      <c r="BA53" s="57">
        <v>5.8096222351237854E-2</v>
      </c>
      <c r="BB53" s="57">
        <v>0.13214634423217314</v>
      </c>
      <c r="BC53" s="559">
        <v>0.13471105474192485</v>
      </c>
      <c r="BD53" s="559">
        <v>0.17381374326849108</v>
      </c>
      <c r="BE53" s="559">
        <v>0.15960082211614279</v>
      </c>
      <c r="BF53" s="559">
        <v>0.13906607690766057</v>
      </c>
      <c r="BG53" s="559">
        <v>0.16838656940372063</v>
      </c>
      <c r="BH53" s="559">
        <v>0.20883116758815853</v>
      </c>
      <c r="BI53" s="559">
        <v>0.17577950228652434</v>
      </c>
      <c r="BJ53" s="559">
        <v>0.18864860797832236</v>
      </c>
      <c r="BK53" s="559">
        <v>0.19159665673981768</v>
      </c>
      <c r="BL53" s="559">
        <v>0.15775585445993912</v>
      </c>
      <c r="BM53" s="559">
        <v>0.12411958444066561</v>
      </c>
      <c r="BN53" s="559">
        <v>0.10326006329739888</v>
      </c>
      <c r="BO53" s="559">
        <v>0.12833169945473377</v>
      </c>
      <c r="BP53" s="559">
        <v>0.15978941302190255</v>
      </c>
      <c r="BQ53" s="740">
        <v>-9.9926251890312401E-3</v>
      </c>
      <c r="BR53" s="559">
        <v>2.5416798270381565E-2</v>
      </c>
      <c r="BS53" s="740">
        <v>-1.8870263257278995E-3</v>
      </c>
      <c r="BT53" s="559">
        <v>4.3379376022919781E-2</v>
      </c>
      <c r="BU53" s="740">
        <v>-1.2946602726960584E-2</v>
      </c>
      <c r="BV53" s="559">
        <v>8.5275662369916155E-2</v>
      </c>
      <c r="BW53" s="740">
        <f t="shared" si="0"/>
        <v>-6.4686227163570642E-3</v>
      </c>
      <c r="BX53" s="559">
        <v>5.0988600806411162E-2</v>
      </c>
      <c r="BY53" s="740">
        <f t="shared" si="1"/>
        <v>-7.1076215448266922E-3</v>
      </c>
      <c r="BZ53" s="559">
        <v>0.12312393784305564</v>
      </c>
      <c r="CA53" s="740">
        <f t="shared" si="2"/>
        <v>-9.0224063891174988E-3</v>
      </c>
    </row>
    <row r="54" spans="1:79" x14ac:dyDescent="0.25">
      <c r="A54" s="59" t="s">
        <v>40</v>
      </c>
      <c r="B54" s="559">
        <v>0.11553326810176125</v>
      </c>
      <c r="C54" s="559">
        <v>0.17838901689708142</v>
      </c>
      <c r="D54" s="559">
        <v>0.17250212585034014</v>
      </c>
      <c r="E54" s="559">
        <v>0.14827188940092165</v>
      </c>
      <c r="F54" s="57">
        <v>0.16618386243386246</v>
      </c>
      <c r="G54" s="559">
        <v>0.13935515873015872</v>
      </c>
      <c r="H54" s="559">
        <v>0.11089669738863288</v>
      </c>
      <c r="I54" s="559">
        <v>4.5853174603174604E-2</v>
      </c>
      <c r="J54" s="57">
        <v>9.8835688121402407E-2</v>
      </c>
      <c r="K54" s="57">
        <v>0.13232373059721125</v>
      </c>
      <c r="L54" s="559">
        <v>0</v>
      </c>
      <c r="M54" s="559">
        <v>0</v>
      </c>
      <c r="N54" s="559">
        <v>0</v>
      </c>
      <c r="O54" s="559">
        <v>0</v>
      </c>
      <c r="P54" s="559">
        <v>8.7731118088260951E-2</v>
      </c>
      <c r="Q54" s="559">
        <v>0.10941820276497696</v>
      </c>
      <c r="R54" s="559">
        <v>0.17655753968253968</v>
      </c>
      <c r="S54" s="559">
        <v>0.21644585253456222</v>
      </c>
      <c r="T54" s="559">
        <v>0.16737512939958593</v>
      </c>
      <c r="U54" s="559">
        <v>0.10780577299412916</v>
      </c>
      <c r="V54" s="559">
        <v>0.26055107526881721</v>
      </c>
      <c r="W54" s="559">
        <v>0.22750410509031199</v>
      </c>
      <c r="X54" s="559">
        <v>0.22716973886328726</v>
      </c>
      <c r="Y54" s="57">
        <v>0.23864795918367346</v>
      </c>
      <c r="Z54" s="559">
        <v>0.15168650793650792</v>
      </c>
      <c r="AA54" s="559">
        <v>0.1440284178187404</v>
      </c>
      <c r="AB54" s="559">
        <v>0</v>
      </c>
      <c r="AC54" s="57">
        <v>9.9071166928309792E-2</v>
      </c>
      <c r="AD54" s="57">
        <v>0.16885956305599162</v>
      </c>
      <c r="AE54" s="559">
        <v>0</v>
      </c>
      <c r="AF54" s="559">
        <v>0</v>
      </c>
      <c r="AG54" s="559">
        <v>0</v>
      </c>
      <c r="AH54" s="57">
        <v>0</v>
      </c>
      <c r="AI54" s="57">
        <v>0.11216219151894334</v>
      </c>
      <c r="AJ54" s="559">
        <v>0.11394009216589862</v>
      </c>
      <c r="AK54" s="559">
        <v>0.15652777777777777</v>
      </c>
      <c r="AL54" s="559">
        <v>0.17819700460829493</v>
      </c>
      <c r="AM54" s="559">
        <v>0.14947916666666666</v>
      </c>
      <c r="AN54" s="559">
        <v>0.12154241478011969</v>
      </c>
      <c r="AO54" s="559">
        <v>0.18035714285714285</v>
      </c>
      <c r="AP54" s="559">
        <v>0.21224489795918366</v>
      </c>
      <c r="AQ54" s="559">
        <v>0.18062596006144394</v>
      </c>
      <c r="AR54" s="57">
        <v>0.19037037037037038</v>
      </c>
      <c r="AS54" s="559">
        <v>0.15658730158730158</v>
      </c>
      <c r="AT54" s="559">
        <v>0.1494815668202765</v>
      </c>
      <c r="AU54" s="559">
        <v>0.11800595238095238</v>
      </c>
      <c r="AV54" s="57">
        <v>0.14144754055468339</v>
      </c>
      <c r="AW54" s="57">
        <v>0.16577380952380952</v>
      </c>
      <c r="AX54" s="559">
        <v>0</v>
      </c>
      <c r="AY54" s="559">
        <v>0</v>
      </c>
      <c r="AZ54" s="559">
        <v>1.0873015873015873E-2</v>
      </c>
      <c r="BA54" s="57">
        <v>3.5455486542443062E-3</v>
      </c>
      <c r="BB54" s="57">
        <v>0.11110347985347988</v>
      </c>
      <c r="BC54" s="559">
        <v>0.16201036866359447</v>
      </c>
      <c r="BD54" s="559">
        <v>0.2092857142857143</v>
      </c>
      <c r="BE54" s="559">
        <v>0.19121376811594204</v>
      </c>
      <c r="BF54" s="559">
        <v>0.13129566210045665</v>
      </c>
      <c r="BG54" s="559">
        <v>0.16441128506197</v>
      </c>
      <c r="BH54" s="559">
        <v>0.19110983102918586</v>
      </c>
      <c r="BI54" s="559">
        <v>0.16417942176870748</v>
      </c>
      <c r="BJ54" s="559">
        <v>0.15614439324116744</v>
      </c>
      <c r="BK54" s="559">
        <v>0.17068783068783069</v>
      </c>
      <c r="BL54" s="559">
        <v>0.14831349206349206</v>
      </c>
      <c r="BM54" s="559">
        <v>0.13829685099846389</v>
      </c>
      <c r="BN54" s="559">
        <v>3.6488095238095236E-2</v>
      </c>
      <c r="BO54" s="559">
        <v>0.10803571428571426</v>
      </c>
      <c r="BP54" s="559">
        <v>0.13918870034201525</v>
      </c>
      <c r="BQ54" s="740">
        <v>-2.658510918179427E-2</v>
      </c>
      <c r="BR54" s="559">
        <v>0</v>
      </c>
      <c r="BS54" s="740">
        <v>0</v>
      </c>
      <c r="BT54" s="559">
        <v>0</v>
      </c>
      <c r="BU54" s="740">
        <v>0</v>
      </c>
      <c r="BV54" s="559">
        <v>0</v>
      </c>
      <c r="BW54" s="740">
        <f t="shared" si="0"/>
        <v>-1.0873015873015873E-2</v>
      </c>
      <c r="BX54" s="559">
        <v>0</v>
      </c>
      <c r="BY54" s="740">
        <f t="shared" si="1"/>
        <v>-3.5455486542443062E-3</v>
      </c>
      <c r="BZ54" s="559">
        <v>9.2282618175475312E-2</v>
      </c>
      <c r="CA54" s="740">
        <f t="shared" si="2"/>
        <v>-1.8820861678004563E-2</v>
      </c>
    </row>
    <row r="55" spans="1:79" x14ac:dyDescent="0.25">
      <c r="A55" s="59" t="s">
        <v>41</v>
      </c>
      <c r="B55" s="559">
        <v>0.17052096079426188</v>
      </c>
      <c r="C55" s="559">
        <v>0.29965577927706333</v>
      </c>
      <c r="D55" s="559">
        <v>0.27235141741881935</v>
      </c>
      <c r="E55" s="559">
        <v>0.23389732236980815</v>
      </c>
      <c r="F55" s="57">
        <v>0.26851095376422174</v>
      </c>
      <c r="G55" s="559">
        <v>0.2535327402565965</v>
      </c>
      <c r="H55" s="559">
        <v>0.13056521891910886</v>
      </c>
      <c r="I55" s="559">
        <v>0.11766975308641976</v>
      </c>
      <c r="J55" s="57">
        <v>0.16685270974486663</v>
      </c>
      <c r="K55" s="57">
        <v>0.21740100787603767</v>
      </c>
      <c r="L55" s="559">
        <v>4.5534940379975165E-2</v>
      </c>
      <c r="M55" s="559">
        <v>5.1977182748846253E-2</v>
      </c>
      <c r="N55" s="559">
        <v>0.1842585027838296</v>
      </c>
      <c r="O55" s="559">
        <v>9.2941640222916871E-2</v>
      </c>
      <c r="P55" s="559">
        <v>0.17545865687205553</v>
      </c>
      <c r="Q55" s="559">
        <v>0.11590545716494483</v>
      </c>
      <c r="R55" s="559">
        <v>0.14669949770031471</v>
      </c>
      <c r="S55" s="559">
        <v>0.19268161266896244</v>
      </c>
      <c r="T55" s="559">
        <v>0.15189995261224976</v>
      </c>
      <c r="U55" s="559">
        <v>0.16949971896419647</v>
      </c>
      <c r="V55" s="559">
        <v>0.22013435003631082</v>
      </c>
      <c r="W55" s="559">
        <v>0.26855529887561669</v>
      </c>
      <c r="X55" s="559">
        <v>0.22492942816314099</v>
      </c>
      <c r="Y55" s="57">
        <v>0.23719869001731747</v>
      </c>
      <c r="Z55" s="559">
        <v>0.21746777414669574</v>
      </c>
      <c r="AA55" s="559">
        <v>8.4847260290018031E-2</v>
      </c>
      <c r="AB55" s="559">
        <v>0.19021574679254419</v>
      </c>
      <c r="AC55" s="57">
        <v>0.16330517249634899</v>
      </c>
      <c r="AD55" s="57">
        <v>0.20025193125683322</v>
      </c>
      <c r="AE55" s="559">
        <v>4.6669653524492233E-2</v>
      </c>
      <c r="AF55" s="559">
        <v>5.0256811207159087E-2</v>
      </c>
      <c r="AG55" s="559">
        <v>0.21635197288792063</v>
      </c>
      <c r="AH55" s="57">
        <v>0.10320956079694359</v>
      </c>
      <c r="AI55" s="57">
        <v>0.16766836161336662</v>
      </c>
      <c r="AJ55" s="559">
        <v>0.12029789514372057</v>
      </c>
      <c r="AK55" s="559">
        <v>0.11235551319293151</v>
      </c>
      <c r="AL55" s="559">
        <v>0.20424836601307189</v>
      </c>
      <c r="AM55" s="559">
        <v>0.1460752083086522</v>
      </c>
      <c r="AN55" s="559">
        <v>0.16222057533800804</v>
      </c>
      <c r="AO55" s="559">
        <v>0.24745897462927824</v>
      </c>
      <c r="AP55" s="559">
        <v>0.28712295103226476</v>
      </c>
      <c r="AQ55" s="559">
        <v>0.22966960081523649</v>
      </c>
      <c r="AR55" s="57">
        <v>0.25367142741870413</v>
      </c>
      <c r="AS55" s="559">
        <v>0.16744583635923507</v>
      </c>
      <c r="AT55" s="559">
        <v>4.0099298381240191E-2</v>
      </c>
      <c r="AU55" s="559">
        <v>5.7901907356948225E-3</v>
      </c>
      <c r="AV55" s="57">
        <v>7.0782789935686249E-2</v>
      </c>
      <c r="AW55" s="57">
        <v>0.1617301118765721</v>
      </c>
      <c r="AX55" s="559">
        <v>4.8031847880226179E-2</v>
      </c>
      <c r="AY55" s="559">
        <v>4.856289004131141E-2</v>
      </c>
      <c r="AZ55" s="559">
        <v>0.17126475930971841</v>
      </c>
      <c r="BA55" s="57">
        <v>8.8395431031078456E-2</v>
      </c>
      <c r="BB55" s="57">
        <v>0.13702380398052308</v>
      </c>
      <c r="BC55" s="559">
        <v>5.6968005625384545E-2</v>
      </c>
      <c r="BD55" s="559">
        <v>0.10055252800484407</v>
      </c>
      <c r="BE55" s="559">
        <v>9.194951230107018E-2</v>
      </c>
      <c r="BF55" s="559">
        <v>0.12566510658809257</v>
      </c>
      <c r="BG55" s="559">
        <v>0.16040082328580579</v>
      </c>
      <c r="BH55" s="559">
        <v>0.23688051983039332</v>
      </c>
      <c r="BI55" s="559">
        <v>0.17020697167755991</v>
      </c>
      <c r="BJ55" s="559">
        <v>0.25192461990770021</v>
      </c>
      <c r="BK55" s="559">
        <v>0.22131949487613981</v>
      </c>
      <c r="BL55" s="559">
        <v>0.14834483175986446</v>
      </c>
      <c r="BM55" s="559">
        <v>4.8609646965118186E-2</v>
      </c>
      <c r="BN55" s="559">
        <v>0.15388601428225612</v>
      </c>
      <c r="BO55" s="559">
        <v>0.11619587293606902</v>
      </c>
      <c r="BP55" s="559">
        <v>0.16846728716041362</v>
      </c>
      <c r="BQ55" s="740">
        <v>6.7371752838415178E-3</v>
      </c>
      <c r="BR55" s="559">
        <v>4.2112499121512402E-2</v>
      </c>
      <c r="BS55" s="740">
        <v>-5.9193487587137772E-3</v>
      </c>
      <c r="BT55" s="559">
        <v>3.9001188886546252E-2</v>
      </c>
      <c r="BU55" s="740">
        <v>-9.5617011547651579E-3</v>
      </c>
      <c r="BV55" s="559">
        <v>0.15407513313967564</v>
      </c>
      <c r="BW55" s="740">
        <f t="shared" si="0"/>
        <v>-1.7189626170042771E-2</v>
      </c>
      <c r="BX55" s="559">
        <v>7.7573677417827044E-2</v>
      </c>
      <c r="BY55" s="740">
        <f t="shared" si="1"/>
        <v>-1.0821753613251411E-2</v>
      </c>
      <c r="BZ55" s="559">
        <v>0.13783647362078738</v>
      </c>
      <c r="CA55" s="740">
        <f t="shared" si="2"/>
        <v>8.1266964026430188E-4</v>
      </c>
    </row>
    <row r="56" spans="1:79" x14ac:dyDescent="0.25">
      <c r="A56" s="59" t="s">
        <v>42</v>
      </c>
      <c r="B56" s="559">
        <v>0.18187122365204558</v>
      </c>
      <c r="C56" s="559">
        <v>0.2499185402411209</v>
      </c>
      <c r="D56" s="559">
        <v>0.26482082732082735</v>
      </c>
      <c r="E56" s="559">
        <v>0.21698164440099924</v>
      </c>
      <c r="F56" s="57">
        <v>0.24320987654320983</v>
      </c>
      <c r="G56" s="559">
        <v>0.20408249158249159</v>
      </c>
      <c r="H56" s="559">
        <v>0.17295264472683827</v>
      </c>
      <c r="I56" s="559">
        <v>0.12481762065095399</v>
      </c>
      <c r="J56" s="57">
        <v>0.16734654234654234</v>
      </c>
      <c r="K56" s="57">
        <v>0.20506864222333834</v>
      </c>
      <c r="L56" s="559">
        <v>3.1619963071575975E-2</v>
      </c>
      <c r="M56" s="559">
        <v>0.11578147062018029</v>
      </c>
      <c r="N56" s="559">
        <v>0.13449775533108865</v>
      </c>
      <c r="O56" s="559">
        <v>9.3525838091055497E-2</v>
      </c>
      <c r="P56" s="559">
        <v>0.16747912581245913</v>
      </c>
      <c r="Q56" s="559">
        <v>0.16505104811556426</v>
      </c>
      <c r="R56" s="559">
        <v>0.20662177328843995</v>
      </c>
      <c r="S56" s="559">
        <v>0.24938905180840665</v>
      </c>
      <c r="T56" s="559">
        <v>0.20702495974235108</v>
      </c>
      <c r="U56" s="559">
        <v>0.17744684285780177</v>
      </c>
      <c r="V56" s="559">
        <v>0.26050830889540566</v>
      </c>
      <c r="W56" s="559">
        <v>0.2729304539649367</v>
      </c>
      <c r="X56" s="559">
        <v>0.24979635060280223</v>
      </c>
      <c r="Y56" s="57">
        <v>0.26081788581788584</v>
      </c>
      <c r="Z56" s="559">
        <v>0.2024270482603816</v>
      </c>
      <c r="AA56" s="559">
        <v>0.16601498859563377</v>
      </c>
      <c r="AB56" s="559">
        <v>0.12904040404040404</v>
      </c>
      <c r="AC56" s="57">
        <v>0.16582954082954085</v>
      </c>
      <c r="AD56" s="57">
        <v>0.21332371332371333</v>
      </c>
      <c r="AE56" s="559">
        <v>4.1625936787227112E-2</v>
      </c>
      <c r="AF56" s="559">
        <v>0.12371022048441403</v>
      </c>
      <c r="AG56" s="559">
        <v>0.13476430976430975</v>
      </c>
      <c r="AH56" s="57">
        <v>9.9655980090762694E-2</v>
      </c>
      <c r="AI56" s="57">
        <v>0.17515790508491241</v>
      </c>
      <c r="AJ56" s="559">
        <v>0.14700771152384057</v>
      </c>
      <c r="AK56" s="559">
        <v>0.17411616161616161</v>
      </c>
      <c r="AL56" s="559">
        <v>0.20525143912240687</v>
      </c>
      <c r="AM56" s="559">
        <v>0.17547302737520129</v>
      </c>
      <c r="AN56" s="559">
        <v>0.17523711615241669</v>
      </c>
      <c r="AO56" s="559">
        <v>0.22634951667209732</v>
      </c>
      <c r="AP56" s="559">
        <v>0.25971019721019722</v>
      </c>
      <c r="AQ56" s="559">
        <v>0.23456337569240795</v>
      </c>
      <c r="AR56" s="57">
        <v>0.23955761316872431</v>
      </c>
      <c r="AS56" s="559">
        <v>0.18937991021324355</v>
      </c>
      <c r="AT56" s="559">
        <v>0.16274302161398935</v>
      </c>
      <c r="AU56" s="559">
        <v>0.12519640852974187</v>
      </c>
      <c r="AV56" s="57">
        <v>0.15914640914640915</v>
      </c>
      <c r="AW56" s="57">
        <v>0.19912988075971502</v>
      </c>
      <c r="AX56" s="559">
        <v>4.3472357988487018E-2</v>
      </c>
      <c r="AY56" s="559">
        <v>0.11082600195503421</v>
      </c>
      <c r="AZ56" s="559">
        <v>0.14200336700336699</v>
      </c>
      <c r="BA56" s="57">
        <v>9.8297284438588803E-2</v>
      </c>
      <c r="BB56" s="57">
        <v>0.16514966514966514</v>
      </c>
      <c r="BC56" s="559">
        <v>0.17391658520690778</v>
      </c>
      <c r="BD56" s="559">
        <v>0.21480078563411897</v>
      </c>
      <c r="BE56" s="559">
        <v>0.19628348704435664</v>
      </c>
      <c r="BF56" s="559">
        <v>0.17299709422997095</v>
      </c>
      <c r="BG56" s="559">
        <v>0.1974931968082653</v>
      </c>
      <c r="BH56" s="559">
        <v>0.26828771586836103</v>
      </c>
      <c r="BI56" s="559">
        <v>0.22512325637325636</v>
      </c>
      <c r="BJ56" s="559">
        <v>0.2461849679591615</v>
      </c>
      <c r="BK56" s="559">
        <v>0.2472456041900486</v>
      </c>
      <c r="BL56" s="559">
        <v>0.2039421997755331</v>
      </c>
      <c r="BM56" s="559">
        <v>0.17065819485174324</v>
      </c>
      <c r="BN56" s="559">
        <v>0.15765993265993267</v>
      </c>
      <c r="BO56" s="559">
        <v>0.17734580234580236</v>
      </c>
      <c r="BP56" s="559">
        <v>0.21210260989266513</v>
      </c>
      <c r="BQ56" s="740">
        <v>1.2972729132950112E-2</v>
      </c>
      <c r="BR56" s="559">
        <v>5.3247529053980669E-2</v>
      </c>
      <c r="BS56" s="740">
        <v>9.7751710654936513E-3</v>
      </c>
      <c r="BT56" s="559">
        <v>0.10015477354187032</v>
      </c>
      <c r="BU56" s="740">
        <v>-1.0671228413163897E-2</v>
      </c>
      <c r="BV56" s="559">
        <v>0.12755331088664423</v>
      </c>
      <c r="BW56" s="740">
        <f t="shared" si="0"/>
        <v>-1.4450056116722759E-2</v>
      </c>
      <c r="BX56" s="559">
        <v>9.3283377250768559E-2</v>
      </c>
      <c r="BY56" s="740">
        <f t="shared" si="1"/>
        <v>-5.0139071878202435E-3</v>
      </c>
      <c r="BZ56" s="559">
        <v>0.17206096372763038</v>
      </c>
      <c r="CA56" s="740">
        <f t="shared" si="2"/>
        <v>6.9112985779652414E-3</v>
      </c>
    </row>
    <row r="57" spans="1:79" x14ac:dyDescent="0.25">
      <c r="A57" s="59" t="s">
        <v>43</v>
      </c>
      <c r="B57" s="559">
        <v>0.11522359539408378</v>
      </c>
      <c r="C57" s="559">
        <v>0.16424146797568959</v>
      </c>
      <c r="D57" s="559">
        <v>0.17129270186335405</v>
      </c>
      <c r="E57" s="559">
        <v>0.14811243571762506</v>
      </c>
      <c r="F57" s="57">
        <v>0.16087962962962962</v>
      </c>
      <c r="G57" s="559">
        <v>0.15141908212560387</v>
      </c>
      <c r="H57" s="559">
        <v>0.13291841982234689</v>
      </c>
      <c r="I57" s="559">
        <v>9.9365942028985507E-2</v>
      </c>
      <c r="J57" s="57">
        <v>0.1279562828475872</v>
      </c>
      <c r="K57" s="57">
        <v>0.14432700776683483</v>
      </c>
      <c r="L57" s="559">
        <v>8.0922744273024774E-2</v>
      </c>
      <c r="M57" s="559">
        <v>5.5341280972417015E-2</v>
      </c>
      <c r="N57" s="559">
        <v>0.10297403381642511</v>
      </c>
      <c r="O57" s="559">
        <v>7.9493541272841833E-2</v>
      </c>
      <c r="P57" s="559">
        <v>0.12247836704358443</v>
      </c>
      <c r="Q57" s="559">
        <v>0.12501460963066854</v>
      </c>
      <c r="R57" s="559">
        <v>0.15409118357487922</v>
      </c>
      <c r="S57" s="559">
        <v>0.17275888265544648</v>
      </c>
      <c r="T57" s="559">
        <v>0.15058384530560806</v>
      </c>
      <c r="U57" s="559">
        <v>0.12956248759182054</v>
      </c>
      <c r="V57" s="559">
        <v>0.18107176250584386</v>
      </c>
      <c r="W57" s="559">
        <v>0.19321589205397302</v>
      </c>
      <c r="X57" s="559">
        <v>0.16400771388499299</v>
      </c>
      <c r="Y57" s="57">
        <v>0.17912884217232045</v>
      </c>
      <c r="Z57" s="559">
        <v>0.15834842995169082</v>
      </c>
      <c r="AA57" s="559">
        <v>0.13015719962599345</v>
      </c>
      <c r="AB57" s="559">
        <v>0.11573067632850241</v>
      </c>
      <c r="AC57" s="57">
        <v>0.13469501512979776</v>
      </c>
      <c r="AD57" s="57">
        <v>0.15691192865105907</v>
      </c>
      <c r="AE57" s="559">
        <v>8.6810425432445062E-2</v>
      </c>
      <c r="AF57" s="559">
        <v>8.3479429640018699E-2</v>
      </c>
      <c r="AG57" s="559">
        <v>0.11565519323671497</v>
      </c>
      <c r="AH57" s="57">
        <v>9.509392722117202E-2</v>
      </c>
      <c r="AI57" s="57">
        <v>0.13615551941182691</v>
      </c>
      <c r="AJ57" s="559">
        <v>0.12315918653576438</v>
      </c>
      <c r="AK57" s="559">
        <v>0.14839975845410627</v>
      </c>
      <c r="AL57" s="559">
        <v>0.16242987377279103</v>
      </c>
      <c r="AM57" s="559">
        <v>0.14462232199117833</v>
      </c>
      <c r="AN57" s="559">
        <v>0.13828378672685512</v>
      </c>
      <c r="AO57" s="559">
        <v>0.18058964469378214</v>
      </c>
      <c r="AP57" s="559">
        <v>0.2029794254658385</v>
      </c>
      <c r="AQ57" s="559">
        <v>0.14317438055165965</v>
      </c>
      <c r="AR57" s="57">
        <v>0.17466787439613526</v>
      </c>
      <c r="AS57" s="559">
        <v>0.15241545893719807</v>
      </c>
      <c r="AT57" s="559">
        <v>0.12863779803646563</v>
      </c>
      <c r="AU57" s="559">
        <v>0.10004528985507247</v>
      </c>
      <c r="AV57" s="57">
        <v>0.12705048574613792</v>
      </c>
      <c r="AW57" s="57">
        <v>0.15072764032348468</v>
      </c>
      <c r="AX57" s="559">
        <v>3.4917017297802715E-2</v>
      </c>
      <c r="AY57" s="559">
        <v>8.9586255259467035E-2</v>
      </c>
      <c r="AZ57" s="559">
        <v>9.7282608695652167E-2</v>
      </c>
      <c r="BA57" s="57">
        <v>7.3674779458097042E-2</v>
      </c>
      <c r="BB57" s="57">
        <v>0.12476110845676065</v>
      </c>
      <c r="BC57" s="559">
        <v>0.11300549322113138</v>
      </c>
      <c r="BD57" s="559">
        <v>0.13417874396135265</v>
      </c>
      <c r="BE57" s="559">
        <v>0.12599440768746062</v>
      </c>
      <c r="BF57" s="559">
        <v>0.12507196744093707</v>
      </c>
      <c r="BG57" s="559">
        <v>0.14948878300575741</v>
      </c>
      <c r="BH57" s="559">
        <v>0.14942730247779337</v>
      </c>
      <c r="BI57" s="559">
        <v>0.14478196169772256</v>
      </c>
      <c r="BJ57" s="559">
        <v>0.12568665264142123</v>
      </c>
      <c r="BK57" s="559">
        <v>0.13980475040257651</v>
      </c>
      <c r="BL57" s="559">
        <v>0.12993659420289855</v>
      </c>
      <c r="BM57" s="559">
        <v>0.11274251986909771</v>
      </c>
      <c r="BN57" s="559">
        <v>0.10591787439613527</v>
      </c>
      <c r="BO57" s="559">
        <v>0.11616101290014332</v>
      </c>
      <c r="BP57" s="559">
        <v>0.12791756745936425</v>
      </c>
      <c r="BQ57" s="740">
        <v>-2.2810072864120429E-2</v>
      </c>
      <c r="BR57" s="559">
        <v>2.0818723702664795E-2</v>
      </c>
      <c r="BS57" s="740">
        <v>-1.4098293595137919E-2</v>
      </c>
      <c r="BT57" s="559">
        <v>5.1791140719962596E-2</v>
      </c>
      <c r="BU57" s="740">
        <v>-3.7795114539504439E-2</v>
      </c>
      <c r="BV57" s="559">
        <v>0.1146286231884058</v>
      </c>
      <c r="BW57" s="740">
        <f t="shared" si="0"/>
        <v>1.7346014492753636E-2</v>
      </c>
      <c r="BX57" s="559">
        <v>6.1845266225582854E-2</v>
      </c>
      <c r="BY57" s="740">
        <f t="shared" si="1"/>
        <v>-1.1829513232514188E-2</v>
      </c>
      <c r="BZ57" s="559">
        <v>0.10565144396666136</v>
      </c>
      <c r="CA57" s="740">
        <f t="shared" si="2"/>
        <v>-1.9109664490099293E-2</v>
      </c>
    </row>
    <row r="58" spans="1:79" x14ac:dyDescent="0.25">
      <c r="A58" s="10" t="s">
        <v>80</v>
      </c>
      <c r="B58" s="559">
        <v>0.29024067016857213</v>
      </c>
      <c r="C58" s="559">
        <v>0.48307057967499401</v>
      </c>
      <c r="D58" s="559">
        <v>0.46048827425707134</v>
      </c>
      <c r="E58" s="559">
        <v>0.42580443043091598</v>
      </c>
      <c r="F58" s="57">
        <v>0.45631996658312457</v>
      </c>
      <c r="G58" s="559">
        <v>0.3719110275689223</v>
      </c>
      <c r="H58" s="559">
        <v>0.33084727948904519</v>
      </c>
      <c r="I58" s="559">
        <v>0.11065371762740184</v>
      </c>
      <c r="J58" s="57">
        <v>0.27179349472582554</v>
      </c>
      <c r="K58" s="57">
        <v>0.3635469890195101</v>
      </c>
      <c r="L58" s="559">
        <v>4.4247716064354438E-2</v>
      </c>
      <c r="M58" s="559">
        <v>2.7661896677176813E-2</v>
      </c>
      <c r="N58" s="559">
        <v>4.7869674185463652E-2</v>
      </c>
      <c r="O58" s="559">
        <v>3.9840089353819337E-2</v>
      </c>
      <c r="P58" s="559">
        <v>0.25445894957173154</v>
      </c>
      <c r="Q58" s="559">
        <v>0.27800145525103082</v>
      </c>
      <c r="R58" s="559">
        <v>0.36926482873851296</v>
      </c>
      <c r="S58" s="559">
        <v>0.46349341094672158</v>
      </c>
      <c r="T58" s="559">
        <v>0.37026397515527942</v>
      </c>
      <c r="U58" s="559">
        <v>0.28364816149963951</v>
      </c>
      <c r="V58" s="559">
        <v>0.47850675074783733</v>
      </c>
      <c r="W58" s="559">
        <v>0.49202748249935191</v>
      </c>
      <c r="X58" s="559">
        <v>0.42351241005740159</v>
      </c>
      <c r="Y58" s="57">
        <v>0.46408121953234738</v>
      </c>
      <c r="Z58" s="559">
        <v>0.36106725146198837</v>
      </c>
      <c r="AA58" s="559">
        <v>0.29282682512733454</v>
      </c>
      <c r="AB58" s="559">
        <v>6.8976608187134483E-2</v>
      </c>
      <c r="AC58" s="57">
        <v>0.24152689415847314</v>
      </c>
      <c r="AD58" s="57">
        <v>0.35280405684541022</v>
      </c>
      <c r="AE58" s="559">
        <v>3.5663756164605064E-2</v>
      </c>
      <c r="AF58" s="559">
        <v>2.2125879214164444E-2</v>
      </c>
      <c r="AG58" s="559">
        <v>4.1883876357560565E-2</v>
      </c>
      <c r="AH58" s="57">
        <v>3.3130380298572515E-2</v>
      </c>
      <c r="AI58" s="57">
        <v>0.2454683698296837</v>
      </c>
      <c r="AJ58" s="559">
        <v>0.27021586223623573</v>
      </c>
      <c r="AK58" s="559">
        <v>0.39814118629908102</v>
      </c>
      <c r="AL58" s="559">
        <v>0.49502384994744925</v>
      </c>
      <c r="AM58" s="559">
        <v>0.38768115942028986</v>
      </c>
      <c r="AN58" s="559">
        <v>0.2812158469945355</v>
      </c>
      <c r="AO58" s="559">
        <v>0.51658986175115207</v>
      </c>
      <c r="AP58" s="559">
        <v>0.4899480844969567</v>
      </c>
      <c r="AQ58" s="559">
        <v>0.4350937828442073</v>
      </c>
      <c r="AR58" s="57">
        <v>0.4802304372041214</v>
      </c>
      <c r="AS58" s="559">
        <v>0.36207602339181288</v>
      </c>
      <c r="AT58" s="559">
        <v>0.29948055622928293</v>
      </c>
      <c r="AU58" s="559">
        <v>7.9864243943191318E-2</v>
      </c>
      <c r="AV58" s="57">
        <v>0.24771544245228455</v>
      </c>
      <c r="AW58" s="57">
        <v>0.36333063321286641</v>
      </c>
      <c r="AX58" s="559">
        <v>3.2051903953431965E-2</v>
      </c>
      <c r="AY58" s="559">
        <v>2.9729565850109142E-2</v>
      </c>
      <c r="AZ58" s="559">
        <v>4.588763575605681E-2</v>
      </c>
      <c r="BA58" s="57">
        <v>3.5781028658603033E-2</v>
      </c>
      <c r="BB58" s="57">
        <v>0.25294761629348095</v>
      </c>
      <c r="BC58" s="559">
        <v>0.22163869082486651</v>
      </c>
      <c r="BD58" s="559">
        <v>0.31272003061295484</v>
      </c>
      <c r="BE58" s="559">
        <v>0.29930326790267986</v>
      </c>
      <c r="BF58" s="559">
        <v>0.26640627745590095</v>
      </c>
      <c r="BG58" s="559">
        <v>0.36034435403577436</v>
      </c>
      <c r="BH58" s="559">
        <v>0.47801964588891582</v>
      </c>
      <c r="BI58" s="559">
        <v>0.39224532651256788</v>
      </c>
      <c r="BJ58" s="559">
        <v>0.35543766578249336</v>
      </c>
      <c r="BK58" s="559">
        <v>0.38967666273700757</v>
      </c>
      <c r="BL58" s="559">
        <v>0.28952623047450632</v>
      </c>
      <c r="BM58" s="559">
        <v>0.23052679615527225</v>
      </c>
      <c r="BN58" s="559">
        <v>5.6916814028882989E-2</v>
      </c>
      <c r="BO58" s="559">
        <v>0.19274309907599033</v>
      </c>
      <c r="BP58" s="559">
        <v>0.29649884457510883</v>
      </c>
      <c r="BQ58" s="740">
        <v>-6.6831788637757572E-2</v>
      </c>
      <c r="BR58" s="559">
        <v>3.3498759305210915E-2</v>
      </c>
      <c r="BS58" s="740">
        <v>1.4468553517789501E-3</v>
      </c>
      <c r="BT58" s="559">
        <v>2.3680372913435992E-2</v>
      </c>
      <c r="BU58" s="740">
        <v>-6.0491929366731506E-3</v>
      </c>
      <c r="BV58" s="559">
        <v>3.3205492737331664E-2</v>
      </c>
      <c r="BW58" s="740">
        <f t="shared" si="0"/>
        <v>-1.2682143018725146E-2</v>
      </c>
      <c r="BX58" s="559">
        <v>3.0148387344789147E-2</v>
      </c>
      <c r="BY58" s="740">
        <f t="shared" si="1"/>
        <v>-5.6326413138138853E-3</v>
      </c>
      <c r="BZ58" s="559">
        <v>0.20261565179588317</v>
      </c>
      <c r="CA58" s="740">
        <f t="shared" si="2"/>
        <v>-5.0331964497597775E-2</v>
      </c>
    </row>
    <row r="59" spans="1:79" x14ac:dyDescent="0.25">
      <c r="A59" s="58" t="s">
        <v>44</v>
      </c>
      <c r="B59" s="559">
        <v>0.29024067016857213</v>
      </c>
      <c r="C59" s="559">
        <v>0.48307057967499401</v>
      </c>
      <c r="D59" s="559">
        <v>0.46048827425707134</v>
      </c>
      <c r="E59" s="559">
        <v>0.42580443043091598</v>
      </c>
      <c r="F59" s="57">
        <v>0.45631996658312457</v>
      </c>
      <c r="G59" s="559">
        <v>0.3719110275689223</v>
      </c>
      <c r="H59" s="559">
        <v>0.33084727948904519</v>
      </c>
      <c r="I59" s="559">
        <v>0.11065371762740184</v>
      </c>
      <c r="J59" s="57">
        <v>0.27179349472582554</v>
      </c>
      <c r="K59" s="57">
        <v>0.3635469890195101</v>
      </c>
      <c r="L59" s="559">
        <v>4.4247716064354438E-2</v>
      </c>
      <c r="M59" s="559">
        <v>2.7661896677176813E-2</v>
      </c>
      <c r="N59" s="559">
        <v>4.7869674185463652E-2</v>
      </c>
      <c r="O59" s="559">
        <v>3.9840089353819337E-2</v>
      </c>
      <c r="P59" s="559">
        <v>0.25445894957173154</v>
      </c>
      <c r="Q59" s="559">
        <v>0.27800145525103082</v>
      </c>
      <c r="R59" s="559">
        <v>0.36926482873851296</v>
      </c>
      <c r="S59" s="559">
        <v>0.46349341094672158</v>
      </c>
      <c r="T59" s="559">
        <v>0.37026397515527942</v>
      </c>
      <c r="U59" s="559">
        <v>0.28364816149963951</v>
      </c>
      <c r="V59" s="559">
        <v>0.47850675074783733</v>
      </c>
      <c r="W59" s="559">
        <v>0.49202748249935191</v>
      </c>
      <c r="X59" s="559">
        <v>0.42351241005740159</v>
      </c>
      <c r="Y59" s="57">
        <v>0.46408121953234738</v>
      </c>
      <c r="Z59" s="559">
        <v>0.36106725146198837</v>
      </c>
      <c r="AA59" s="559">
        <v>0.29282682512733454</v>
      </c>
      <c r="AB59" s="559">
        <v>6.8976608187134483E-2</v>
      </c>
      <c r="AC59" s="57">
        <v>0.24152689415847314</v>
      </c>
      <c r="AD59" s="57">
        <v>0.35280405684541022</v>
      </c>
      <c r="AE59" s="559">
        <v>3.5663756164605064E-2</v>
      </c>
      <c r="AF59" s="559">
        <v>2.2125879214164444E-2</v>
      </c>
      <c r="AG59" s="559">
        <v>4.1883876357560565E-2</v>
      </c>
      <c r="AH59" s="57">
        <v>3.3130380298572515E-2</v>
      </c>
      <c r="AI59" s="57">
        <v>0.2454683698296837</v>
      </c>
      <c r="AJ59" s="559">
        <v>0.27021586223623573</v>
      </c>
      <c r="AK59" s="559">
        <v>0.39814118629908102</v>
      </c>
      <c r="AL59" s="559">
        <v>0.49502384994744925</v>
      </c>
      <c r="AM59" s="559">
        <v>0.38768115942028986</v>
      </c>
      <c r="AN59" s="559">
        <v>0.2812158469945355</v>
      </c>
      <c r="AO59" s="559">
        <v>0.51658986175115207</v>
      </c>
      <c r="AP59" s="559">
        <v>0.4899480844969567</v>
      </c>
      <c r="AQ59" s="559">
        <v>0.4350937828442073</v>
      </c>
      <c r="AR59" s="57">
        <v>0.4802304372041214</v>
      </c>
      <c r="AS59" s="559">
        <v>0.36207602339181288</v>
      </c>
      <c r="AT59" s="559">
        <v>0.29948055622928293</v>
      </c>
      <c r="AU59" s="559">
        <v>7.9864243943191318E-2</v>
      </c>
      <c r="AV59" s="57">
        <v>0.24771544245228455</v>
      </c>
      <c r="AW59" s="57">
        <v>0.36333063321286641</v>
      </c>
      <c r="AX59" s="559">
        <v>3.2051903953431965E-2</v>
      </c>
      <c r="AY59" s="559">
        <v>2.9729565850109142E-2</v>
      </c>
      <c r="AZ59" s="559">
        <v>4.588763575605681E-2</v>
      </c>
      <c r="BA59" s="57">
        <v>3.5781028658603033E-2</v>
      </c>
      <c r="BB59" s="57">
        <v>0.25294761629348095</v>
      </c>
      <c r="BC59" s="559">
        <v>0.22163869082486651</v>
      </c>
      <c r="BD59" s="559">
        <v>0.31272003061295484</v>
      </c>
      <c r="BE59" s="559">
        <v>0.29930326790267986</v>
      </c>
      <c r="BF59" s="559">
        <v>0.26640627745590095</v>
      </c>
      <c r="BG59" s="559">
        <v>0.36034435403577436</v>
      </c>
      <c r="BH59" s="559">
        <v>0.47801964588891582</v>
      </c>
      <c r="BI59" s="559">
        <v>0.39224532651256788</v>
      </c>
      <c r="BJ59" s="559">
        <v>0.35543766578249336</v>
      </c>
      <c r="BK59" s="559">
        <v>0.38967666273700757</v>
      </c>
      <c r="BL59" s="559">
        <v>0.28952623047450632</v>
      </c>
      <c r="BM59" s="559">
        <v>0.23052679615527225</v>
      </c>
      <c r="BN59" s="559">
        <v>5.6916814028882989E-2</v>
      </c>
      <c r="BO59" s="559">
        <v>0.19274309907599033</v>
      </c>
      <c r="BP59" s="559">
        <v>0.29649884457510883</v>
      </c>
      <c r="BQ59" s="740">
        <v>-6.6831788637757572E-2</v>
      </c>
      <c r="BR59" s="559">
        <v>3.3498759305210915E-2</v>
      </c>
      <c r="BS59" s="740">
        <v>1.4468553517789501E-3</v>
      </c>
      <c r="BT59" s="559">
        <v>2.3680372913435992E-2</v>
      </c>
      <c r="BU59" s="740">
        <v>-6.0491929366731506E-3</v>
      </c>
      <c r="BV59" s="559">
        <v>3.3205492737331664E-2</v>
      </c>
      <c r="BW59" s="740">
        <f t="shared" si="0"/>
        <v>-1.2682143018725146E-2</v>
      </c>
      <c r="BX59" s="559">
        <v>3.0148387344789147E-2</v>
      </c>
      <c r="BY59" s="740">
        <f t="shared" si="1"/>
        <v>-5.6326413138138853E-3</v>
      </c>
      <c r="BZ59" s="559">
        <v>0.20261565179588317</v>
      </c>
      <c r="CA59" s="740">
        <f t="shared" si="2"/>
        <v>-5.0331964497597775E-2</v>
      </c>
    </row>
    <row r="60" spans="1:79" x14ac:dyDescent="0.25">
      <c r="A60" s="58" t="s">
        <v>45</v>
      </c>
      <c r="B60" s="559">
        <v>0.31139269406392694</v>
      </c>
      <c r="C60" s="559">
        <v>0.48772401433691759</v>
      </c>
      <c r="D60" s="559">
        <v>0.46557539682539684</v>
      </c>
      <c r="E60" s="559">
        <v>0.40905017921146952</v>
      </c>
      <c r="F60" s="57">
        <v>0.45373456790123456</v>
      </c>
      <c r="G60" s="559">
        <v>0.34805555555555556</v>
      </c>
      <c r="H60" s="559">
        <v>0.32437275985663083</v>
      </c>
      <c r="I60" s="559">
        <v>0.18888888888888888</v>
      </c>
      <c r="J60" s="57">
        <v>0.28751526251526249</v>
      </c>
      <c r="K60" s="57">
        <v>0.37016574585635359</v>
      </c>
      <c r="L60" s="559">
        <v>0.11478494623655915</v>
      </c>
      <c r="M60" s="559">
        <v>3.2795698924731186E-2</v>
      </c>
      <c r="N60" s="559">
        <v>0.14018518518518519</v>
      </c>
      <c r="O60" s="559">
        <v>9.544082125603863E-2</v>
      </c>
      <c r="P60" s="559">
        <v>0.27758445258445258</v>
      </c>
      <c r="Q60" s="559">
        <v>0.29892473118279572</v>
      </c>
      <c r="R60" s="559">
        <v>0.37055555555555558</v>
      </c>
      <c r="S60" s="559">
        <v>0.53118279569892468</v>
      </c>
      <c r="T60" s="559">
        <v>0.40054347826086956</v>
      </c>
      <c r="U60" s="559">
        <v>0.30857686453576866</v>
      </c>
      <c r="V60" s="559">
        <v>0.53342293906810034</v>
      </c>
      <c r="W60" s="559">
        <v>0.55162835249042141</v>
      </c>
      <c r="X60" s="559">
        <v>0.4646057347670251</v>
      </c>
      <c r="Y60" s="57">
        <v>0.51578144078144084</v>
      </c>
      <c r="Z60" s="559">
        <v>0.34962962962962962</v>
      </c>
      <c r="AA60" s="559">
        <v>0.3</v>
      </c>
      <c r="AB60" s="559">
        <v>0.15342592592592594</v>
      </c>
      <c r="AC60" s="57">
        <v>0.26804029304029298</v>
      </c>
      <c r="AD60" s="57">
        <v>0.39191086691086685</v>
      </c>
      <c r="AE60" s="559">
        <v>0.12544802867383512</v>
      </c>
      <c r="AF60" s="559">
        <v>3.288530465949821E-2</v>
      </c>
      <c r="AG60" s="559">
        <v>0.14583333333333334</v>
      </c>
      <c r="AH60" s="57">
        <v>0.10090579710144926</v>
      </c>
      <c r="AI60" s="57">
        <v>0.29420113544201132</v>
      </c>
      <c r="AJ60" s="559">
        <v>0.28593189964157706</v>
      </c>
      <c r="AK60" s="559">
        <v>0.36314814814814816</v>
      </c>
      <c r="AL60" s="559">
        <v>0.49068100358422939</v>
      </c>
      <c r="AM60" s="559">
        <v>0.38010265700483087</v>
      </c>
      <c r="AN60" s="559">
        <v>0.31579386763812989</v>
      </c>
      <c r="AO60" s="559">
        <v>0.52625448028673838</v>
      </c>
      <c r="AP60" s="559">
        <v>0.50079365079365079</v>
      </c>
      <c r="AQ60" s="559">
        <v>0.43754480286738351</v>
      </c>
      <c r="AR60" s="57">
        <v>0.4877777777777777</v>
      </c>
      <c r="AS60" s="559">
        <v>0.34185185185185185</v>
      </c>
      <c r="AT60" s="559">
        <v>0.30842293906810037</v>
      </c>
      <c r="AU60" s="559">
        <v>0.15074074074074073</v>
      </c>
      <c r="AV60" s="57">
        <v>0.26746031746031745</v>
      </c>
      <c r="AW60" s="57">
        <v>0.37701043585021488</v>
      </c>
      <c r="AX60" s="559">
        <v>0.1003584229390681</v>
      </c>
      <c r="AY60" s="559">
        <v>6.3261648745519719E-2</v>
      </c>
      <c r="AZ60" s="559">
        <v>0.11648148148148148</v>
      </c>
      <c r="BA60" s="57">
        <v>9.3115942028985502E-2</v>
      </c>
      <c r="BB60" s="57">
        <v>0.28133903133903132</v>
      </c>
      <c r="BC60" s="559">
        <v>0.26738351254480286</v>
      </c>
      <c r="BD60" s="559">
        <v>0.33500000000000002</v>
      </c>
      <c r="BE60" s="559">
        <v>0.33215579710144932</v>
      </c>
      <c r="BF60" s="559">
        <v>0.29414764079147637</v>
      </c>
      <c r="BG60" s="559">
        <v>0.3739117199391172</v>
      </c>
      <c r="BH60" s="559">
        <v>0.50250896057347672</v>
      </c>
      <c r="BI60" s="559">
        <v>0.44603174603174606</v>
      </c>
      <c r="BJ60" s="559">
        <v>0.36120071684587812</v>
      </c>
      <c r="BK60" s="559">
        <v>0.43626543209876539</v>
      </c>
      <c r="BL60" s="559">
        <v>0.29833333333333334</v>
      </c>
      <c r="BM60" s="559">
        <v>0.26845878136200718</v>
      </c>
      <c r="BN60" s="559">
        <v>5.3055555555555557E-2</v>
      </c>
      <c r="BO60" s="559">
        <v>0.20729548229548231</v>
      </c>
      <c r="BP60" s="559">
        <v>0.32114794352363413</v>
      </c>
      <c r="BQ60" s="740">
        <v>-5.5862492326580748E-2</v>
      </c>
      <c r="BR60" s="559">
        <v>0</v>
      </c>
      <c r="BS60" s="740">
        <v>-0.1003584229390681</v>
      </c>
      <c r="BT60" s="559">
        <v>0</v>
      </c>
      <c r="BU60" s="740">
        <v>-6.3261648745519719E-2</v>
      </c>
      <c r="BV60" s="559">
        <v>0</v>
      </c>
      <c r="BW60" s="740">
        <f t="shared" si="0"/>
        <v>-0.11648148148148148</v>
      </c>
      <c r="BX60" s="559">
        <v>0</v>
      </c>
      <c r="BY60" s="740">
        <f t="shared" si="1"/>
        <v>-9.3115942028985502E-2</v>
      </c>
      <c r="BZ60" s="559">
        <v>0.21292226292226293</v>
      </c>
      <c r="CA60" s="740">
        <f t="shared" si="2"/>
        <v>-6.8416768416768386E-2</v>
      </c>
    </row>
    <row r="61" spans="1:79" x14ac:dyDescent="0.25">
      <c r="A61" s="58" t="s">
        <v>46</v>
      </c>
      <c r="B61" s="559">
        <v>0.28975254654021776</v>
      </c>
      <c r="C61" s="559">
        <v>0.48296319272125726</v>
      </c>
      <c r="D61" s="559">
        <v>0.4603708791208791</v>
      </c>
      <c r="E61" s="559">
        <v>0.42619106699751863</v>
      </c>
      <c r="F61" s="57">
        <v>0.45637962962962969</v>
      </c>
      <c r="G61" s="559">
        <v>0.37246153846153846</v>
      </c>
      <c r="H61" s="559">
        <v>0.33099669148056243</v>
      </c>
      <c r="I61" s="559">
        <v>0.1088482905982906</v>
      </c>
      <c r="J61" s="57">
        <v>0.27143068469991549</v>
      </c>
      <c r="K61" s="57">
        <v>0.36339424847712137</v>
      </c>
      <c r="L61" s="559">
        <v>4.2619933829611246E-2</v>
      </c>
      <c r="M61" s="559">
        <v>2.7543424317617866E-2</v>
      </c>
      <c r="N61" s="559">
        <v>4.5739316239316243E-2</v>
      </c>
      <c r="O61" s="559">
        <v>3.855699554069119E-2</v>
      </c>
      <c r="P61" s="559">
        <v>0.2539252841175918</v>
      </c>
      <c r="Q61" s="559">
        <v>0.27751861042183623</v>
      </c>
      <c r="R61" s="559">
        <v>0.36923504273504276</v>
      </c>
      <c r="S61" s="559">
        <v>0.46193134822167081</v>
      </c>
      <c r="T61" s="559">
        <v>0.36956521739130432</v>
      </c>
      <c r="U61" s="559">
        <v>0.2830728837372673</v>
      </c>
      <c r="V61" s="559">
        <v>0.4772394540942928</v>
      </c>
      <c r="W61" s="559">
        <v>0.49065207780725023</v>
      </c>
      <c r="X61" s="559">
        <v>0.42256410256410254</v>
      </c>
      <c r="Y61" s="57">
        <v>0.46288813750352215</v>
      </c>
      <c r="Z61" s="559">
        <v>0.36133119658119656</v>
      </c>
      <c r="AA61" s="559">
        <v>0.29266129032258065</v>
      </c>
      <c r="AB61" s="559">
        <v>6.7027777777777783E-2</v>
      </c>
      <c r="AC61" s="57">
        <v>0.2409150464919696</v>
      </c>
      <c r="AD61" s="57">
        <v>0.35190159199774584</v>
      </c>
      <c r="AE61" s="559">
        <v>3.3591811414392062E-2</v>
      </c>
      <c r="AF61" s="559">
        <v>2.1877584780810588E-2</v>
      </c>
      <c r="AG61" s="559">
        <v>3.9485042735042733E-2</v>
      </c>
      <c r="AH61" s="57">
        <v>3.1566332218506132E-2</v>
      </c>
      <c r="AI61" s="57">
        <v>0.24434376754632228</v>
      </c>
      <c r="AJ61" s="559">
        <v>0.26985318444995865</v>
      </c>
      <c r="AK61" s="559">
        <v>0.39894871794871795</v>
      </c>
      <c r="AL61" s="559">
        <v>0.49512406947890819</v>
      </c>
      <c r="AM61" s="559">
        <v>0.38785604793756967</v>
      </c>
      <c r="AN61" s="559">
        <v>0.28041789267199102</v>
      </c>
      <c r="AO61" s="559">
        <v>0.51636683209263856</v>
      </c>
      <c r="AP61" s="559">
        <v>0.48969780219780218</v>
      </c>
      <c r="AQ61" s="559">
        <v>0.43503722084367247</v>
      </c>
      <c r="AR61" s="57">
        <v>0.48005626780626781</v>
      </c>
      <c r="AS61" s="559">
        <v>0.36254273504273504</v>
      </c>
      <c r="AT61" s="559">
        <v>0.29927419354838708</v>
      </c>
      <c r="AU61" s="559">
        <v>7.8228632478632473E-2</v>
      </c>
      <c r="AV61" s="57">
        <v>0.24725979149056071</v>
      </c>
      <c r="AW61" s="57">
        <v>0.36301494545969681</v>
      </c>
      <c r="AX61" s="559">
        <v>3.0475599669148055E-2</v>
      </c>
      <c r="AY61" s="559">
        <v>2.8955748552522746E-2</v>
      </c>
      <c r="AZ61" s="559">
        <v>4.4258547008547006E-2</v>
      </c>
      <c r="BA61" s="57">
        <v>3.4457915273132661E-2</v>
      </c>
      <c r="BB61" s="57">
        <v>0.25229242979242977</v>
      </c>
      <c r="BC61" s="559">
        <v>0.22076291248944971</v>
      </c>
      <c r="BD61" s="559">
        <v>0.31229348365595971</v>
      </c>
      <c r="BE61" s="559">
        <v>0.29867431073869577</v>
      </c>
      <c r="BF61" s="559">
        <v>0.26579735782899971</v>
      </c>
      <c r="BG61" s="559">
        <v>0.36003126097646648</v>
      </c>
      <c r="BH61" s="559">
        <v>0.41995322071383884</v>
      </c>
      <c r="BI61" s="559">
        <v>0.39115358592692828</v>
      </c>
      <c r="BJ61" s="559">
        <v>0.35532068910326364</v>
      </c>
      <c r="BK61" s="559">
        <v>0.38873101789204628</v>
      </c>
      <c r="BL61" s="559">
        <v>0.28934746654638399</v>
      </c>
      <c r="BM61" s="559">
        <v>0.22975686411454013</v>
      </c>
      <c r="BN61" s="559">
        <v>5.5369493309276797E-2</v>
      </c>
      <c r="BO61" s="559">
        <v>0.19191177563978645</v>
      </c>
      <c r="BP61" s="559">
        <v>0.28977769720168362</v>
      </c>
      <c r="BQ61" s="740">
        <v>-7.3237248258013199E-2</v>
      </c>
      <c r="BR61" s="559">
        <v>3.1725158962271016E-2</v>
      </c>
      <c r="BS61" s="740">
        <v>1.2495592931229607E-3</v>
      </c>
      <c r="BT61" s="559">
        <v>2.3378730338877007E-2</v>
      </c>
      <c r="BU61" s="740">
        <v>-5.5770182136457395E-3</v>
      </c>
      <c r="BV61" s="559">
        <v>3.1673808449857163E-2</v>
      </c>
      <c r="BW61" s="740">
        <f t="shared" si="0"/>
        <v>-1.2584738558689842E-2</v>
      </c>
      <c r="BX61" s="559">
        <v>2.8896030672079392E-2</v>
      </c>
      <c r="BY61" s="740">
        <f t="shared" si="1"/>
        <v>-5.5618846010532692E-3</v>
      </c>
      <c r="BZ61" s="559">
        <v>0.20186153119170711</v>
      </c>
      <c r="CA61" s="740">
        <f t="shared" si="2"/>
        <v>-5.0430898600722668E-2</v>
      </c>
    </row>
    <row r="62" spans="1:79" x14ac:dyDescent="0.25">
      <c r="A62" s="10" t="s">
        <v>81</v>
      </c>
      <c r="B62" s="559">
        <v>0.2156772689494969</v>
      </c>
      <c r="C62" s="559">
        <v>0.41877900655711142</v>
      </c>
      <c r="D62" s="559">
        <v>0.40237972668358107</v>
      </c>
      <c r="E62" s="559">
        <v>0.28695502470186512</v>
      </c>
      <c r="F62" s="57">
        <v>0.36827097017965049</v>
      </c>
      <c r="G62" s="559">
        <v>0.19964265190746555</v>
      </c>
      <c r="H62" s="559">
        <v>0.10316926688859204</v>
      </c>
      <c r="I62" s="559">
        <v>2.9317307197918027E-2</v>
      </c>
      <c r="J62" s="57">
        <v>0.11062687963415231</v>
      </c>
      <c r="K62" s="57">
        <v>0.23908407964631206</v>
      </c>
      <c r="L62" s="559">
        <v>2.5653482289490506E-2</v>
      </c>
      <c r="M62" s="559">
        <v>2.6210552647501828E-2</v>
      </c>
      <c r="N62" s="559">
        <v>0.12891646379838057</v>
      </c>
      <c r="O62" s="559">
        <v>5.9513902141284554E-2</v>
      </c>
      <c r="P62" s="559">
        <v>0.17869091457760619</v>
      </c>
      <c r="Q62" s="559">
        <v>0.22425504764781123</v>
      </c>
      <c r="R62" s="559">
        <v>0.35287243281766567</v>
      </c>
      <c r="S62" s="559">
        <v>0.43494100637171085</v>
      </c>
      <c r="T62" s="559">
        <v>0.33718713641489179</v>
      </c>
      <c r="U62" s="559">
        <v>0.22436591705075237</v>
      </c>
      <c r="V62" s="559">
        <v>0.43901659530067333</v>
      </c>
      <c r="W62" s="559">
        <v>0.40191426073430242</v>
      </c>
      <c r="X62" s="559">
        <v>0.32890199599842018</v>
      </c>
      <c r="Y62" s="57">
        <v>0.38968120759963371</v>
      </c>
      <c r="Z62" s="559">
        <v>0.21867487909368435</v>
      </c>
      <c r="AA62" s="559">
        <v>0.11122256331495596</v>
      </c>
      <c r="AB62" s="559">
        <v>3.0102305608564892E-2</v>
      </c>
      <c r="AC62" s="57">
        <v>0.11967651953358409</v>
      </c>
      <c r="AD62" s="57">
        <v>0.25436214256664536</v>
      </c>
      <c r="AE62" s="559">
        <v>2.3727646115036839E-2</v>
      </c>
      <c r="AF62" s="559">
        <v>2.7189982575052059E-2</v>
      </c>
      <c r="AG62" s="559">
        <v>9.4741581889745866E-2</v>
      </c>
      <c r="AH62" s="57">
        <v>4.8270539673771248E-2</v>
      </c>
      <c r="AI62" s="57">
        <v>0.18473642088229303</v>
      </c>
      <c r="AJ62" s="559">
        <v>0.22919748738412507</v>
      </c>
      <c r="AK62" s="559">
        <v>0.35875096792179234</v>
      </c>
      <c r="AL62" s="559">
        <v>0.41195734843089721</v>
      </c>
      <c r="AM62" s="559">
        <v>0.33303599925884547</v>
      </c>
      <c r="AN62" s="559">
        <v>0.22247829607173056</v>
      </c>
      <c r="AO62" s="559">
        <v>0.46206335651802632</v>
      </c>
      <c r="AP62" s="559">
        <v>0.4001325384124122</v>
      </c>
      <c r="AQ62" s="559">
        <v>0.32916996229363765</v>
      </c>
      <c r="AR62" s="57">
        <v>0.39702159954121247</v>
      </c>
      <c r="AS62" s="559">
        <v>0.21411813441698968</v>
      </c>
      <c r="AT62" s="559">
        <v>0.11102177618425327</v>
      </c>
      <c r="AU62" s="559">
        <v>3.2055427154005431E-2</v>
      </c>
      <c r="AV62" s="57">
        <v>0.12115709142404639</v>
      </c>
      <c r="AW62" s="57">
        <v>0.2572440181131917</v>
      </c>
      <c r="AX62" s="559">
        <v>2.2985460044100244E-2</v>
      </c>
      <c r="AY62" s="559">
        <v>2.2747033551947411E-2</v>
      </c>
      <c r="AZ62" s="559">
        <v>0.10288222519397</v>
      </c>
      <c r="BA62" s="57">
        <v>4.8961560770696834E-2</v>
      </c>
      <c r="BB62" s="57">
        <v>0.18705678751048793</v>
      </c>
      <c r="BC62" s="559">
        <v>0.21266431698034963</v>
      </c>
      <c r="BD62" s="559">
        <v>0.33309049539995944</v>
      </c>
      <c r="BE62" s="559">
        <v>0.31286944416745183</v>
      </c>
      <c r="BF62" s="559">
        <v>0.21665337609849189</v>
      </c>
      <c r="BG62" s="559">
        <v>0.25512968371774081</v>
      </c>
      <c r="BH62" s="559">
        <v>0.45509129134848003</v>
      </c>
      <c r="BI62" s="559">
        <v>0.39674412310189722</v>
      </c>
      <c r="BJ62" s="559">
        <v>0.28618759483152045</v>
      </c>
      <c r="BK62" s="559">
        <v>0.37876089909370153</v>
      </c>
      <c r="BL62" s="559">
        <v>0.22138429497642911</v>
      </c>
      <c r="BM62" s="559">
        <v>0.121836058035523</v>
      </c>
      <c r="BN62" s="559">
        <v>3.3563335452223578E-2</v>
      </c>
      <c r="BO62" s="559">
        <v>0.1279043493351518</v>
      </c>
      <c r="BP62" s="559">
        <v>0.25145761121764593</v>
      </c>
      <c r="BQ62" s="740">
        <v>-5.7864068955457704E-3</v>
      </c>
      <c r="BR62" s="559">
        <v>2.4871925529588532E-2</v>
      </c>
      <c r="BS62" s="740">
        <v>1.8864654854882888E-3</v>
      </c>
      <c r="BT62" s="559">
        <v>2.4957804622653946E-2</v>
      </c>
      <c r="BU62" s="740">
        <v>2.2107710707065346E-3</v>
      </c>
      <c r="BV62" s="559">
        <v>0.11838811038929968</v>
      </c>
      <c r="BW62" s="740">
        <f t="shared" si="0"/>
        <v>1.550588519532968E-2</v>
      </c>
      <c r="BX62" s="559">
        <v>5.5397270983684702E-2</v>
      </c>
      <c r="BY62" s="740">
        <f t="shared" si="1"/>
        <v>6.4357102129878677E-3</v>
      </c>
      <c r="BZ62" s="559">
        <v>0.18538531114193557</v>
      </c>
      <c r="CA62" s="740">
        <f t="shared" si="2"/>
        <v>-1.6714763685523604E-3</v>
      </c>
    </row>
    <row r="63" spans="1:79" x14ac:dyDescent="0.25">
      <c r="A63" s="58" t="s">
        <v>48</v>
      </c>
      <c r="B63" s="559">
        <v>0.23564205701484012</v>
      </c>
      <c r="C63" s="559">
        <v>0.46774542884964443</v>
      </c>
      <c r="D63" s="559">
        <v>0.44841186891563917</v>
      </c>
      <c r="E63" s="559">
        <v>0.29143990705877798</v>
      </c>
      <c r="F63" s="57">
        <v>0.40100308603109996</v>
      </c>
      <c r="G63" s="559">
        <v>0.21697344466103313</v>
      </c>
      <c r="H63" s="559">
        <v>0.10992931539942252</v>
      </c>
      <c r="I63" s="559">
        <v>3.6542343646200438E-2</v>
      </c>
      <c r="J63" s="57">
        <v>0.12102508161097919</v>
      </c>
      <c r="K63" s="57">
        <v>0.26024066391932649</v>
      </c>
      <c r="L63" s="559">
        <v>3.4666833710500548E-2</v>
      </c>
      <c r="M63" s="559">
        <v>3.4802303947743606E-2</v>
      </c>
      <c r="N63" s="559">
        <v>0.10827910279109512</v>
      </c>
      <c r="O63" s="559">
        <v>5.8716482077591538E-2</v>
      </c>
      <c r="P63" s="559">
        <v>0.19235015577016901</v>
      </c>
      <c r="Q63" s="559">
        <v>0.2370300162669049</v>
      </c>
      <c r="R63" s="559">
        <v>0.38052020444662449</v>
      </c>
      <c r="S63" s="559">
        <v>0.47187737636576121</v>
      </c>
      <c r="T63" s="559">
        <v>0.36295295941396011</v>
      </c>
      <c r="U63" s="559">
        <v>0.23533969143623695</v>
      </c>
      <c r="V63" s="559">
        <v>0.46350690105257492</v>
      </c>
      <c r="W63" s="559">
        <v>0.44385188247068613</v>
      </c>
      <c r="X63" s="559">
        <v>0.34463063895314094</v>
      </c>
      <c r="Y63" s="57">
        <v>0.41674690474535253</v>
      </c>
      <c r="Z63" s="559">
        <v>0.22102258961991403</v>
      </c>
      <c r="AA63" s="559">
        <v>0.10614093087994206</v>
      </c>
      <c r="AB63" s="559">
        <v>3.916105883103925E-2</v>
      </c>
      <c r="AC63" s="57">
        <v>0.12193272869018462</v>
      </c>
      <c r="AD63" s="57">
        <v>0.26933981671776858</v>
      </c>
      <c r="AE63" s="559">
        <v>3.5478097433406484E-2</v>
      </c>
      <c r="AF63" s="559">
        <v>3.8648346040530045E-2</v>
      </c>
      <c r="AG63" s="559">
        <v>9.7112985868363658E-2</v>
      </c>
      <c r="AH63" s="57">
        <v>5.6644666562423278E-2</v>
      </c>
      <c r="AI63" s="57">
        <v>0.19794428006701922</v>
      </c>
      <c r="AJ63" s="559">
        <v>0.23508974872389532</v>
      </c>
      <c r="AK63" s="559">
        <v>0.39933366554264305</v>
      </c>
      <c r="AL63" s="559">
        <v>0.44957457041950488</v>
      </c>
      <c r="AM63" s="559">
        <v>0.36091960717092064</v>
      </c>
      <c r="AN63" s="559">
        <v>0.238902077405069</v>
      </c>
      <c r="AO63" s="559">
        <v>0.50615282219743118</v>
      </c>
      <c r="AP63" s="559">
        <v>0.4597046320139429</v>
      </c>
      <c r="AQ63" s="559">
        <v>0.34112042296478368</v>
      </c>
      <c r="AR63" s="57">
        <v>0.43485778107132295</v>
      </c>
      <c r="AS63" s="559">
        <v>0.22308758661954356</v>
      </c>
      <c r="AT63" s="559">
        <v>0.10061025499856954</v>
      </c>
      <c r="AU63" s="559">
        <v>4.1744852060470919E-2</v>
      </c>
      <c r="AV63" s="57">
        <v>0.12555909186412254</v>
      </c>
      <c r="AW63" s="57">
        <v>0.27735527684082584</v>
      </c>
      <c r="AX63" s="559">
        <v>3.8677749753065545E-2</v>
      </c>
      <c r="AY63" s="559">
        <v>3.7221946988400395E-2</v>
      </c>
      <c r="AZ63" s="559">
        <v>0.1109530809338929</v>
      </c>
      <c r="BA63" s="57">
        <v>6.175664097320846E-2</v>
      </c>
      <c r="BB63" s="57">
        <v>0.2047000182785324</v>
      </c>
      <c r="BC63" s="559">
        <v>0.20675514305426151</v>
      </c>
      <c r="BD63" s="559">
        <v>0.37672781218908274</v>
      </c>
      <c r="BE63" s="559">
        <v>0.34955866079806441</v>
      </c>
      <c r="BF63" s="559">
        <v>0.2370299200986701</v>
      </c>
      <c r="BG63" s="559">
        <v>0.27507564442843541</v>
      </c>
      <c r="BH63" s="559">
        <v>0.50582038280735653</v>
      </c>
      <c r="BI63" s="559">
        <v>0.43348812269474374</v>
      </c>
      <c r="BJ63" s="559">
        <v>0.30471772587007961</v>
      </c>
      <c r="BK63" s="559">
        <v>0.41404832004948161</v>
      </c>
      <c r="BL63" s="559">
        <v>0.20997939615681743</v>
      </c>
      <c r="BM63" s="559">
        <v>0.11055600236989603</v>
      </c>
      <c r="BN63" s="559">
        <v>4.543156774390255E-2</v>
      </c>
      <c r="BO63" s="559">
        <v>0.12585176847544607</v>
      </c>
      <c r="BP63" s="559">
        <v>0.26714869499967797</v>
      </c>
      <c r="BQ63" s="740">
        <v>-1.0206581841147866E-2</v>
      </c>
      <c r="BR63" s="559">
        <v>3.9251794320869282E-2</v>
      </c>
      <c r="BS63" s="740">
        <v>5.740445678037373E-4</v>
      </c>
      <c r="BT63" s="559">
        <v>3.7900777529359865E-2</v>
      </c>
      <c r="BU63" s="740">
        <v>6.7883054095946999E-4</v>
      </c>
      <c r="BV63" s="559">
        <v>0.12849110284338647</v>
      </c>
      <c r="BW63" s="740">
        <f t="shared" si="0"/>
        <v>1.7538021909493565E-2</v>
      </c>
      <c r="BX63" s="559">
        <v>6.7900565835252821E-2</v>
      </c>
      <c r="BY63" s="740">
        <f t="shared" si="1"/>
        <v>6.1439248620443615E-3</v>
      </c>
      <c r="BZ63" s="559">
        <v>0.20000136075623018</v>
      </c>
      <c r="CA63" s="740">
        <f t="shared" si="2"/>
        <v>-4.6986575223022242E-3</v>
      </c>
    </row>
    <row r="64" spans="1:79" x14ac:dyDescent="0.25">
      <c r="A64" s="59" t="s">
        <v>49</v>
      </c>
      <c r="B64" s="559">
        <v>0.295496700329967</v>
      </c>
      <c r="C64" s="559">
        <v>0.51266335060042378</v>
      </c>
      <c r="D64" s="559">
        <v>0.49084061087938824</v>
      </c>
      <c r="E64" s="559">
        <v>0.37899056196530884</v>
      </c>
      <c r="F64" s="57">
        <v>0.45983120437956204</v>
      </c>
      <c r="G64" s="559">
        <v>0.37910837388483376</v>
      </c>
      <c r="H64" s="559">
        <v>0.20796787928734009</v>
      </c>
      <c r="I64" s="559">
        <v>7.0590024330900239E-2</v>
      </c>
      <c r="J64" s="57">
        <v>0.21909841982834682</v>
      </c>
      <c r="K64" s="57">
        <v>0.338799804411824</v>
      </c>
      <c r="L64" s="559">
        <v>6.6345851973942396E-2</v>
      </c>
      <c r="M64" s="559">
        <v>7.1864453339612278E-2</v>
      </c>
      <c r="N64" s="559">
        <v>0.19682177615571775</v>
      </c>
      <c r="O64" s="559">
        <v>0.11075187771077964</v>
      </c>
      <c r="P64" s="559">
        <v>0.26194848845396296</v>
      </c>
      <c r="Q64" s="559">
        <v>0.32641913900007846</v>
      </c>
      <c r="R64" s="559">
        <v>0.43183546228710462</v>
      </c>
      <c r="S64" s="559">
        <v>0.54101424534965858</v>
      </c>
      <c r="T64" s="559">
        <v>0.43310324764624986</v>
      </c>
      <c r="U64" s="559">
        <v>0.30508886611338865</v>
      </c>
      <c r="V64" s="559">
        <v>0.50206273055490147</v>
      </c>
      <c r="W64" s="559">
        <v>0.48908780099001592</v>
      </c>
      <c r="X64" s="559">
        <v>0.37669727650890827</v>
      </c>
      <c r="Y64" s="57">
        <v>0.45522094997459972</v>
      </c>
      <c r="Z64" s="559">
        <v>0.36931265206812652</v>
      </c>
      <c r="AA64" s="559">
        <v>0.20317037516678441</v>
      </c>
      <c r="AB64" s="559">
        <v>7.7506589618815902E-2</v>
      </c>
      <c r="AC64" s="57">
        <v>0.21651493275580866</v>
      </c>
      <c r="AD64" s="57">
        <v>0.3358679413652042</v>
      </c>
      <c r="AE64" s="559">
        <v>7.0876010517227847E-2</v>
      </c>
      <c r="AF64" s="559">
        <v>8.0377815713052345E-2</v>
      </c>
      <c r="AG64" s="559">
        <v>0.19113696269261962</v>
      </c>
      <c r="AH64" s="57">
        <v>0.1132932336295356</v>
      </c>
      <c r="AI64" s="57">
        <v>0.26113482781892128</v>
      </c>
      <c r="AJ64" s="559">
        <v>0.31103573110430893</v>
      </c>
      <c r="AK64" s="559">
        <v>0.41977899432278992</v>
      </c>
      <c r="AL64" s="559">
        <v>0.44712689349344636</v>
      </c>
      <c r="AM64" s="559">
        <v>0.3923522955675447</v>
      </c>
      <c r="AN64" s="559">
        <v>0.29411845359179933</v>
      </c>
      <c r="AO64" s="559">
        <v>0.53007515108704184</v>
      </c>
      <c r="AP64" s="559">
        <v>0.4996116831769204</v>
      </c>
      <c r="AQ64" s="559">
        <v>0.40354220626324466</v>
      </c>
      <c r="AR64" s="57">
        <v>0.47701405785347401</v>
      </c>
      <c r="AS64" s="559">
        <v>0.39339770884022707</v>
      </c>
      <c r="AT64" s="559">
        <v>0.18987667765481517</v>
      </c>
      <c r="AU64" s="559">
        <v>7.9701439578264394E-2</v>
      </c>
      <c r="AV64" s="57">
        <v>0.22065001604235182</v>
      </c>
      <c r="AW64" s="57">
        <v>0.34812384898710869</v>
      </c>
      <c r="AX64" s="559">
        <v>7.4562436229495335E-2</v>
      </c>
      <c r="AY64" s="559">
        <v>7.6389706459461582E-2</v>
      </c>
      <c r="AZ64" s="559">
        <v>0.1809154501216545</v>
      </c>
      <c r="BA64" s="57">
        <v>0.10985847746747067</v>
      </c>
      <c r="BB64" s="57">
        <v>0.26782929155191931</v>
      </c>
      <c r="BC64" s="559">
        <v>0.23757701514794757</v>
      </c>
      <c r="BD64" s="559">
        <v>0.3845574817518248</v>
      </c>
      <c r="BE64" s="559">
        <v>0.35766671294827035</v>
      </c>
      <c r="BF64" s="559">
        <v>0.29047324434223243</v>
      </c>
      <c r="BG64" s="559">
        <v>0.3452625570776256</v>
      </c>
      <c r="BH64" s="559">
        <v>0.52247665018444389</v>
      </c>
      <c r="BI64" s="559">
        <v>0.45802376607577339</v>
      </c>
      <c r="BJ64" s="559">
        <v>0.33667147398163411</v>
      </c>
      <c r="BK64" s="559">
        <v>0.43842508110300077</v>
      </c>
      <c r="BL64" s="559">
        <v>0.38640764395782645</v>
      </c>
      <c r="BM64" s="559">
        <v>0.2003865473667687</v>
      </c>
      <c r="BN64" s="559">
        <v>8.8169099756691002E-2</v>
      </c>
      <c r="BO64" s="559">
        <v>0.22471742065720168</v>
      </c>
      <c r="BP64" s="559">
        <v>0.33098089822693605</v>
      </c>
      <c r="BQ64" s="740">
        <v>-1.7142950760172637E-2</v>
      </c>
      <c r="BR64" s="559">
        <v>7.5857468016639201E-2</v>
      </c>
      <c r="BS64" s="740">
        <v>1.295031787143866E-3</v>
      </c>
      <c r="BT64" s="559">
        <v>7.8538281924495718E-2</v>
      </c>
      <c r="BU64" s="740">
        <v>2.148575465034136E-3</v>
      </c>
      <c r="BV64" s="559">
        <v>0.19701186131386861</v>
      </c>
      <c r="BW64" s="740">
        <f t="shared" si="0"/>
        <v>1.6096411192214111E-2</v>
      </c>
      <c r="BX64" s="559">
        <v>0.11626765312599177</v>
      </c>
      <c r="BY64" s="740">
        <f t="shared" si="1"/>
        <v>6.4091756585211018E-3</v>
      </c>
      <c r="BZ64" s="559">
        <v>0.25862332112332115</v>
      </c>
      <c r="CA64" s="740">
        <f t="shared" si="2"/>
        <v>-9.2059704285981647E-3</v>
      </c>
    </row>
    <row r="65" spans="1:79" x14ac:dyDescent="0.25">
      <c r="A65" s="59" t="s">
        <v>50</v>
      </c>
      <c r="B65" s="559">
        <v>0.19232679180103451</v>
      </c>
      <c r="C65" s="559">
        <v>0.47213117414162392</v>
      </c>
      <c r="D65" s="559">
        <v>0.45171325572482512</v>
      </c>
      <c r="E65" s="559">
        <v>0.22364563726444689</v>
      </c>
      <c r="F65" s="57">
        <v>0.38018015500409869</v>
      </c>
      <c r="G65" s="559">
        <v>6.4106863402638048E-2</v>
      </c>
      <c r="H65" s="559">
        <v>1.8511607278077064E-2</v>
      </c>
      <c r="I65" s="559">
        <v>9.216409568522245E-3</v>
      </c>
      <c r="J65" s="57">
        <v>3.0478659502804373E-2</v>
      </c>
      <c r="K65" s="57">
        <v>0.20436338102278498</v>
      </c>
      <c r="L65" s="559">
        <v>9.5086648925812936E-3</v>
      </c>
      <c r="M65" s="559">
        <v>3.7618182211548862E-3</v>
      </c>
      <c r="N65" s="559">
        <v>2.8169014084507043E-2</v>
      </c>
      <c r="O65" s="559">
        <v>1.3657123902837314E-2</v>
      </c>
      <c r="P65" s="559">
        <v>0.14009607093108101</v>
      </c>
      <c r="Q65" s="559">
        <v>0.16512515955950757</v>
      </c>
      <c r="R65" s="559">
        <v>0.38283031522468142</v>
      </c>
      <c r="S65" s="559">
        <v>0.46787985980398522</v>
      </c>
      <c r="T65" s="559">
        <v>0.33813114192400784</v>
      </c>
      <c r="U65" s="559">
        <v>0.19001176005806528</v>
      </c>
      <c r="V65" s="559">
        <v>0.47690714177538346</v>
      </c>
      <c r="W65" s="559">
        <v>0.45177964337750642</v>
      </c>
      <c r="X65" s="559">
        <v>0.35513619350511672</v>
      </c>
      <c r="Y65" s="57">
        <v>0.42741706650157352</v>
      </c>
      <c r="Z65" s="559">
        <v>7.0579029733959311E-2</v>
      </c>
      <c r="AA65" s="559">
        <v>1.7151294865970012E-2</v>
      </c>
      <c r="AB65" s="559">
        <v>8.0343170131902519E-3</v>
      </c>
      <c r="AC65" s="57">
        <v>3.1759236739116015E-2</v>
      </c>
      <c r="AD65" s="57">
        <v>0.22958815162034477</v>
      </c>
      <c r="AE65" s="559">
        <v>6.4662166547673136E-3</v>
      </c>
      <c r="AF65" s="559">
        <v>3.4697431903247442E-3</v>
      </c>
      <c r="AG65" s="559">
        <v>1.4428236083165661E-2</v>
      </c>
      <c r="AH65" s="57">
        <v>8.0528460618785169E-3</v>
      </c>
      <c r="AI65" s="57">
        <v>0.15520403442553127</v>
      </c>
      <c r="AJ65" s="559">
        <v>0.17497457865472404</v>
      </c>
      <c r="AK65" s="559">
        <v>0.42838139950816007</v>
      </c>
      <c r="AL65" s="559">
        <v>0.5235715367473659</v>
      </c>
      <c r="AM65" s="559">
        <v>0.37506925611640862</v>
      </c>
      <c r="AN65" s="559">
        <v>0.2104707021729649</v>
      </c>
      <c r="AO65" s="559">
        <v>0.54708628112762592</v>
      </c>
      <c r="AP65" s="559">
        <v>0.47729232538085659</v>
      </c>
      <c r="AQ65" s="559">
        <v>0.31396984054866833</v>
      </c>
      <c r="AR65" s="57">
        <v>0.44507694314032342</v>
      </c>
      <c r="AS65" s="559">
        <v>4.7359154929577464E-2</v>
      </c>
      <c r="AT65" s="559">
        <v>1.7984249583522641E-2</v>
      </c>
      <c r="AU65" s="559">
        <v>1.1331880169908338E-2</v>
      </c>
      <c r="AV65" s="57">
        <v>2.5475195495316221E-2</v>
      </c>
      <c r="AW65" s="57">
        <v>0.23411694846797171</v>
      </c>
      <c r="AX65" s="559">
        <v>9.7439475563055756E-3</v>
      </c>
      <c r="AY65" s="559">
        <v>4.2080439627009371E-3</v>
      </c>
      <c r="AZ65" s="559">
        <v>5.3224904985468363E-2</v>
      </c>
      <c r="BA65" s="57">
        <v>2.20571618114484E-2</v>
      </c>
      <c r="BB65" s="57">
        <v>0.16265357714049866</v>
      </c>
      <c r="BC65" s="559">
        <v>0.19515750416477359</v>
      </c>
      <c r="BD65" s="559">
        <v>0.41871786273194722</v>
      </c>
      <c r="BE65" s="559">
        <v>0.35179828973843058</v>
      </c>
      <c r="BF65" s="559">
        <v>0.21032840880901849</v>
      </c>
      <c r="BG65" s="559">
        <v>0.23219269957645414</v>
      </c>
      <c r="BH65" s="559">
        <v>0.55216243698751655</v>
      </c>
      <c r="BI65" s="559">
        <v>0.46400725783271057</v>
      </c>
      <c r="BJ65" s="559">
        <v>0.3127609744488436</v>
      </c>
      <c r="BK65" s="559">
        <v>0.44227587748714514</v>
      </c>
      <c r="BL65" s="559">
        <v>3.2223898949251061E-2</v>
      </c>
      <c r="BM65" s="559">
        <v>1.9728586573202658E-2</v>
      </c>
      <c r="BN65" s="559">
        <v>1.0689134808853119E-2</v>
      </c>
      <c r="BO65" s="559">
        <v>2.0867881280356129E-2</v>
      </c>
      <c r="BP65" s="559">
        <v>0.23040776889699155</v>
      </c>
      <c r="BQ65" s="740">
        <v>-3.7091795709801589E-3</v>
      </c>
      <c r="BR65" s="559">
        <v>9.6790419938988775E-3</v>
      </c>
      <c r="BS65" s="740">
        <v>-6.490556240669812E-5</v>
      </c>
      <c r="BT65" s="559">
        <v>3.3967244326172088E-3</v>
      </c>
      <c r="BU65" s="740">
        <v>-8.1131953008372823E-4</v>
      </c>
      <c r="BV65" s="559">
        <v>6.4338810641627539E-2</v>
      </c>
      <c r="BW65" s="740">
        <f t="shared" si="0"/>
        <v>1.1113905656159176E-2</v>
      </c>
      <c r="BX65" s="559">
        <v>2.5386011722508966E-2</v>
      </c>
      <c r="BY65" s="740">
        <f t="shared" si="1"/>
        <v>3.3288499110605656E-3</v>
      </c>
      <c r="BZ65" s="559">
        <v>0.16131618772463843</v>
      </c>
      <c r="CA65" s="740">
        <f t="shared" si="2"/>
        <v>-1.3373894158602295E-3</v>
      </c>
    </row>
    <row r="66" spans="1:79" x14ac:dyDescent="0.25">
      <c r="A66" s="59" t="s">
        <v>66</v>
      </c>
      <c r="B66" s="559">
        <v>0.24676524727781649</v>
      </c>
      <c r="C66" s="559">
        <v>0.46846766161916492</v>
      </c>
      <c r="D66" s="559">
        <v>0.46113419718188869</v>
      </c>
      <c r="E66" s="559">
        <v>0.32308375870674361</v>
      </c>
      <c r="F66" s="57">
        <v>0.41610946167995616</v>
      </c>
      <c r="G66" s="559">
        <v>0.2145695924234737</v>
      </c>
      <c r="H66" s="559">
        <v>8.5601284333710975E-2</v>
      </c>
      <c r="I66" s="559">
        <v>3.268848926721411E-3</v>
      </c>
      <c r="J66" s="57">
        <v>0.10097574785550432</v>
      </c>
      <c r="K66" s="57">
        <v>0.25767206964666817</v>
      </c>
      <c r="L66" s="559">
        <v>2.3299309522120935E-3</v>
      </c>
      <c r="M66" s="559">
        <v>2.1783907276779735E-3</v>
      </c>
      <c r="N66" s="559">
        <v>9.9474791889809649E-2</v>
      </c>
      <c r="O66" s="559">
        <v>3.3956540530118276E-2</v>
      </c>
      <c r="P66" s="559">
        <v>0.18228075580519348</v>
      </c>
      <c r="Q66" s="559">
        <v>0.24782509469748634</v>
      </c>
      <c r="R66" s="559">
        <v>0.36830336170772499</v>
      </c>
      <c r="S66" s="559">
        <v>0.46204376798424956</v>
      </c>
      <c r="T66" s="559">
        <v>0.35916768728311899</v>
      </c>
      <c r="U66" s="559">
        <v>0.22691036717945173</v>
      </c>
      <c r="V66" s="559">
        <v>0.44410757052530514</v>
      </c>
      <c r="W66" s="559">
        <v>0.4068410859117485</v>
      </c>
      <c r="X66" s="559">
        <v>0.30090205834056183</v>
      </c>
      <c r="Y66" s="57">
        <v>0.38344714270640196</v>
      </c>
      <c r="Z66" s="559">
        <v>0.30474676012051288</v>
      </c>
      <c r="AA66" s="559">
        <v>6.7454342445750118E-2</v>
      </c>
      <c r="AB66" s="559">
        <v>1.7225072188711628E-3</v>
      </c>
      <c r="AC66" s="57">
        <v>0.12401277621977776</v>
      </c>
      <c r="AD66" s="57">
        <v>0.25372995946308985</v>
      </c>
      <c r="AE66" s="559">
        <v>1.9131953347432638E-3</v>
      </c>
      <c r="AF66" s="559">
        <v>2.7087815135473934E-3</v>
      </c>
      <c r="AG66" s="559">
        <v>5.1557772892120941E-2</v>
      </c>
      <c r="AH66" s="57">
        <v>1.8369722489789547E-2</v>
      </c>
      <c r="AI66" s="57">
        <v>0.17470389449395252</v>
      </c>
      <c r="AJ66" s="559">
        <v>0.26885130085159548</v>
      </c>
      <c r="AK66" s="559">
        <v>0.38143747925161758</v>
      </c>
      <c r="AL66" s="559">
        <v>0.41982324954371242</v>
      </c>
      <c r="AM66" s="559">
        <v>0.35643516782394641</v>
      </c>
      <c r="AN66" s="559">
        <v>0.22038497959329525</v>
      </c>
      <c r="AO66" s="559">
        <v>0.45122996107840879</v>
      </c>
      <c r="AP66" s="559">
        <v>0.40633414000359713</v>
      </c>
      <c r="AQ66" s="559">
        <v>0.33052817223698228</v>
      </c>
      <c r="AR66" s="57">
        <v>0.39568731169864263</v>
      </c>
      <c r="AS66" s="559">
        <v>0.32520153334460794</v>
      </c>
      <c r="AT66" s="559">
        <v>7.8194755859605863E-2</v>
      </c>
      <c r="AU66" s="559">
        <v>4.1496764818259833E-3</v>
      </c>
      <c r="AV66" s="57">
        <v>0.13521509589495384</v>
      </c>
      <c r="AW66" s="57">
        <v>0.26473166728905323</v>
      </c>
      <c r="AX66" s="559">
        <v>3.5990803326853477E-3</v>
      </c>
      <c r="AY66" s="559">
        <v>3.8832182536868223E-3</v>
      </c>
      <c r="AZ66" s="559">
        <v>7.4843505477308295E-2</v>
      </c>
      <c r="BA66" s="57">
        <v>2.6936266381538319E-2</v>
      </c>
      <c r="BB66" s="57">
        <v>0.18458464660441334</v>
      </c>
      <c r="BC66" s="559">
        <v>0.22058155383916403</v>
      </c>
      <c r="BD66" s="559">
        <v>0.34055164319248826</v>
      </c>
      <c r="BE66" s="559">
        <v>0.31463053684425391</v>
      </c>
      <c r="BF66" s="559">
        <v>0.21737709373272482</v>
      </c>
      <c r="BG66" s="559">
        <v>0.26255579057160894</v>
      </c>
      <c r="BH66" s="559">
        <v>0.47478251823963302</v>
      </c>
      <c r="BI66" s="559">
        <v>0.38994017900499939</v>
      </c>
      <c r="BJ66" s="559">
        <v>0.26017511690200673</v>
      </c>
      <c r="BK66" s="559">
        <v>0.37446679668367572</v>
      </c>
      <c r="BL66" s="559">
        <v>0.27228531871192013</v>
      </c>
      <c r="BM66" s="559">
        <v>0.14677861154467295</v>
      </c>
      <c r="BN66" s="559">
        <v>4.8717090426777425E-3</v>
      </c>
      <c r="BO66" s="559">
        <v>0.14137195374200878</v>
      </c>
      <c r="BP66" s="559">
        <v>0.25727546680692603</v>
      </c>
      <c r="BQ66" s="740">
        <v>-7.4562004821271954E-3</v>
      </c>
      <c r="BR66" s="559">
        <v>3.5550790102051679E-3</v>
      </c>
      <c r="BS66" s="740">
        <v>-4.4001322480179822E-5</v>
      </c>
      <c r="BT66" s="559">
        <v>4.2392993620595865E-3</v>
      </c>
      <c r="BU66" s="740">
        <v>3.5608110837276417E-4</v>
      </c>
      <c r="BV66" s="559">
        <v>0.16204325763326088</v>
      </c>
      <c r="BW66" s="740">
        <f t="shared" si="0"/>
        <v>8.719975215595259E-2</v>
      </c>
      <c r="BX66" s="559">
        <v>5.5466508503523713E-2</v>
      </c>
      <c r="BY66" s="740">
        <f t="shared" si="1"/>
        <v>2.8530242121985395E-2</v>
      </c>
      <c r="BZ66" s="559">
        <v>0.18926658708563296</v>
      </c>
      <c r="CA66" s="740">
        <f t="shared" si="2"/>
        <v>4.6819404812196153E-3</v>
      </c>
    </row>
    <row r="67" spans="1:79" x14ac:dyDescent="0.25">
      <c r="A67" s="59" t="s">
        <v>68</v>
      </c>
      <c r="B67" s="559">
        <v>9.9057949943999288E-2</v>
      </c>
      <c r="C67" s="559">
        <v>5.3335488942990464E-2</v>
      </c>
      <c r="D67" s="559">
        <v>5.9400971473495053E-2</v>
      </c>
      <c r="E67" s="559">
        <v>4.311219314262528E-2</v>
      </c>
      <c r="F67" s="57">
        <v>5.1701170510132781E-2</v>
      </c>
      <c r="G67" s="559">
        <v>2.456761006289308E-2</v>
      </c>
      <c r="H67" s="559">
        <v>7.6872844390342872E-3</v>
      </c>
      <c r="I67" s="559">
        <v>0</v>
      </c>
      <c r="J67" s="57">
        <v>1.0717957357108301E-2</v>
      </c>
      <c r="K67" s="57">
        <v>3.1096350637617703E-2</v>
      </c>
      <c r="L67" s="559">
        <v>0</v>
      </c>
      <c r="M67" s="559">
        <v>0</v>
      </c>
      <c r="N67" s="559">
        <v>0</v>
      </c>
      <c r="O67" s="559">
        <v>0</v>
      </c>
      <c r="P67" s="559">
        <v>2.086385047123342E-2</v>
      </c>
      <c r="Q67" s="559">
        <v>1.5283041936667076E-2</v>
      </c>
      <c r="R67" s="559">
        <v>0</v>
      </c>
      <c r="S67" s="559">
        <v>0</v>
      </c>
      <c r="T67" s="559">
        <v>5.149720652572601E-3</v>
      </c>
      <c r="U67" s="559">
        <v>1.697356126283844E-2</v>
      </c>
      <c r="V67" s="559">
        <v>3.730376902820888E-2</v>
      </c>
      <c r="W67" s="559">
        <v>3.4167260421629264E-2</v>
      </c>
      <c r="X67" s="559">
        <v>3.1141252118262481E-2</v>
      </c>
      <c r="Y67" s="57">
        <v>3.420490338206441E-2</v>
      </c>
      <c r="Z67" s="559">
        <v>1.7490592438630097E-2</v>
      </c>
      <c r="AA67" s="559">
        <v>2.2185060875807047E-3</v>
      </c>
      <c r="AB67" s="559">
        <v>0</v>
      </c>
      <c r="AC67" s="57">
        <v>6.5218841964165353E-3</v>
      </c>
      <c r="AD67" s="57">
        <v>2.0363393789240472E-2</v>
      </c>
      <c r="AE67" s="559">
        <v>0</v>
      </c>
      <c r="AF67" s="559">
        <v>0</v>
      </c>
      <c r="AG67" s="559">
        <v>0</v>
      </c>
      <c r="AH67" s="57">
        <v>0</v>
      </c>
      <c r="AI67" s="57">
        <v>1.3669784016285137E-2</v>
      </c>
      <c r="AJ67" s="559">
        <v>1.6629582697251798E-2</v>
      </c>
      <c r="AK67" s="559">
        <v>3.1123904350893881E-2</v>
      </c>
      <c r="AL67" s="559">
        <v>0</v>
      </c>
      <c r="AM67" s="559">
        <v>1.5752545588495891E-2</v>
      </c>
      <c r="AN67" s="559">
        <v>1.4184523418949392E-2</v>
      </c>
      <c r="AO67" s="559">
        <v>3.8943767643053954E-2</v>
      </c>
      <c r="AP67" s="559">
        <v>3.4850005576000896E-2</v>
      </c>
      <c r="AQ67" s="559">
        <v>2.3586857090999998E-2</v>
      </c>
      <c r="AR67" s="57">
        <v>3.2380550254263313E-2</v>
      </c>
      <c r="AS67" s="559">
        <v>1.3063272530375179E-2</v>
      </c>
      <c r="AT67" s="559">
        <v>1.4423617645575538E-3</v>
      </c>
      <c r="AU67" s="559">
        <v>0</v>
      </c>
      <c r="AV67" s="57">
        <v>4.7978970828647001E-3</v>
      </c>
      <c r="AW67" s="57">
        <v>1.7928725071191393E-2</v>
      </c>
      <c r="AX67" s="559">
        <v>0</v>
      </c>
      <c r="AY67" s="559">
        <v>0</v>
      </c>
      <c r="AZ67" s="559">
        <v>6.0500841750841753E-3</v>
      </c>
      <c r="BA67" s="57">
        <v>1.9726874842184998E-3</v>
      </c>
      <c r="BB67" s="57">
        <v>1.2663757566760161E-2</v>
      </c>
      <c r="BC67" s="559">
        <v>1.8073884001303359E-2</v>
      </c>
      <c r="BD67" s="559">
        <v>2.8759820426487094E-2</v>
      </c>
      <c r="BE67" s="559">
        <v>1.5468315400380621E-2</v>
      </c>
      <c r="BF67" s="559">
        <v>1.3358353728398418E-2</v>
      </c>
      <c r="BG67" s="559">
        <v>9.0331967356579532E-3</v>
      </c>
      <c r="BH67" s="559">
        <v>4.2506444689697859E-2</v>
      </c>
      <c r="BI67" s="559">
        <v>3.644621590588009E-2</v>
      </c>
      <c r="BJ67" s="559">
        <v>2.4095469644459466E-2</v>
      </c>
      <c r="BK67" s="559">
        <v>3.4279482108039105E-2</v>
      </c>
      <c r="BL67" s="559">
        <v>1.3238367770623797E-2</v>
      </c>
      <c r="BM67" s="559">
        <v>2.9695121040707088E-3</v>
      </c>
      <c r="BN67" s="559">
        <v>0</v>
      </c>
      <c r="BO67" s="559">
        <v>5.3758891026912739E-3</v>
      </c>
      <c r="BP67" s="559">
        <v>1.9124911594779515E-2</v>
      </c>
      <c r="BQ67" s="740">
        <v>1.1961865235881226E-3</v>
      </c>
      <c r="BR67" s="559">
        <v>0</v>
      </c>
      <c r="BS67" s="740">
        <v>0</v>
      </c>
      <c r="BT67" s="559">
        <v>0</v>
      </c>
      <c r="BU67" s="740">
        <v>0</v>
      </c>
      <c r="BV67" s="559">
        <v>4.0328802480046003E-3</v>
      </c>
      <c r="BW67" s="740">
        <f t="shared" si="0"/>
        <v>-2.017203927079575E-3</v>
      </c>
      <c r="BX67" s="559">
        <v>1.3150696460884567E-3</v>
      </c>
      <c r="BY67" s="740">
        <f t="shared" si="1"/>
        <v>-6.5761783813004311E-4</v>
      </c>
      <c r="BZ67" s="559">
        <v>1.3248383753758768E-2</v>
      </c>
      <c r="CA67" s="740">
        <f t="shared" si="2"/>
        <v>5.8462618699860712E-4</v>
      </c>
    </row>
    <row r="68" spans="1:79" x14ac:dyDescent="0.25">
      <c r="A68" s="59" t="s">
        <v>69</v>
      </c>
      <c r="B68" s="559">
        <v>6.8430081485405803E-2</v>
      </c>
      <c r="C68" s="559">
        <v>0.12508703511624789</v>
      </c>
      <c r="D68" s="559">
        <v>0.11622472673912226</v>
      </c>
      <c r="E68" s="559">
        <v>7.8640632327877089E-2</v>
      </c>
      <c r="F68" s="57">
        <v>0.10633166710514776</v>
      </c>
      <c r="G68" s="559">
        <v>5.3904578886563033E-2</v>
      </c>
      <c r="H68" s="559">
        <v>2.68208373599182E-2</v>
      </c>
      <c r="I68" s="559">
        <v>5.7193187147546983E-4</v>
      </c>
      <c r="J68" s="57">
        <v>2.7096058031852957E-2</v>
      </c>
      <c r="K68" s="57">
        <v>6.6494979670507826E-2</v>
      </c>
      <c r="L68" s="559">
        <v>0</v>
      </c>
      <c r="M68" s="559">
        <v>0</v>
      </c>
      <c r="N68" s="559">
        <v>0</v>
      </c>
      <c r="O68" s="559">
        <v>3.1860335231649806E-4</v>
      </c>
      <c r="P68" s="559">
        <v>4.4193783255586205E-2</v>
      </c>
      <c r="Q68" s="559">
        <v>5.788504021788022E-2</v>
      </c>
      <c r="R68" s="559">
        <v>0</v>
      </c>
      <c r="S68" s="559">
        <v>0</v>
      </c>
      <c r="T68" s="559">
        <v>1.9518137466413257E-2</v>
      </c>
      <c r="U68" s="559">
        <v>3.7972963782575718E-2</v>
      </c>
      <c r="V68" s="559">
        <v>0.1272087178652698</v>
      </c>
      <c r="W68" s="559">
        <v>0.10780422732595815</v>
      </c>
      <c r="X68" s="559">
        <v>9.2593002579597239E-2</v>
      </c>
      <c r="Y68" s="57">
        <v>0.10923270248619411</v>
      </c>
      <c r="Z68" s="559">
        <v>6.3579759712356382E-2</v>
      </c>
      <c r="AA68" s="559">
        <v>2.8527408266740165E-2</v>
      </c>
      <c r="AB68" s="559">
        <v>6.1959286076509231E-4</v>
      </c>
      <c r="AC68" s="57">
        <v>3.0882749818270216E-2</v>
      </c>
      <c r="AD68" s="57">
        <v>7.0057726152232172E-2</v>
      </c>
      <c r="AE68" s="559">
        <v>0</v>
      </c>
      <c r="AF68" s="559">
        <v>0</v>
      </c>
      <c r="AG68" s="559">
        <v>0</v>
      </c>
      <c r="AH68" s="57">
        <v>3.6522823314330273E-4</v>
      </c>
      <c r="AI68" s="57">
        <v>4.6657325391078232E-2</v>
      </c>
      <c r="AJ68" s="559">
        <v>5.0782015362459049E-2</v>
      </c>
      <c r="AK68" s="559">
        <v>8.1261986738806344E-2</v>
      </c>
      <c r="AL68" s="559">
        <v>0</v>
      </c>
      <c r="AM68" s="559">
        <v>4.3609805200004577E-2</v>
      </c>
      <c r="AN68" s="559">
        <v>4.5891282064360266E-2</v>
      </c>
      <c r="AO68" s="559">
        <v>0.11024004341058706</v>
      </c>
      <c r="AP68" s="559">
        <v>0.10099812390649045</v>
      </c>
      <c r="AQ68" s="559">
        <v>7.4635746143264473E-2</v>
      </c>
      <c r="AR68" s="57">
        <v>9.510107717279033E-2</v>
      </c>
      <c r="AS68" s="559">
        <v>4.6259406817175747E-2</v>
      </c>
      <c r="AT68" s="559">
        <v>1.7540352330225099E-2</v>
      </c>
      <c r="AU68" s="559">
        <v>0</v>
      </c>
      <c r="AV68" s="57">
        <v>6.3676916266557707E-2</v>
      </c>
      <c r="AW68" s="57">
        <v>7.6714410340422728E-2</v>
      </c>
      <c r="AX68" s="559">
        <v>0</v>
      </c>
      <c r="AY68" s="559">
        <v>0</v>
      </c>
      <c r="AZ68" s="559">
        <v>1.4800039401103231E-2</v>
      </c>
      <c r="BA68" s="57">
        <v>4.8260998047075752E-3</v>
      </c>
      <c r="BB68" s="57">
        <v>7.0116289711652305E-2</v>
      </c>
      <c r="BC68" s="559">
        <v>4.5065011820330972E-2</v>
      </c>
      <c r="BD68" s="559">
        <v>7.3901694247438934E-2</v>
      </c>
      <c r="BE68" s="559">
        <v>0</v>
      </c>
      <c r="BF68" s="559">
        <v>8.3172364091749537E-2</v>
      </c>
      <c r="BG68" s="559">
        <v>5.9995324930021632E-2</v>
      </c>
      <c r="BH68" s="559">
        <v>0.10519451465345311</v>
      </c>
      <c r="BI68" s="559">
        <v>9.2724340732308869E-2</v>
      </c>
      <c r="BJ68" s="559">
        <v>5.8356776002322856E-2</v>
      </c>
      <c r="BK68" s="559">
        <v>8.5181906120374476E-2</v>
      </c>
      <c r="BL68" s="559">
        <v>3.9520928631154403E-2</v>
      </c>
      <c r="BM68" s="559">
        <v>2.3038074702385204E-2</v>
      </c>
      <c r="BN68" s="559">
        <v>0</v>
      </c>
      <c r="BO68" s="559">
        <v>6.2631038726656249E-2</v>
      </c>
      <c r="BP68" s="559">
        <v>6.9954219317386684E-2</v>
      </c>
      <c r="BQ68" s="740">
        <v>-6.760191023036044E-3</v>
      </c>
      <c r="BR68" s="559">
        <v>0</v>
      </c>
      <c r="BS68" s="740">
        <v>0</v>
      </c>
      <c r="BT68" s="559">
        <v>0</v>
      </c>
      <c r="BU68" s="740">
        <v>0</v>
      </c>
      <c r="BV68" s="559">
        <v>2.107618907087699E-2</v>
      </c>
      <c r="BW68" s="740">
        <f t="shared" si="0"/>
        <v>6.276149669773759E-3</v>
      </c>
      <c r="BX68" s="559">
        <v>6.881809538493165E-3</v>
      </c>
      <c r="BY68" s="740">
        <f t="shared" si="1"/>
        <v>2.0557097337855898E-3</v>
      </c>
      <c r="BZ68" s="559">
        <v>6.5399289654802281E-2</v>
      </c>
      <c r="CA68" s="740">
        <f t="shared" si="2"/>
        <v>-4.7170000568500237E-3</v>
      </c>
    </row>
    <row r="69" spans="1:79" x14ac:dyDescent="0.25">
      <c r="A69" s="59" t="s">
        <v>53</v>
      </c>
      <c r="B69" s="559">
        <v>0.16169492302502955</v>
      </c>
      <c r="C69" s="559">
        <v>0.23361648145720387</v>
      </c>
      <c r="D69" s="559">
        <v>0.23675050943159956</v>
      </c>
      <c r="E69" s="559">
        <v>0.55527493515740878</v>
      </c>
      <c r="F69" s="57">
        <v>0.34538497976819754</v>
      </c>
      <c r="G69" s="559">
        <v>0.18142215847212262</v>
      </c>
      <c r="H69" s="559">
        <v>0.10515231903840172</v>
      </c>
      <c r="I69" s="559">
        <v>2.3076207931574895E-2</v>
      </c>
      <c r="J69" s="57">
        <v>0.10323816354177338</v>
      </c>
      <c r="K69" s="57">
        <v>0.22364265779800646</v>
      </c>
      <c r="L69" s="559">
        <v>0</v>
      </c>
      <c r="M69" s="559">
        <v>0</v>
      </c>
      <c r="N69" s="559">
        <v>7.0307727043323512E-2</v>
      </c>
      <c r="O69" s="559">
        <v>2.2926432731518533E-2</v>
      </c>
      <c r="P69" s="559">
        <v>0.15600202517486764</v>
      </c>
      <c r="Q69" s="559">
        <v>0.15485238495297365</v>
      </c>
      <c r="R69" s="559">
        <v>0.21816861748829769</v>
      </c>
      <c r="S69" s="559">
        <v>0.25691418412652445</v>
      </c>
      <c r="T69" s="559">
        <v>0.20988937137079752</v>
      </c>
      <c r="U69" s="559">
        <v>0.16982038662011234</v>
      </c>
      <c r="V69" s="559">
        <v>0.24571777072797901</v>
      </c>
      <c r="W69" s="559">
        <v>0.24517621909590487</v>
      </c>
      <c r="X69" s="559">
        <v>0.20717197370933593</v>
      </c>
      <c r="Y69" s="57">
        <v>0.23241420254217587</v>
      </c>
      <c r="Z69" s="559">
        <v>0.16866045347058006</v>
      </c>
      <c r="AA69" s="559">
        <v>8.7279845106365508E-2</v>
      </c>
      <c r="AB69" s="559">
        <v>1.5922906922457118E-2</v>
      </c>
      <c r="AC69" s="57">
        <v>8.9180911374096603E-2</v>
      </c>
      <c r="AD69" s="57">
        <v>0.15948031042631838</v>
      </c>
      <c r="AE69" s="559">
        <v>0</v>
      </c>
      <c r="AF69" s="559">
        <v>0</v>
      </c>
      <c r="AG69" s="559">
        <v>7.5873868106178549E-2</v>
      </c>
      <c r="AH69" s="57">
        <v>2.4830042673151403E-2</v>
      </c>
      <c r="AI69" s="57">
        <v>0.11312708563066058</v>
      </c>
      <c r="AJ69" s="559">
        <v>0.1410804367486696</v>
      </c>
      <c r="AK69" s="559">
        <v>0.2076188796887051</v>
      </c>
      <c r="AL69" s="559">
        <v>0.21823441394192875</v>
      </c>
      <c r="AM69" s="559">
        <v>0.18888607286034717</v>
      </c>
      <c r="AN69" s="559">
        <v>0.13271228821018763</v>
      </c>
      <c r="AO69" s="559">
        <v>0.24433574630662552</v>
      </c>
      <c r="AP69" s="559">
        <v>0.2472527966827931</v>
      </c>
      <c r="AQ69" s="559">
        <v>0.20169053231558257</v>
      </c>
      <c r="AR69" s="57">
        <v>0.23055436604896282</v>
      </c>
      <c r="AS69" s="559">
        <v>0.14567957211348731</v>
      </c>
      <c r="AT69" s="559">
        <v>8.6015933494012486E-2</v>
      </c>
      <c r="AU69" s="559">
        <v>2.0967096764057922E-2</v>
      </c>
      <c r="AV69" s="57">
        <v>8.4398204922726469E-2</v>
      </c>
      <c r="AW69" s="57">
        <v>0.15716203533738674</v>
      </c>
      <c r="AX69" s="559">
        <v>3.6546719747707171E-4</v>
      </c>
      <c r="AY69" s="559">
        <v>9.576776143728256E-4</v>
      </c>
      <c r="AZ69" s="559">
        <v>8.675495099979609E-2</v>
      </c>
      <c r="BA69" s="57">
        <v>2.880580061480607E-2</v>
      </c>
      <c r="BB69" s="57">
        <v>0.11394170042904093</v>
      </c>
      <c r="BC69" s="559">
        <v>0.13416192761350221</v>
      </c>
      <c r="BD69" s="559">
        <v>0.18679453500785684</v>
      </c>
      <c r="BE69" s="559">
        <v>0.16887742569393271</v>
      </c>
      <c r="BF69" s="559">
        <v>0.12780597311263595</v>
      </c>
      <c r="BG69" s="559">
        <v>0.15587029258118903</v>
      </c>
      <c r="BH69" s="559">
        <v>0.21562091902472508</v>
      </c>
      <c r="BI69" s="559">
        <v>0.22585880443602924</v>
      </c>
      <c r="BJ69" s="559">
        <v>0.14842025356217334</v>
      </c>
      <c r="BK69" s="559">
        <v>0.19565914304891857</v>
      </c>
      <c r="BL69" s="559">
        <v>0.12884320620322784</v>
      </c>
      <c r="BM69" s="559">
        <v>8.1612234273066506E-2</v>
      </c>
      <c r="BN69" s="559">
        <v>2.8957412917380458E-2</v>
      </c>
      <c r="BO69" s="559">
        <v>7.982415204487156E-2</v>
      </c>
      <c r="BP69" s="559">
        <v>0.13742166138390047</v>
      </c>
      <c r="BQ69" s="740">
        <v>-1.9740373953486268E-2</v>
      </c>
      <c r="BR69" s="559">
        <v>3.0537494808625883E-4</v>
      </c>
      <c r="BS69" s="740">
        <v>-6.0092249390812885E-5</v>
      </c>
      <c r="BT69" s="559">
        <v>2.2831647863277697E-3</v>
      </c>
      <c r="BU69" s="740">
        <v>1.325487171954944E-3</v>
      </c>
      <c r="BV69" s="559">
        <v>5.8485859405523997E-2</v>
      </c>
      <c r="BW69" s="740">
        <f t="shared" ref="BW69:BW71" si="3">BV69-AZ69</f>
        <v>-2.8269091594272093E-2</v>
      </c>
      <c r="BX69" s="559">
        <v>1.994370680496917E-2</v>
      </c>
      <c r="BY69" s="740">
        <f t="shared" ref="BY69:BY71" si="4">BX69-BA69</f>
        <v>-8.8620938098369004E-3</v>
      </c>
      <c r="BZ69" s="559">
        <v>9.7832021012978554E-2</v>
      </c>
      <c r="CA69" s="740">
        <f t="shared" ref="CA69:CA71" si="5">BZ69-BB69</f>
        <v>-1.6109679416062381E-2</v>
      </c>
    </row>
    <row r="70" spans="1:79" x14ac:dyDescent="0.25">
      <c r="A70" s="59" t="s">
        <v>98</v>
      </c>
      <c r="B70" s="559">
        <v>0</v>
      </c>
      <c r="C70" s="559">
        <v>0.19881565613916566</v>
      </c>
      <c r="D70" s="559">
        <v>0.20469100598354523</v>
      </c>
      <c r="E70" s="559">
        <v>0.56161332545178178</v>
      </c>
      <c r="F70" s="57">
        <v>0.32560718440954045</v>
      </c>
      <c r="G70" s="559">
        <v>0.16079479348458403</v>
      </c>
      <c r="H70" s="559">
        <v>9.3751759274897248E-2</v>
      </c>
      <c r="I70" s="559">
        <v>2.4396451425247233E-2</v>
      </c>
      <c r="J70" s="57">
        <v>9.2989471261722564E-2</v>
      </c>
      <c r="K70" s="57">
        <v>0.2086557374678199</v>
      </c>
      <c r="L70" s="559">
        <v>0</v>
      </c>
      <c r="M70" s="559">
        <v>0</v>
      </c>
      <c r="N70" s="559">
        <v>5.7173502036067476E-2</v>
      </c>
      <c r="O70" s="559">
        <v>1.86435332726307E-2</v>
      </c>
      <c r="P70" s="559">
        <v>0.14462232066944108</v>
      </c>
      <c r="Q70" s="559">
        <v>0.13942253560772391</v>
      </c>
      <c r="R70" s="559">
        <v>0.18889979639325186</v>
      </c>
      <c r="S70" s="559">
        <v>0.2128194843213421</v>
      </c>
      <c r="T70" s="559">
        <v>0.18028800553911525</v>
      </c>
      <c r="U70" s="559">
        <v>0.15361202754070144</v>
      </c>
      <c r="V70" s="559">
        <v>0.20813981309463489</v>
      </c>
      <c r="W70" s="559">
        <v>0.21327932238069447</v>
      </c>
      <c r="X70" s="559">
        <v>0.17837288183302369</v>
      </c>
      <c r="Y70" s="57">
        <v>0.19963729551425882</v>
      </c>
      <c r="Z70" s="559">
        <v>0.11232911576497963</v>
      </c>
      <c r="AA70" s="559">
        <v>6.8312644260541566E-2</v>
      </c>
      <c r="AB70" s="559">
        <v>1.7579261198371145E-2</v>
      </c>
      <c r="AC70" s="57">
        <v>6.6098277812937506E-2</v>
      </c>
      <c r="AD70" s="57">
        <v>0.13286778666359816</v>
      </c>
      <c r="AE70" s="559">
        <v>0</v>
      </c>
      <c r="AF70" s="559">
        <v>0</v>
      </c>
      <c r="AG70" s="559">
        <v>6.6008580570098882E-2</v>
      </c>
      <c r="AH70" s="57">
        <v>2.1524537142423552E-2</v>
      </c>
      <c r="AI70" s="57">
        <v>9.5482462006853425E-2</v>
      </c>
      <c r="AJ70" s="559">
        <v>0.12694927658616223</v>
      </c>
      <c r="AK70" s="559">
        <v>0.17764688772542173</v>
      </c>
      <c r="AL70" s="559">
        <v>0.17856640207172211</v>
      </c>
      <c r="AM70" s="559">
        <v>0.16087383337127248</v>
      </c>
      <c r="AN70" s="559">
        <v>0.11191963732249974</v>
      </c>
      <c r="AO70" s="559">
        <v>0.20678517142374597</v>
      </c>
      <c r="AP70" s="559">
        <v>0.21522843430565941</v>
      </c>
      <c r="AQ70" s="559">
        <v>0.17768676462309294</v>
      </c>
      <c r="AR70" s="57">
        <v>0.19938917975567191</v>
      </c>
      <c r="AS70" s="559">
        <v>0.13039921465968585</v>
      </c>
      <c r="AT70" s="559">
        <v>7.876273715025614E-2</v>
      </c>
      <c r="AU70" s="559">
        <v>0</v>
      </c>
      <c r="AV70" s="57">
        <v>6.9820014191741941E-2</v>
      </c>
      <c r="AW70" s="57">
        <v>0.13424667110198338</v>
      </c>
      <c r="AX70" s="559">
        <v>0</v>
      </c>
      <c r="AY70" s="559">
        <v>0</v>
      </c>
      <c r="AZ70" s="559">
        <v>0</v>
      </c>
      <c r="BA70" s="57">
        <v>0</v>
      </c>
      <c r="BB70" s="57">
        <v>8.900603468666296E-2</v>
      </c>
      <c r="BC70" s="559">
        <v>0.11729085740021392</v>
      </c>
      <c r="BD70" s="559">
        <v>0.15592277486910994</v>
      </c>
      <c r="BE70" s="559">
        <v>9.0366302450868796E-2</v>
      </c>
      <c r="BF70" s="559">
        <v>8.9348896698462785E-2</v>
      </c>
      <c r="BG70" s="559">
        <v>0.13314327380525473</v>
      </c>
      <c r="BH70" s="559">
        <v>0.19881565613916566</v>
      </c>
      <c r="BI70" s="559">
        <v>0.25490448142607824</v>
      </c>
      <c r="BJ70" s="559">
        <v>0.16903113212858187</v>
      </c>
      <c r="BK70" s="559">
        <v>0.20600639906922624</v>
      </c>
      <c r="BL70" s="559">
        <v>0.11958260616637578</v>
      </c>
      <c r="BM70" s="559">
        <v>7.754883747114788E-2</v>
      </c>
      <c r="BN70" s="559">
        <v>3.3140634089586965E-2</v>
      </c>
      <c r="BO70" s="559">
        <v>7.6766056805323835E-2</v>
      </c>
      <c r="BP70" s="559">
        <v>0.14102921041720901</v>
      </c>
      <c r="BQ70" s="740">
        <v>6.7825393152256275E-3</v>
      </c>
      <c r="BR70" s="559">
        <v>0</v>
      </c>
      <c r="BS70" s="740">
        <v>0</v>
      </c>
      <c r="BT70" s="559">
        <v>0</v>
      </c>
      <c r="BU70" s="740">
        <v>0</v>
      </c>
      <c r="BV70" s="559">
        <v>6.84264107038976E-2</v>
      </c>
      <c r="BW70" s="740">
        <f t="shared" si="3"/>
        <v>6.84264107038976E-2</v>
      </c>
      <c r="BX70" s="559">
        <v>2.2312960012140524E-2</v>
      </c>
      <c r="BY70" s="740">
        <f t="shared" si="4"/>
        <v>2.2312960012140524E-2</v>
      </c>
      <c r="BZ70" s="559">
        <v>0.10102226888876102</v>
      </c>
      <c r="CA70" s="740">
        <f t="shared" si="5"/>
        <v>1.2016234202098061E-2</v>
      </c>
    </row>
    <row r="71" spans="1:79" x14ac:dyDescent="0.25">
      <c r="A71" s="58" t="s">
        <v>85</v>
      </c>
      <c r="B71" s="559">
        <v>0.17268896653003135</v>
      </c>
      <c r="C71" s="559">
        <v>0.32319365863355098</v>
      </c>
      <c r="D71" s="559">
        <v>0.3109472064126042</v>
      </c>
      <c r="E71" s="559">
        <v>0.22494655326277319</v>
      </c>
      <c r="F71" s="57">
        <v>0.28554298164821068</v>
      </c>
      <c r="G71" s="559">
        <v>0.15607057897089005</v>
      </c>
      <c r="H71" s="559">
        <v>8.4440512381892638E-2</v>
      </c>
      <c r="I71" s="559">
        <v>1.0894239156718789E-2</v>
      </c>
      <c r="J71" s="57">
        <v>8.380879590842788E-2</v>
      </c>
      <c r="K71" s="57">
        <v>0.18517113567684945</v>
      </c>
      <c r="L71" s="559">
        <v>6.0892244129136155E-3</v>
      </c>
      <c r="M71" s="559">
        <v>7.8963885998447197E-3</v>
      </c>
      <c r="N71" s="559">
        <v>0.19608364446166254</v>
      </c>
      <c r="O71" s="559">
        <v>6.8652862361362879E-2</v>
      </c>
      <c r="P71" s="559">
        <v>0.14617464920867787</v>
      </c>
      <c r="Q71" s="559">
        <v>0.2123757301929958</v>
      </c>
      <c r="R71" s="559">
        <v>0.32546445049135414</v>
      </c>
      <c r="S71" s="559">
        <v>0.39811301593724918</v>
      </c>
      <c r="T71" s="559">
        <v>0.31183787657367634</v>
      </c>
      <c r="U71" s="559">
        <v>0.20826303224130699</v>
      </c>
      <c r="V71" s="559">
        <v>0.42302479829755529</v>
      </c>
      <c r="W71" s="559">
        <v>0.35526917603512481</v>
      </c>
      <c r="X71" s="559">
        <v>0.31836462049303449</v>
      </c>
      <c r="Y71" s="57">
        <v>0.36577888008271325</v>
      </c>
      <c r="Z71" s="559">
        <v>0.22062151959277101</v>
      </c>
      <c r="AA71" s="559">
        <v>0.12164070769089044</v>
      </c>
      <c r="AB71" s="559">
        <v>1.8089310433798956E-2</v>
      </c>
      <c r="AC71" s="57">
        <v>0.11973290306743645</v>
      </c>
      <c r="AD71" s="57">
        <v>0.24225073728866253</v>
      </c>
      <c r="AE71" s="559">
        <v>8.7682003516260966E-3</v>
      </c>
      <c r="AF71" s="559">
        <v>1.306980630492627E-2</v>
      </c>
      <c r="AG71" s="559">
        <v>9.3409119687862072E-2</v>
      </c>
      <c r="AH71" s="57">
        <v>3.8492127701438041E-2</v>
      </c>
      <c r="AI71" s="57">
        <v>0.17289370406455237</v>
      </c>
      <c r="AJ71" s="559">
        <v>0.230527786498783</v>
      </c>
      <c r="AK71" s="559">
        <v>0.3169473781862332</v>
      </c>
      <c r="AL71" s="559">
        <v>0.37926379338104865</v>
      </c>
      <c r="AM71" s="559">
        <v>0.3088256556724106</v>
      </c>
      <c r="AN71" s="559">
        <v>0.20807323054749954</v>
      </c>
      <c r="AO71" s="559">
        <v>0.42278909083831806</v>
      </c>
      <c r="AP71" s="559">
        <v>0.3311124586347487</v>
      </c>
      <c r="AQ71" s="559">
        <v>0.32625460752494856</v>
      </c>
      <c r="AR71" s="57">
        <v>0.36101670545593584</v>
      </c>
      <c r="AS71" s="559">
        <v>0.20885431373465163</v>
      </c>
      <c r="AT71" s="559">
        <v>0.12892452607261648</v>
      </c>
      <c r="AU71" s="559">
        <v>1.9264847983759294E-2</v>
      </c>
      <c r="AV71" s="57">
        <v>0.11912346329454328</v>
      </c>
      <c r="AW71" s="57">
        <v>0.23940187099910318</v>
      </c>
      <c r="AX71" s="559">
        <v>2.7932336707559608E-3</v>
      </c>
      <c r="AY71" s="559">
        <v>4.2430939632011368E-3</v>
      </c>
      <c r="AZ71" s="559">
        <v>9.301357061595969E-2</v>
      </c>
      <c r="BA71" s="57">
        <v>3.2700619740144758E-2</v>
      </c>
      <c r="BB71" s="57">
        <v>0.1697449543636102</v>
      </c>
      <c r="BC71" s="559">
        <v>0.23008569228260944</v>
      </c>
      <c r="BD71" s="559">
        <v>0.28640797079074098</v>
      </c>
      <c r="BE71" s="559">
        <v>0.27851185277747748</v>
      </c>
      <c r="BF71" s="559">
        <v>0.19716039914311909</v>
      </c>
      <c r="BG71" s="559">
        <v>0.23743418438815167</v>
      </c>
      <c r="BH71" s="559">
        <v>0.40542435324771736</v>
      </c>
      <c r="BI71" s="559">
        <v>0.36046040381333433</v>
      </c>
      <c r="BJ71" s="559">
        <v>0.27409973858877712</v>
      </c>
      <c r="BK71" s="559">
        <v>0.34620153504116324</v>
      </c>
      <c r="BL71" s="559">
        <v>0.25017101597890534</v>
      </c>
      <c r="BM71" s="559">
        <v>0.1441318193410806</v>
      </c>
      <c r="BN71" s="559">
        <v>1.5753947115361659E-2</v>
      </c>
      <c r="BO71" s="559">
        <v>0.13676742079562096</v>
      </c>
      <c r="BP71" s="559">
        <v>0.2409059306414707</v>
      </c>
      <c r="BQ71" s="740">
        <v>1.5040596423675223E-3</v>
      </c>
      <c r="BR71" s="559">
        <v>5.579132510891825E-3</v>
      </c>
      <c r="BS71" s="740">
        <v>2.7858988401358643E-3</v>
      </c>
      <c r="BT71" s="559">
        <v>7.6605149930353035E-3</v>
      </c>
      <c r="BU71" s="740">
        <v>3.4174210298341667E-3</v>
      </c>
      <c r="BV71" s="559">
        <v>0.10996649432655305</v>
      </c>
      <c r="BW71" s="740">
        <f t="shared" si="3"/>
        <v>1.6952923710593357E-2</v>
      </c>
      <c r="BX71" s="559">
        <v>4.0319807887022066E-2</v>
      </c>
      <c r="BY71" s="740">
        <f t="shared" si="4"/>
        <v>7.6191881468773079E-3</v>
      </c>
      <c r="BZ71" s="559">
        <v>0.1733091420209239</v>
      </c>
      <c r="CA71" s="740">
        <f t="shared" si="5"/>
        <v>3.5641876573136999E-3</v>
      </c>
    </row>
    <row r="72" spans="1:79" x14ac:dyDescent="0.25">
      <c r="B72" s="550">
        <v>365</v>
      </c>
      <c r="C72" s="550">
        <v>31</v>
      </c>
      <c r="D72" s="550">
        <v>28</v>
      </c>
      <c r="E72" s="550">
        <v>31</v>
      </c>
      <c r="F72" s="45">
        <v>90</v>
      </c>
      <c r="G72" s="550">
        <v>30</v>
      </c>
      <c r="H72" s="550">
        <v>31</v>
      </c>
      <c r="I72" s="550">
        <v>30</v>
      </c>
      <c r="J72" s="45">
        <v>91</v>
      </c>
      <c r="K72" s="50">
        <v>181</v>
      </c>
      <c r="L72" s="550">
        <v>31</v>
      </c>
      <c r="M72" s="550">
        <v>31</v>
      </c>
      <c r="N72" s="550">
        <v>30</v>
      </c>
      <c r="O72" s="45">
        <v>92</v>
      </c>
      <c r="P72" s="50">
        <v>273</v>
      </c>
      <c r="Q72" s="550">
        <v>31</v>
      </c>
      <c r="R72" s="550">
        <v>30</v>
      </c>
      <c r="S72" s="550">
        <v>31</v>
      </c>
      <c r="T72" s="45">
        <v>92</v>
      </c>
      <c r="U72" s="50">
        <v>365</v>
      </c>
      <c r="V72" s="550">
        <v>31</v>
      </c>
      <c r="W72" s="550">
        <v>29</v>
      </c>
      <c r="X72" s="550">
        <v>31</v>
      </c>
      <c r="Y72" s="45">
        <v>91</v>
      </c>
      <c r="Z72" s="550">
        <v>30</v>
      </c>
      <c r="AA72" s="550">
        <v>31</v>
      </c>
      <c r="AB72" s="550">
        <v>30</v>
      </c>
      <c r="AC72" s="45">
        <v>91</v>
      </c>
      <c r="AD72" s="50">
        <v>182</v>
      </c>
      <c r="AE72" s="550">
        <v>31</v>
      </c>
      <c r="AF72" s="550">
        <v>31</v>
      </c>
      <c r="AG72" s="550">
        <v>30</v>
      </c>
      <c r="AH72" s="45">
        <v>92</v>
      </c>
      <c r="AI72" s="50">
        <v>274</v>
      </c>
      <c r="AJ72" s="550">
        <v>31</v>
      </c>
      <c r="AK72" s="550">
        <v>30</v>
      </c>
      <c r="AL72" s="550">
        <v>31</v>
      </c>
      <c r="AM72" s="45">
        <v>92</v>
      </c>
      <c r="AN72" s="50">
        <v>366</v>
      </c>
      <c r="AO72" s="550">
        <v>31</v>
      </c>
      <c r="AP72" s="550">
        <v>28</v>
      </c>
      <c r="AQ72" s="550">
        <v>31</v>
      </c>
      <c r="AR72" s="45">
        <v>90</v>
      </c>
      <c r="AS72" s="550">
        <v>30</v>
      </c>
      <c r="AT72" s="550">
        <v>31</v>
      </c>
      <c r="AU72" s="550">
        <v>30</v>
      </c>
      <c r="AV72" s="45">
        <v>91</v>
      </c>
      <c r="AW72" s="50">
        <v>181</v>
      </c>
      <c r="AX72" s="550">
        <v>31</v>
      </c>
      <c r="AY72" s="550">
        <v>31</v>
      </c>
      <c r="AZ72" s="550">
        <v>30</v>
      </c>
      <c r="BA72" s="45">
        <v>92</v>
      </c>
      <c r="BB72" s="50">
        <v>273</v>
      </c>
      <c r="BC72" s="550">
        <v>31</v>
      </c>
      <c r="BD72" s="550">
        <v>30</v>
      </c>
      <c r="BE72" s="550">
        <v>31</v>
      </c>
      <c r="BF72" s="45">
        <v>92</v>
      </c>
      <c r="BG72" s="50">
        <v>365</v>
      </c>
      <c r="BH72" s="550">
        <v>31</v>
      </c>
      <c r="BI72" s="550">
        <v>28</v>
      </c>
      <c r="BJ72" s="550">
        <v>31</v>
      </c>
      <c r="BK72" s="550">
        <v>90</v>
      </c>
      <c r="BL72" s="550">
        <v>30</v>
      </c>
      <c r="BM72" s="550">
        <v>31</v>
      </c>
      <c r="BN72" s="550">
        <v>30</v>
      </c>
      <c r="BO72" s="550">
        <v>91</v>
      </c>
      <c r="BP72" s="550">
        <v>181</v>
      </c>
      <c r="BR72" s="550">
        <v>31</v>
      </c>
      <c r="BT72" s="550">
        <v>31</v>
      </c>
    </row>
  </sheetData>
  <pageMargins left="0.7" right="0.7" top="0.75" bottom="0.75" header="0.3" footer="0.3"/>
  <pageSetup paperSize="9" scale="24" orientation="portrait" r:id="rId1"/>
  <colBreaks count="2" manualBreakCount="2">
    <brk id="21" max="70" man="1"/>
    <brk id="59" max="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U68"/>
  <sheetViews>
    <sheetView showGridLines="0" view="pageBreakPreview" zoomScaleSheetLayoutView="100" workbookViewId="0">
      <pane xSplit="1" ySplit="3" topLeftCell="BL4" activePane="bottomRight" state="frozen"/>
      <selection activeCell="AU67" sqref="AU67"/>
      <selection pane="topRight" activeCell="AU67" sqref="AU67"/>
      <selection pane="bottomLeft" activeCell="AU67" sqref="AU67"/>
      <selection pane="bottomRight" activeCell="BU1" sqref="BU1:BU1048576"/>
    </sheetView>
  </sheetViews>
  <sheetFormatPr defaultRowHeight="15" outlineLevelCol="1" x14ac:dyDescent="0.25"/>
  <cols>
    <col min="1" max="1" width="42.28515625" style="550" customWidth="1"/>
    <col min="2" max="2" width="9.7109375" style="266" customWidth="1"/>
    <col min="3" max="21" width="9.5703125" style="834" customWidth="1" outlineLevel="1"/>
    <col min="22" max="30" width="9.5703125" style="834" customWidth="1"/>
    <col min="31" max="35" width="9.140625" style="834" customWidth="1"/>
    <col min="36" max="39" width="9.5703125" style="834" customWidth="1"/>
    <col min="40" max="40" width="9.140625" style="834"/>
    <col min="41" max="44" width="9.140625" style="550"/>
    <col min="45" max="49" width="9.140625" style="550" customWidth="1"/>
    <col min="50" max="50" width="8.42578125" style="550" customWidth="1"/>
    <col min="51" max="51" width="8.85546875" style="550" customWidth="1"/>
    <col min="52" max="52" width="9.140625" style="550" customWidth="1"/>
    <col min="53" max="53" width="8.5703125" style="550" customWidth="1"/>
    <col min="54" max="54" width="0.42578125" style="550" hidden="1" customWidth="1"/>
    <col min="55" max="55" width="9.28515625" style="550" customWidth="1"/>
    <col min="56" max="60" width="9.140625" style="550" customWidth="1"/>
    <col min="61" max="16384" width="9.140625" style="550"/>
  </cols>
  <sheetData>
    <row r="1" spans="1:73" ht="28.5" customHeight="1" x14ac:dyDescent="0.25">
      <c r="A1" s="928"/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  <c r="V1" s="928"/>
      <c r="W1" s="928"/>
      <c r="X1" s="928"/>
      <c r="Y1" s="928"/>
      <c r="Z1" s="928"/>
      <c r="AA1" s="928"/>
      <c r="AB1" s="928"/>
      <c r="AC1" s="928"/>
      <c r="AD1" s="928"/>
      <c r="AE1" s="928"/>
      <c r="AF1" s="928"/>
      <c r="AG1" s="928"/>
      <c r="AH1" s="928"/>
      <c r="AI1" s="928"/>
      <c r="AJ1" s="928"/>
      <c r="AK1" s="928"/>
      <c r="AL1" s="928"/>
      <c r="AM1" s="928"/>
      <c r="AN1" s="928"/>
      <c r="AP1" s="947" t="s">
        <v>255</v>
      </c>
    </row>
    <row r="2" spans="1:73" ht="18.75" x14ac:dyDescent="0.25">
      <c r="A2" s="3"/>
      <c r="B2" s="254">
        <v>2010</v>
      </c>
      <c r="C2" s="936">
        <v>2011</v>
      </c>
      <c r="D2" s="936"/>
      <c r="E2" s="936"/>
      <c r="F2" s="936"/>
      <c r="G2" s="936"/>
      <c r="H2" s="936"/>
      <c r="I2" s="936"/>
      <c r="J2" s="937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6"/>
      <c r="V2" s="938">
        <v>2012</v>
      </c>
      <c r="W2" s="936"/>
      <c r="X2" s="936"/>
      <c r="Y2" s="936"/>
      <c r="Z2" s="936"/>
      <c r="AA2" s="936"/>
      <c r="AB2" s="936"/>
      <c r="AC2" s="936"/>
      <c r="AD2" s="936"/>
      <c r="AE2" s="936"/>
      <c r="AF2" s="936"/>
      <c r="AG2" s="936"/>
      <c r="AH2" s="936"/>
      <c r="AI2" s="936"/>
      <c r="AJ2" s="936"/>
      <c r="AK2" s="936"/>
      <c r="AL2" s="936"/>
      <c r="AM2" s="936"/>
      <c r="AN2" s="936"/>
      <c r="AO2" s="926">
        <v>2013</v>
      </c>
      <c r="AP2" s="929"/>
      <c r="AQ2" s="929"/>
      <c r="AR2" s="929"/>
      <c r="AS2" s="929"/>
      <c r="AT2" s="929"/>
      <c r="AU2" s="929"/>
      <c r="AV2" s="929"/>
      <c r="AW2" s="936"/>
      <c r="AX2" s="936"/>
      <c r="AY2" s="936"/>
      <c r="AZ2" s="936"/>
      <c r="BA2" s="936"/>
      <c r="BB2" s="936"/>
      <c r="BC2" s="936"/>
      <c r="BD2" s="936"/>
      <c r="BE2" s="936"/>
      <c r="BF2" s="936"/>
      <c r="BG2" s="936"/>
      <c r="BH2" s="926">
        <v>2014</v>
      </c>
      <c r="BI2" s="779"/>
      <c r="BJ2" s="779"/>
      <c r="BK2" s="779"/>
      <c r="BL2" s="779"/>
      <c r="BM2" s="779"/>
      <c r="BN2" s="779"/>
      <c r="BO2" s="779"/>
      <c r="BP2" s="779"/>
      <c r="BQ2" s="779"/>
      <c r="BR2" s="779"/>
      <c r="BS2" s="779"/>
      <c r="BT2" s="779"/>
      <c r="BU2" s="779"/>
    </row>
    <row r="3" spans="1:73" x14ac:dyDescent="0.25">
      <c r="A3" s="102"/>
      <c r="B3" s="260"/>
      <c r="C3" s="968" t="s">
        <v>293</v>
      </c>
      <c r="D3" s="968" t="s">
        <v>294</v>
      </c>
      <c r="E3" s="968" t="s">
        <v>295</v>
      </c>
      <c r="F3" s="64" t="s">
        <v>3</v>
      </c>
      <c r="G3" s="968" t="s">
        <v>296</v>
      </c>
      <c r="H3" s="968" t="s">
        <v>297</v>
      </c>
      <c r="I3" s="968" t="s">
        <v>298</v>
      </c>
      <c r="J3" s="64" t="s">
        <v>6</v>
      </c>
      <c r="K3" s="942" t="s">
        <v>108</v>
      </c>
      <c r="L3" s="968" t="s">
        <v>299</v>
      </c>
      <c r="M3" s="968" t="s">
        <v>300</v>
      </c>
      <c r="N3" s="968" t="s">
        <v>301</v>
      </c>
      <c r="O3" s="942" t="s">
        <v>103</v>
      </c>
      <c r="P3" s="942" t="s">
        <v>109</v>
      </c>
      <c r="Q3" s="968" t="s">
        <v>302</v>
      </c>
      <c r="R3" s="968" t="s">
        <v>303</v>
      </c>
      <c r="S3" s="968" t="s">
        <v>304</v>
      </c>
      <c r="T3" s="128" t="s">
        <v>107</v>
      </c>
      <c r="U3" s="64" t="s">
        <v>110</v>
      </c>
      <c r="V3" s="968" t="s">
        <v>305</v>
      </c>
      <c r="W3" s="968" t="s">
        <v>306</v>
      </c>
      <c r="X3" s="968" t="s">
        <v>307</v>
      </c>
      <c r="Y3" s="64" t="s">
        <v>3</v>
      </c>
      <c r="Z3" s="968" t="s">
        <v>308</v>
      </c>
      <c r="AA3" s="968" t="s">
        <v>309</v>
      </c>
      <c r="AB3" s="968" t="s">
        <v>310</v>
      </c>
      <c r="AC3" s="64" t="s">
        <v>6</v>
      </c>
      <c r="AD3" s="942" t="s">
        <v>108</v>
      </c>
      <c r="AE3" s="968" t="s">
        <v>311</v>
      </c>
      <c r="AF3" s="968" t="s">
        <v>312</v>
      </c>
      <c r="AG3" s="968" t="s">
        <v>313</v>
      </c>
      <c r="AH3" s="942" t="s">
        <v>103</v>
      </c>
      <c r="AI3" s="942" t="s">
        <v>109</v>
      </c>
      <c r="AJ3" s="968" t="s">
        <v>314</v>
      </c>
      <c r="AK3" s="968" t="s">
        <v>315</v>
      </c>
      <c r="AL3" s="968" t="s">
        <v>316</v>
      </c>
      <c r="AM3" s="128" t="s">
        <v>107</v>
      </c>
      <c r="AN3" s="64" t="s">
        <v>110</v>
      </c>
      <c r="AO3" s="968" t="s">
        <v>317</v>
      </c>
      <c r="AP3" s="968" t="s">
        <v>318</v>
      </c>
      <c r="AQ3" s="968" t="s">
        <v>319</v>
      </c>
      <c r="AR3" s="64" t="s">
        <v>3</v>
      </c>
      <c r="AS3" s="968" t="s">
        <v>320</v>
      </c>
      <c r="AT3" s="968" t="s">
        <v>321</v>
      </c>
      <c r="AU3" s="968" t="s">
        <v>322</v>
      </c>
      <c r="AV3" s="64" t="s">
        <v>6</v>
      </c>
      <c r="AW3" s="942" t="s">
        <v>108</v>
      </c>
      <c r="AX3" s="968" t="s">
        <v>323</v>
      </c>
      <c r="AY3" s="968" t="s">
        <v>324</v>
      </c>
      <c r="AZ3" s="968" t="s">
        <v>325</v>
      </c>
      <c r="BA3" s="942" t="s">
        <v>103</v>
      </c>
      <c r="BB3" s="64" t="s">
        <v>109</v>
      </c>
      <c r="BC3" s="968" t="s">
        <v>326</v>
      </c>
      <c r="BD3" s="968" t="s">
        <v>327</v>
      </c>
      <c r="BE3" s="968" t="s">
        <v>328</v>
      </c>
      <c r="BF3" s="128" t="s">
        <v>107</v>
      </c>
      <c r="BG3" s="64" t="s">
        <v>110</v>
      </c>
      <c r="BH3" s="968" t="s">
        <v>329</v>
      </c>
      <c r="BI3" s="968" t="s">
        <v>330</v>
      </c>
      <c r="BJ3" s="968" t="s">
        <v>331</v>
      </c>
      <c r="BK3" s="64" t="s">
        <v>3</v>
      </c>
      <c r="BL3" s="969" t="s">
        <v>332</v>
      </c>
      <c r="BM3" s="969" t="s">
        <v>333</v>
      </c>
      <c r="BN3" s="969" t="s">
        <v>334</v>
      </c>
      <c r="BO3" s="942" t="s">
        <v>6</v>
      </c>
      <c r="BP3" s="128" t="s">
        <v>108</v>
      </c>
      <c r="BQ3" s="969" t="s">
        <v>335</v>
      </c>
      <c r="BR3" s="968" t="s">
        <v>336</v>
      </c>
      <c r="BS3" s="968" t="s">
        <v>337</v>
      </c>
      <c r="BT3" s="968" t="s">
        <v>103</v>
      </c>
      <c r="BU3" s="968" t="s">
        <v>109</v>
      </c>
    </row>
    <row r="4" spans="1:73" x14ac:dyDescent="0.25">
      <c r="A4" s="103" t="s">
        <v>7</v>
      </c>
      <c r="B4" s="261">
        <v>9060.1949999999997</v>
      </c>
      <c r="C4" s="173">
        <v>9036.7420000000002</v>
      </c>
      <c r="D4" s="174">
        <v>9036.1869999999999</v>
      </c>
      <c r="E4" s="175">
        <v>9036.1869999999999</v>
      </c>
      <c r="F4" s="174">
        <v>9036.1869999999981</v>
      </c>
      <c r="G4" s="173">
        <v>9036.1869999999999</v>
      </c>
      <c r="H4" s="174">
        <v>9036.1869999999999</v>
      </c>
      <c r="I4" s="175">
        <v>9036.1869999999999</v>
      </c>
      <c r="J4" s="174">
        <v>9036.1869999999999</v>
      </c>
      <c r="K4" s="176">
        <v>9036.2794999999987</v>
      </c>
      <c r="L4" s="173">
        <v>9036.1869999999999</v>
      </c>
      <c r="M4" s="174">
        <v>9038.5370000000003</v>
      </c>
      <c r="N4" s="175">
        <v>9038.5370000000003</v>
      </c>
      <c r="O4" s="174">
        <v>9037.7536666666674</v>
      </c>
      <c r="P4" s="176">
        <v>9036.7708888888883</v>
      </c>
      <c r="Q4" s="173">
        <v>9033.1209999999992</v>
      </c>
      <c r="R4" s="174">
        <v>9036.5760000000009</v>
      </c>
      <c r="S4" s="174">
        <v>9034.4789999999994</v>
      </c>
      <c r="T4" s="176">
        <v>9034.866</v>
      </c>
      <c r="U4" s="175">
        <v>9036.2595000000019</v>
      </c>
      <c r="V4" s="173">
        <v>8954.0139999999992</v>
      </c>
      <c r="W4" s="174">
        <v>8954.0139999999992</v>
      </c>
      <c r="X4" s="175">
        <v>8954.0139999999992</v>
      </c>
      <c r="Y4" s="174">
        <v>8954.0139999999992</v>
      </c>
      <c r="Z4" s="173">
        <v>8954.0139999999992</v>
      </c>
      <c r="AA4" s="174">
        <v>8952.51</v>
      </c>
      <c r="AB4" s="175">
        <v>8948.51</v>
      </c>
      <c r="AC4" s="174">
        <v>8954.3446666666678</v>
      </c>
      <c r="AD4" s="176">
        <v>8952.8459999999977</v>
      </c>
      <c r="AE4" s="173">
        <v>8995.5889999999999</v>
      </c>
      <c r="AF4" s="174">
        <v>8995.637999999999</v>
      </c>
      <c r="AG4" s="175">
        <v>8995.637999999999</v>
      </c>
      <c r="AH4" s="174">
        <v>8995.621666666666</v>
      </c>
      <c r="AI4" s="176">
        <v>8967.1045555555538</v>
      </c>
      <c r="AJ4" s="173">
        <v>9087.9560000000001</v>
      </c>
      <c r="AK4" s="174">
        <v>9087.9500000000007</v>
      </c>
      <c r="AL4" s="174">
        <v>9088.4579999999987</v>
      </c>
      <c r="AM4" s="176">
        <v>9088.2071739130442</v>
      </c>
      <c r="AN4" s="175">
        <v>8997.3587499999976</v>
      </c>
      <c r="AO4" s="173">
        <v>9071.1679999999997</v>
      </c>
      <c r="AP4" s="174">
        <v>9071.1659999999993</v>
      </c>
      <c r="AQ4" s="175">
        <v>9071.1679999999997</v>
      </c>
      <c r="AR4" s="174">
        <v>9071.1673333333329</v>
      </c>
      <c r="AS4" s="173">
        <v>9070.9560000000001</v>
      </c>
      <c r="AT4" s="174">
        <v>9070.75</v>
      </c>
      <c r="AU4" s="175">
        <v>9070.6129999999994</v>
      </c>
      <c r="AV4" s="174">
        <v>9070.7729999999992</v>
      </c>
      <c r="AW4" s="176">
        <v>9070.9701666666642</v>
      </c>
      <c r="AX4" s="173">
        <v>9072.7656666666662</v>
      </c>
      <c r="AY4" s="174">
        <v>9073.4856666666656</v>
      </c>
      <c r="AZ4" s="175">
        <v>9073.5209999999988</v>
      </c>
      <c r="BA4" s="174">
        <v>9073.2574444444435</v>
      </c>
      <c r="BB4" s="176">
        <v>9071.7325925925925</v>
      </c>
      <c r="BC4" s="173">
        <v>9076.8280000000013</v>
      </c>
      <c r="BD4" s="174">
        <v>9076.8280000000013</v>
      </c>
      <c r="BE4" s="174">
        <v>9076.8280000000013</v>
      </c>
      <c r="BF4" s="176">
        <v>9076.7779999999984</v>
      </c>
      <c r="BG4" s="175">
        <v>9073.0064444444452</v>
      </c>
      <c r="BH4" s="173">
        <v>9082.7099999999991</v>
      </c>
      <c r="BI4" s="174">
        <v>9082.7579999999998</v>
      </c>
      <c r="BJ4" s="175">
        <v>9082.7579999999998</v>
      </c>
      <c r="BK4" s="174">
        <v>9082.7420000000002</v>
      </c>
      <c r="BL4" s="174">
        <v>9080.5879999999997</v>
      </c>
      <c r="BM4" s="174">
        <v>9080.5879999999997</v>
      </c>
      <c r="BN4" s="174">
        <v>9079.9779999999992</v>
      </c>
      <c r="BO4" s="174">
        <v>9080.3776666666672</v>
      </c>
      <c r="BP4" s="176">
        <v>9081.5633333333335</v>
      </c>
      <c r="BQ4" s="174">
        <v>8994.9779999999992</v>
      </c>
      <c r="BR4" s="174">
        <v>8995.3329999999987</v>
      </c>
      <c r="BS4" s="174">
        <v>8983.0290000000005</v>
      </c>
      <c r="BT4" s="174">
        <v>8991.4403333333321</v>
      </c>
      <c r="BU4" s="174">
        <v>9051.4133333333339</v>
      </c>
    </row>
    <row r="5" spans="1:73" x14ac:dyDescent="0.25">
      <c r="A5" s="104" t="s">
        <v>25</v>
      </c>
      <c r="B5" s="261">
        <v>5901.58</v>
      </c>
      <c r="C5" s="143">
        <v>5901.58</v>
      </c>
      <c r="D5" s="37">
        <v>5901.58</v>
      </c>
      <c r="E5" s="18">
        <v>5901.58</v>
      </c>
      <c r="F5" s="17">
        <v>5901.579999999999</v>
      </c>
      <c r="G5" s="143">
        <v>5901.58</v>
      </c>
      <c r="H5" s="37">
        <v>5901.58</v>
      </c>
      <c r="I5" s="18">
        <v>5901.58</v>
      </c>
      <c r="J5" s="17">
        <v>5901.58</v>
      </c>
      <c r="K5" s="144">
        <v>5901.5800000000008</v>
      </c>
      <c r="L5" s="143">
        <v>5901.58</v>
      </c>
      <c r="M5" s="37">
        <v>5901.58</v>
      </c>
      <c r="N5" s="18">
        <v>5901.58</v>
      </c>
      <c r="O5" s="17">
        <v>5901.58</v>
      </c>
      <c r="P5" s="144">
        <v>5901.5800000000008</v>
      </c>
      <c r="Q5" s="143">
        <v>5901.58</v>
      </c>
      <c r="R5" s="37">
        <v>5901.58</v>
      </c>
      <c r="S5" s="37">
        <v>5901.6</v>
      </c>
      <c r="T5" s="144">
        <v>5901.6</v>
      </c>
      <c r="U5" s="18">
        <v>5901.5816666666678</v>
      </c>
      <c r="V5" s="143">
        <v>5864.58</v>
      </c>
      <c r="W5" s="37">
        <v>5864.58</v>
      </c>
      <c r="X5" s="18">
        <v>5864.58</v>
      </c>
      <c r="Y5" s="17">
        <v>5864.58</v>
      </c>
      <c r="Z5" s="143">
        <v>5864.58</v>
      </c>
      <c r="AA5" s="37">
        <v>5864.58</v>
      </c>
      <c r="AB5" s="18">
        <v>5864.58</v>
      </c>
      <c r="AC5" s="17">
        <v>5864.58</v>
      </c>
      <c r="AD5" s="144">
        <v>5864.5800000000008</v>
      </c>
      <c r="AE5" s="143">
        <v>5864.58</v>
      </c>
      <c r="AF5" s="37">
        <v>5864.58</v>
      </c>
      <c r="AG5" s="18">
        <v>5864.58</v>
      </c>
      <c r="AH5" s="17">
        <v>5864.58</v>
      </c>
      <c r="AI5" s="144">
        <v>5864.5800000000008</v>
      </c>
      <c r="AJ5" s="143">
        <v>5864.58</v>
      </c>
      <c r="AK5" s="37">
        <v>5864.58</v>
      </c>
      <c r="AL5" s="37">
        <v>5864.58</v>
      </c>
      <c r="AM5" s="144">
        <v>5864.6</v>
      </c>
      <c r="AN5" s="18">
        <v>5864.5800000000008</v>
      </c>
      <c r="AO5" s="143">
        <v>5846.58</v>
      </c>
      <c r="AP5" s="37">
        <v>5846.58</v>
      </c>
      <c r="AQ5" s="18">
        <v>5846.58</v>
      </c>
      <c r="AR5" s="17">
        <v>5846.58</v>
      </c>
      <c r="AS5" s="143">
        <v>5846.58</v>
      </c>
      <c r="AT5" s="37">
        <v>5846.58</v>
      </c>
      <c r="AU5" s="18">
        <v>5846.5499999999993</v>
      </c>
      <c r="AV5" s="17">
        <v>5846.57</v>
      </c>
      <c r="AW5" s="144">
        <v>5846.5750000000007</v>
      </c>
      <c r="AX5" s="143">
        <v>5846.5499999999993</v>
      </c>
      <c r="AY5" s="37">
        <v>5846.5499999999993</v>
      </c>
      <c r="AZ5" s="18">
        <v>5846.5499999999993</v>
      </c>
      <c r="BA5" s="17">
        <v>5846.5499999999993</v>
      </c>
      <c r="BB5" s="144">
        <v>5846.5666666666675</v>
      </c>
      <c r="BC5" s="143">
        <v>5846.6</v>
      </c>
      <c r="BD5" s="143">
        <v>5846.6</v>
      </c>
      <c r="BE5" s="143">
        <v>5846.6</v>
      </c>
      <c r="BF5" s="144">
        <v>5846.5499999999993</v>
      </c>
      <c r="BG5" s="18">
        <v>5846.5750000000007</v>
      </c>
      <c r="BH5" s="143">
        <v>5846.58</v>
      </c>
      <c r="BI5" s="37">
        <v>5846.58</v>
      </c>
      <c r="BJ5" s="18">
        <v>5846.58</v>
      </c>
      <c r="BK5" s="17">
        <v>5846.58</v>
      </c>
      <c r="BL5" s="37">
        <v>5846.58</v>
      </c>
      <c r="BM5" s="37">
        <v>5846.58</v>
      </c>
      <c r="BN5" s="37">
        <v>5846.58</v>
      </c>
      <c r="BO5" s="17">
        <v>5846.58</v>
      </c>
      <c r="BP5" s="144">
        <v>5846.5800000000008</v>
      </c>
      <c r="BQ5" s="37">
        <v>5846.58</v>
      </c>
      <c r="BR5" s="37">
        <v>5846.58</v>
      </c>
      <c r="BS5" s="37">
        <v>5846.58</v>
      </c>
      <c r="BT5" s="37">
        <v>5846.58</v>
      </c>
      <c r="BU5" s="37">
        <v>5846.5800000000008</v>
      </c>
    </row>
    <row r="6" spans="1:73" x14ac:dyDescent="0.25">
      <c r="A6" s="105" t="s">
        <v>26</v>
      </c>
      <c r="B6" s="262">
        <v>618</v>
      </c>
      <c r="C6" s="827">
        <v>618</v>
      </c>
      <c r="D6" s="161">
        <v>618</v>
      </c>
      <c r="E6" s="160">
        <v>618</v>
      </c>
      <c r="F6" s="161">
        <v>618</v>
      </c>
      <c r="G6" s="177">
        <v>618</v>
      </c>
      <c r="H6" s="161">
        <v>618</v>
      </c>
      <c r="I6" s="160">
        <v>618</v>
      </c>
      <c r="J6" s="161">
        <v>618</v>
      </c>
      <c r="K6" s="178">
        <v>618</v>
      </c>
      <c r="L6" s="177">
        <v>618</v>
      </c>
      <c r="M6" s="161">
        <v>618</v>
      </c>
      <c r="N6" s="160">
        <v>618</v>
      </c>
      <c r="O6" s="161">
        <v>618</v>
      </c>
      <c r="P6" s="178">
        <v>618</v>
      </c>
      <c r="Q6" s="177">
        <v>618</v>
      </c>
      <c r="R6" s="177">
        <v>618</v>
      </c>
      <c r="S6" s="161">
        <v>618</v>
      </c>
      <c r="T6" s="178">
        <v>618</v>
      </c>
      <c r="U6" s="160">
        <v>618</v>
      </c>
      <c r="V6" s="827">
        <v>618</v>
      </c>
      <c r="W6" s="161">
        <v>618</v>
      </c>
      <c r="X6" s="160">
        <v>618</v>
      </c>
      <c r="Y6" s="161">
        <v>618</v>
      </c>
      <c r="Z6" s="177">
        <v>618</v>
      </c>
      <c r="AA6" s="161">
        <v>618</v>
      </c>
      <c r="AB6" s="160">
        <v>618</v>
      </c>
      <c r="AC6" s="161">
        <v>618</v>
      </c>
      <c r="AD6" s="178">
        <v>618</v>
      </c>
      <c r="AE6" s="177">
        <v>618</v>
      </c>
      <c r="AF6" s="161">
        <v>618</v>
      </c>
      <c r="AG6" s="160">
        <v>618</v>
      </c>
      <c r="AH6" s="161">
        <v>618</v>
      </c>
      <c r="AI6" s="178">
        <v>618</v>
      </c>
      <c r="AJ6" s="177">
        <v>618</v>
      </c>
      <c r="AK6" s="177">
        <v>618</v>
      </c>
      <c r="AL6" s="161">
        <v>618</v>
      </c>
      <c r="AM6" s="178">
        <v>618</v>
      </c>
      <c r="AN6" s="160">
        <v>618</v>
      </c>
      <c r="AO6" s="161">
        <v>618</v>
      </c>
      <c r="AP6" s="161">
        <v>618</v>
      </c>
      <c r="AQ6" s="160">
        <v>618</v>
      </c>
      <c r="AR6" s="161">
        <v>618</v>
      </c>
      <c r="AS6" s="177">
        <v>618</v>
      </c>
      <c r="AT6" s="161">
        <v>618</v>
      </c>
      <c r="AU6" s="160">
        <v>618</v>
      </c>
      <c r="AV6" s="161">
        <v>618</v>
      </c>
      <c r="AW6" s="178">
        <v>618</v>
      </c>
      <c r="AX6" s="177">
        <v>618</v>
      </c>
      <c r="AY6" s="177">
        <v>618</v>
      </c>
      <c r="AZ6" s="160">
        <v>618</v>
      </c>
      <c r="BA6" s="161">
        <v>618</v>
      </c>
      <c r="BB6" s="178">
        <v>618</v>
      </c>
      <c r="BC6" s="177">
        <v>618</v>
      </c>
      <c r="BD6" s="177">
        <v>618</v>
      </c>
      <c r="BE6" s="177">
        <v>618</v>
      </c>
      <c r="BF6" s="178">
        <v>618</v>
      </c>
      <c r="BG6" s="160">
        <v>618</v>
      </c>
      <c r="BH6" s="161">
        <v>618</v>
      </c>
      <c r="BI6" s="161">
        <v>618</v>
      </c>
      <c r="BJ6" s="160">
        <v>618</v>
      </c>
      <c r="BK6" s="161">
        <v>618</v>
      </c>
      <c r="BL6" s="161">
        <v>618</v>
      </c>
      <c r="BM6" s="161">
        <v>618</v>
      </c>
      <c r="BN6" s="161">
        <v>618</v>
      </c>
      <c r="BO6" s="161">
        <v>618</v>
      </c>
      <c r="BP6" s="178">
        <v>618</v>
      </c>
      <c r="BQ6" s="161">
        <v>618</v>
      </c>
      <c r="BR6" s="161">
        <v>618</v>
      </c>
      <c r="BS6" s="161">
        <v>618</v>
      </c>
      <c r="BT6" s="161">
        <v>618</v>
      </c>
      <c r="BU6" s="161">
        <v>618</v>
      </c>
    </row>
    <row r="7" spans="1:73" x14ac:dyDescent="0.25">
      <c r="A7" s="106" t="s">
        <v>9</v>
      </c>
      <c r="B7" s="209">
        <v>570</v>
      </c>
      <c r="C7" s="830">
        <v>570</v>
      </c>
      <c r="D7" s="835">
        <v>570</v>
      </c>
      <c r="E7" s="837">
        <v>570</v>
      </c>
      <c r="F7" s="835">
        <v>570</v>
      </c>
      <c r="G7" s="43">
        <v>570</v>
      </c>
      <c r="H7" s="835">
        <v>570</v>
      </c>
      <c r="I7" s="837">
        <v>570</v>
      </c>
      <c r="J7" s="835">
        <v>570</v>
      </c>
      <c r="K7" s="141">
        <v>570</v>
      </c>
      <c r="L7" s="43">
        <v>570</v>
      </c>
      <c r="M7" s="835">
        <v>570</v>
      </c>
      <c r="N7" s="837">
        <v>570</v>
      </c>
      <c r="O7" s="835">
        <v>570</v>
      </c>
      <c r="P7" s="141">
        <v>570</v>
      </c>
      <c r="Q7" s="43">
        <v>570</v>
      </c>
      <c r="R7" s="43">
        <v>570</v>
      </c>
      <c r="S7" s="835">
        <v>570</v>
      </c>
      <c r="T7" s="141">
        <v>570</v>
      </c>
      <c r="U7" s="837">
        <v>570</v>
      </c>
      <c r="V7" s="830">
        <v>570</v>
      </c>
      <c r="W7" s="835">
        <v>570</v>
      </c>
      <c r="X7" s="837">
        <v>570</v>
      </c>
      <c r="Y7" s="835">
        <v>570</v>
      </c>
      <c r="Z7" s="43">
        <v>570</v>
      </c>
      <c r="AA7" s="835">
        <v>570</v>
      </c>
      <c r="AB7" s="837">
        <v>570</v>
      </c>
      <c r="AC7" s="835">
        <v>570</v>
      </c>
      <c r="AD7" s="141">
        <v>570</v>
      </c>
      <c r="AE7" s="43">
        <v>570</v>
      </c>
      <c r="AF7" s="835">
        <v>570</v>
      </c>
      <c r="AG7" s="837">
        <v>570</v>
      </c>
      <c r="AH7" s="835">
        <v>570</v>
      </c>
      <c r="AI7" s="141">
        <v>570</v>
      </c>
      <c r="AJ7" s="43">
        <v>570</v>
      </c>
      <c r="AK7" s="43">
        <v>570</v>
      </c>
      <c r="AL7" s="835">
        <v>570</v>
      </c>
      <c r="AM7" s="141">
        <v>570</v>
      </c>
      <c r="AN7" s="837">
        <v>570</v>
      </c>
      <c r="AO7" s="835">
        <v>570</v>
      </c>
      <c r="AP7" s="835">
        <v>570</v>
      </c>
      <c r="AQ7" s="837">
        <v>570</v>
      </c>
      <c r="AR7" s="835">
        <v>570</v>
      </c>
      <c r="AS7" s="837">
        <v>570</v>
      </c>
      <c r="AT7" s="837">
        <v>570</v>
      </c>
      <c r="AU7" s="837">
        <v>570</v>
      </c>
      <c r="AV7" s="835">
        <v>570</v>
      </c>
      <c r="AW7" s="141">
        <v>570</v>
      </c>
      <c r="AX7" s="837">
        <v>570</v>
      </c>
      <c r="AY7" s="837">
        <v>570</v>
      </c>
      <c r="AZ7" s="837">
        <v>570</v>
      </c>
      <c r="BA7" s="835">
        <v>570</v>
      </c>
      <c r="BB7" s="141">
        <v>570</v>
      </c>
      <c r="BC7" s="141">
        <v>570</v>
      </c>
      <c r="BD7" s="141">
        <v>570</v>
      </c>
      <c r="BE7" s="141">
        <v>570</v>
      </c>
      <c r="BF7" s="141">
        <v>570</v>
      </c>
      <c r="BG7" s="837">
        <v>570</v>
      </c>
      <c r="BH7" s="835">
        <v>570</v>
      </c>
      <c r="BI7" s="835">
        <v>570</v>
      </c>
      <c r="BJ7" s="837">
        <v>570</v>
      </c>
      <c r="BK7" s="835">
        <v>570</v>
      </c>
      <c r="BL7" s="835">
        <v>570</v>
      </c>
      <c r="BM7" s="835">
        <v>570</v>
      </c>
      <c r="BN7" s="835">
        <v>570</v>
      </c>
      <c r="BO7" s="835">
        <v>570</v>
      </c>
      <c r="BP7" s="141">
        <v>570</v>
      </c>
      <c r="BQ7" s="835">
        <v>570</v>
      </c>
      <c r="BR7" s="835">
        <v>570</v>
      </c>
      <c r="BS7" s="835">
        <v>570</v>
      </c>
      <c r="BT7" s="835">
        <v>570</v>
      </c>
      <c r="BU7" s="835">
        <v>570</v>
      </c>
    </row>
    <row r="8" spans="1:73" x14ac:dyDescent="0.25">
      <c r="A8" s="106" t="s">
        <v>10</v>
      </c>
      <c r="B8" s="209">
        <v>48</v>
      </c>
      <c r="C8" s="830">
        <v>48</v>
      </c>
      <c r="D8" s="835">
        <v>48</v>
      </c>
      <c r="E8" s="837">
        <v>48</v>
      </c>
      <c r="F8" s="835">
        <v>48</v>
      </c>
      <c r="G8" s="43">
        <v>48</v>
      </c>
      <c r="H8" s="835">
        <v>48</v>
      </c>
      <c r="I8" s="837">
        <v>48</v>
      </c>
      <c r="J8" s="835">
        <v>48</v>
      </c>
      <c r="K8" s="141">
        <v>48</v>
      </c>
      <c r="L8" s="43">
        <v>48</v>
      </c>
      <c r="M8" s="835">
        <v>48</v>
      </c>
      <c r="N8" s="837">
        <v>48</v>
      </c>
      <c r="O8" s="835">
        <v>48</v>
      </c>
      <c r="P8" s="141">
        <v>48</v>
      </c>
      <c r="Q8" s="43">
        <v>48</v>
      </c>
      <c r="R8" s="43">
        <v>48</v>
      </c>
      <c r="S8" s="835">
        <v>48</v>
      </c>
      <c r="T8" s="141">
        <v>48</v>
      </c>
      <c r="U8" s="837">
        <v>48</v>
      </c>
      <c r="V8" s="830">
        <v>48</v>
      </c>
      <c r="W8" s="835">
        <v>48</v>
      </c>
      <c r="X8" s="837">
        <v>48</v>
      </c>
      <c r="Y8" s="835">
        <v>48</v>
      </c>
      <c r="Z8" s="43">
        <v>48</v>
      </c>
      <c r="AA8" s="835">
        <v>48</v>
      </c>
      <c r="AB8" s="837">
        <v>48</v>
      </c>
      <c r="AC8" s="835">
        <v>48</v>
      </c>
      <c r="AD8" s="141">
        <v>48</v>
      </c>
      <c r="AE8" s="43">
        <v>48</v>
      </c>
      <c r="AF8" s="835">
        <v>48</v>
      </c>
      <c r="AG8" s="837">
        <v>48</v>
      </c>
      <c r="AH8" s="835">
        <v>48</v>
      </c>
      <c r="AI8" s="141">
        <v>48</v>
      </c>
      <c r="AJ8" s="43">
        <v>48</v>
      </c>
      <c r="AK8" s="43">
        <v>48</v>
      </c>
      <c r="AL8" s="835">
        <v>48</v>
      </c>
      <c r="AM8" s="141">
        <v>48</v>
      </c>
      <c r="AN8" s="837">
        <v>48</v>
      </c>
      <c r="AO8" s="835">
        <v>48</v>
      </c>
      <c r="AP8" s="835">
        <v>48</v>
      </c>
      <c r="AQ8" s="837">
        <v>48</v>
      </c>
      <c r="AR8" s="835">
        <v>48</v>
      </c>
      <c r="AS8" s="837">
        <v>48</v>
      </c>
      <c r="AT8" s="837">
        <v>48</v>
      </c>
      <c r="AU8" s="837">
        <v>48</v>
      </c>
      <c r="AV8" s="835">
        <v>48</v>
      </c>
      <c r="AW8" s="141">
        <v>48</v>
      </c>
      <c r="AX8" s="837">
        <v>48</v>
      </c>
      <c r="AY8" s="837">
        <v>48</v>
      </c>
      <c r="AZ8" s="837">
        <v>48</v>
      </c>
      <c r="BA8" s="835">
        <v>48</v>
      </c>
      <c r="BB8" s="141">
        <v>48</v>
      </c>
      <c r="BC8" s="141">
        <v>48</v>
      </c>
      <c r="BD8" s="141">
        <v>48</v>
      </c>
      <c r="BE8" s="141">
        <v>48</v>
      </c>
      <c r="BF8" s="141">
        <v>48</v>
      </c>
      <c r="BG8" s="837">
        <v>48</v>
      </c>
      <c r="BH8" s="835">
        <v>48</v>
      </c>
      <c r="BI8" s="835">
        <v>48</v>
      </c>
      <c r="BJ8" s="837">
        <v>48</v>
      </c>
      <c r="BK8" s="835">
        <v>48</v>
      </c>
      <c r="BL8" s="835">
        <v>48</v>
      </c>
      <c r="BM8" s="835">
        <v>48</v>
      </c>
      <c r="BN8" s="835">
        <v>48</v>
      </c>
      <c r="BO8" s="835">
        <v>48</v>
      </c>
      <c r="BP8" s="141">
        <v>48</v>
      </c>
      <c r="BQ8" s="835">
        <v>48</v>
      </c>
      <c r="BR8" s="835">
        <v>48</v>
      </c>
      <c r="BS8" s="835">
        <v>48</v>
      </c>
      <c r="BT8" s="835">
        <v>48</v>
      </c>
      <c r="BU8" s="835">
        <v>48</v>
      </c>
    </row>
    <row r="9" spans="1:73" x14ac:dyDescent="0.25">
      <c r="A9" s="107" t="s">
        <v>27</v>
      </c>
      <c r="B9" s="263">
        <v>382</v>
      </c>
      <c r="C9" s="177">
        <v>382</v>
      </c>
      <c r="D9" s="161">
        <v>382</v>
      </c>
      <c r="E9" s="160">
        <v>382</v>
      </c>
      <c r="F9" s="161">
        <v>382</v>
      </c>
      <c r="G9" s="177">
        <v>382</v>
      </c>
      <c r="H9" s="161">
        <v>382</v>
      </c>
      <c r="I9" s="160">
        <v>382</v>
      </c>
      <c r="J9" s="161">
        <v>382</v>
      </c>
      <c r="K9" s="178">
        <v>382</v>
      </c>
      <c r="L9" s="177">
        <v>382</v>
      </c>
      <c r="M9" s="161">
        <v>382</v>
      </c>
      <c r="N9" s="160">
        <v>382</v>
      </c>
      <c r="O9" s="161">
        <v>382</v>
      </c>
      <c r="P9" s="178">
        <v>382</v>
      </c>
      <c r="Q9" s="177">
        <v>382</v>
      </c>
      <c r="R9" s="177">
        <v>382</v>
      </c>
      <c r="S9" s="161">
        <v>382</v>
      </c>
      <c r="T9" s="178">
        <v>382</v>
      </c>
      <c r="U9" s="160">
        <v>382</v>
      </c>
      <c r="V9" s="177">
        <v>382</v>
      </c>
      <c r="W9" s="161">
        <v>382</v>
      </c>
      <c r="X9" s="160">
        <v>382</v>
      </c>
      <c r="Y9" s="161">
        <v>382</v>
      </c>
      <c r="Z9" s="177">
        <v>382</v>
      </c>
      <c r="AA9" s="161">
        <v>382</v>
      </c>
      <c r="AB9" s="160">
        <v>382</v>
      </c>
      <c r="AC9" s="161">
        <v>382</v>
      </c>
      <c r="AD9" s="178">
        <v>382</v>
      </c>
      <c r="AE9" s="177">
        <v>382</v>
      </c>
      <c r="AF9" s="161">
        <v>382</v>
      </c>
      <c r="AG9" s="160">
        <v>382</v>
      </c>
      <c r="AH9" s="161">
        <v>382</v>
      </c>
      <c r="AI9" s="178">
        <v>382</v>
      </c>
      <c r="AJ9" s="177">
        <v>382</v>
      </c>
      <c r="AK9" s="177">
        <v>382</v>
      </c>
      <c r="AL9" s="161">
        <v>382</v>
      </c>
      <c r="AM9" s="178">
        <v>382</v>
      </c>
      <c r="AN9" s="160">
        <v>382</v>
      </c>
      <c r="AO9" s="161">
        <v>382</v>
      </c>
      <c r="AP9" s="161">
        <v>382</v>
      </c>
      <c r="AQ9" s="160">
        <v>382</v>
      </c>
      <c r="AR9" s="161">
        <v>382</v>
      </c>
      <c r="AS9" s="160">
        <v>382</v>
      </c>
      <c r="AT9" s="160">
        <v>382</v>
      </c>
      <c r="AU9" s="160">
        <v>382</v>
      </c>
      <c r="AV9" s="161">
        <v>382</v>
      </c>
      <c r="AW9" s="178">
        <v>382</v>
      </c>
      <c r="AX9" s="160">
        <v>382</v>
      </c>
      <c r="AY9" s="160">
        <v>382</v>
      </c>
      <c r="AZ9" s="160">
        <v>382</v>
      </c>
      <c r="BA9" s="161">
        <v>382</v>
      </c>
      <c r="BB9" s="178">
        <v>382</v>
      </c>
      <c r="BC9" s="178">
        <v>382</v>
      </c>
      <c r="BD9" s="178">
        <v>382</v>
      </c>
      <c r="BE9" s="178">
        <v>382</v>
      </c>
      <c r="BF9" s="178">
        <v>382</v>
      </c>
      <c r="BG9" s="160">
        <v>382</v>
      </c>
      <c r="BH9" s="161">
        <v>382</v>
      </c>
      <c r="BI9" s="161">
        <v>382</v>
      </c>
      <c r="BJ9" s="160">
        <v>382</v>
      </c>
      <c r="BK9" s="161">
        <v>382</v>
      </c>
      <c r="BL9" s="161">
        <v>382</v>
      </c>
      <c r="BM9" s="161">
        <v>382</v>
      </c>
      <c r="BN9" s="161">
        <v>382</v>
      </c>
      <c r="BO9" s="161">
        <v>382</v>
      </c>
      <c r="BP9" s="178">
        <v>382</v>
      </c>
      <c r="BQ9" s="161">
        <v>382</v>
      </c>
      <c r="BR9" s="161">
        <v>382</v>
      </c>
      <c r="BS9" s="161">
        <v>382</v>
      </c>
      <c r="BT9" s="161">
        <v>382</v>
      </c>
      <c r="BU9" s="161">
        <v>382</v>
      </c>
    </row>
    <row r="10" spans="1:73" x14ac:dyDescent="0.25">
      <c r="A10" s="108" t="s">
        <v>12</v>
      </c>
      <c r="B10" s="264">
        <v>102</v>
      </c>
      <c r="C10" s="43">
        <v>102</v>
      </c>
      <c r="D10" s="835">
        <v>102</v>
      </c>
      <c r="E10" s="837">
        <v>102</v>
      </c>
      <c r="F10" s="835">
        <v>102</v>
      </c>
      <c r="G10" s="43">
        <v>102</v>
      </c>
      <c r="H10" s="835">
        <v>102</v>
      </c>
      <c r="I10" s="837">
        <v>102</v>
      </c>
      <c r="J10" s="835">
        <v>102</v>
      </c>
      <c r="K10" s="141">
        <v>102</v>
      </c>
      <c r="L10" s="43">
        <v>102</v>
      </c>
      <c r="M10" s="835">
        <v>102</v>
      </c>
      <c r="N10" s="837">
        <v>102</v>
      </c>
      <c r="O10" s="835">
        <v>102</v>
      </c>
      <c r="P10" s="141">
        <v>102</v>
      </c>
      <c r="Q10" s="43">
        <v>102</v>
      </c>
      <c r="R10" s="43">
        <v>102</v>
      </c>
      <c r="S10" s="835">
        <v>102</v>
      </c>
      <c r="T10" s="141">
        <v>102</v>
      </c>
      <c r="U10" s="837">
        <v>102</v>
      </c>
      <c r="V10" s="43">
        <v>102</v>
      </c>
      <c r="W10" s="835">
        <v>102</v>
      </c>
      <c r="X10" s="837">
        <v>102</v>
      </c>
      <c r="Y10" s="835">
        <v>102</v>
      </c>
      <c r="Z10" s="43">
        <v>102</v>
      </c>
      <c r="AA10" s="835">
        <v>102</v>
      </c>
      <c r="AB10" s="837">
        <v>102</v>
      </c>
      <c r="AC10" s="835">
        <v>102</v>
      </c>
      <c r="AD10" s="141">
        <v>102</v>
      </c>
      <c r="AE10" s="43">
        <v>102</v>
      </c>
      <c r="AF10" s="835">
        <v>102</v>
      </c>
      <c r="AG10" s="837">
        <v>102</v>
      </c>
      <c r="AH10" s="835">
        <v>102</v>
      </c>
      <c r="AI10" s="141">
        <v>102</v>
      </c>
      <c r="AJ10" s="43">
        <v>102</v>
      </c>
      <c r="AK10" s="43">
        <v>102</v>
      </c>
      <c r="AL10" s="835">
        <v>102</v>
      </c>
      <c r="AM10" s="141">
        <v>102</v>
      </c>
      <c r="AN10" s="837">
        <v>102</v>
      </c>
      <c r="AO10" s="835">
        <v>102</v>
      </c>
      <c r="AP10" s="835">
        <v>102</v>
      </c>
      <c r="AQ10" s="837">
        <v>102</v>
      </c>
      <c r="AR10" s="835">
        <v>102</v>
      </c>
      <c r="AS10" s="837">
        <v>102</v>
      </c>
      <c r="AT10" s="837">
        <v>102</v>
      </c>
      <c r="AU10" s="837">
        <v>102</v>
      </c>
      <c r="AV10" s="835">
        <v>102</v>
      </c>
      <c r="AW10" s="141">
        <v>102</v>
      </c>
      <c r="AX10" s="837">
        <v>102</v>
      </c>
      <c r="AY10" s="837">
        <v>102</v>
      </c>
      <c r="AZ10" s="837">
        <v>102</v>
      </c>
      <c r="BA10" s="835">
        <v>102</v>
      </c>
      <c r="BB10" s="141">
        <v>102</v>
      </c>
      <c r="BC10" s="141">
        <v>102</v>
      </c>
      <c r="BD10" s="141">
        <v>102</v>
      </c>
      <c r="BE10" s="141">
        <v>102</v>
      </c>
      <c r="BF10" s="141">
        <v>102</v>
      </c>
      <c r="BG10" s="837">
        <v>102</v>
      </c>
      <c r="BH10" s="835">
        <v>102</v>
      </c>
      <c r="BI10" s="835">
        <v>102</v>
      </c>
      <c r="BJ10" s="837">
        <v>102</v>
      </c>
      <c r="BK10" s="835">
        <v>102</v>
      </c>
      <c r="BL10" s="835">
        <v>102</v>
      </c>
      <c r="BM10" s="835">
        <v>102</v>
      </c>
      <c r="BN10" s="835">
        <v>102</v>
      </c>
      <c r="BO10" s="835">
        <v>102</v>
      </c>
      <c r="BP10" s="141">
        <v>102</v>
      </c>
      <c r="BQ10" s="835">
        <v>102</v>
      </c>
      <c r="BR10" s="835">
        <v>102</v>
      </c>
      <c r="BS10" s="835">
        <v>102</v>
      </c>
      <c r="BT10" s="835">
        <v>102</v>
      </c>
      <c r="BU10" s="835">
        <v>102</v>
      </c>
    </row>
    <row r="11" spans="1:73" x14ac:dyDescent="0.25">
      <c r="A11" s="108" t="s">
        <v>11</v>
      </c>
      <c r="B11" s="264">
        <v>280</v>
      </c>
      <c r="C11" s="43">
        <v>280</v>
      </c>
      <c r="D11" s="835">
        <v>280</v>
      </c>
      <c r="E11" s="837">
        <v>280</v>
      </c>
      <c r="F11" s="835">
        <v>280</v>
      </c>
      <c r="G11" s="43">
        <v>280</v>
      </c>
      <c r="H11" s="835">
        <v>280</v>
      </c>
      <c r="I11" s="837">
        <v>280</v>
      </c>
      <c r="J11" s="835">
        <v>280</v>
      </c>
      <c r="K11" s="141">
        <v>280</v>
      </c>
      <c r="L11" s="43">
        <v>280</v>
      </c>
      <c r="M11" s="835">
        <v>280</v>
      </c>
      <c r="N11" s="837">
        <v>280</v>
      </c>
      <c r="O11" s="835">
        <v>280</v>
      </c>
      <c r="P11" s="141">
        <v>280</v>
      </c>
      <c r="Q11" s="43">
        <v>280</v>
      </c>
      <c r="R11" s="43">
        <v>280</v>
      </c>
      <c r="S11" s="835">
        <v>280</v>
      </c>
      <c r="T11" s="141">
        <v>280</v>
      </c>
      <c r="U11" s="837">
        <v>280</v>
      </c>
      <c r="V11" s="43">
        <v>280</v>
      </c>
      <c r="W11" s="835">
        <v>280</v>
      </c>
      <c r="X11" s="837">
        <v>280</v>
      </c>
      <c r="Y11" s="835">
        <v>280</v>
      </c>
      <c r="Z11" s="43">
        <v>280</v>
      </c>
      <c r="AA11" s="835">
        <v>280</v>
      </c>
      <c r="AB11" s="837">
        <v>280</v>
      </c>
      <c r="AC11" s="835">
        <v>280</v>
      </c>
      <c r="AD11" s="141">
        <v>280</v>
      </c>
      <c r="AE11" s="43">
        <v>280</v>
      </c>
      <c r="AF11" s="835">
        <v>280</v>
      </c>
      <c r="AG11" s="837">
        <v>280</v>
      </c>
      <c r="AH11" s="835">
        <v>280</v>
      </c>
      <c r="AI11" s="141">
        <v>280</v>
      </c>
      <c r="AJ11" s="43">
        <v>280</v>
      </c>
      <c r="AK11" s="43">
        <v>280</v>
      </c>
      <c r="AL11" s="835">
        <v>280</v>
      </c>
      <c r="AM11" s="141">
        <v>280</v>
      </c>
      <c r="AN11" s="837">
        <v>280</v>
      </c>
      <c r="AO11" s="835">
        <v>280</v>
      </c>
      <c r="AP11" s="835">
        <v>280</v>
      </c>
      <c r="AQ11" s="837">
        <v>280</v>
      </c>
      <c r="AR11" s="835">
        <v>280</v>
      </c>
      <c r="AS11" s="837">
        <v>280</v>
      </c>
      <c r="AT11" s="837">
        <v>280</v>
      </c>
      <c r="AU11" s="837">
        <v>280</v>
      </c>
      <c r="AV11" s="835">
        <v>280</v>
      </c>
      <c r="AW11" s="141">
        <v>280</v>
      </c>
      <c r="AX11" s="837">
        <v>280</v>
      </c>
      <c r="AY11" s="837">
        <v>280</v>
      </c>
      <c r="AZ11" s="837">
        <v>280</v>
      </c>
      <c r="BA11" s="835">
        <v>280</v>
      </c>
      <c r="BB11" s="141">
        <v>280</v>
      </c>
      <c r="BC11" s="141">
        <v>280</v>
      </c>
      <c r="BD11" s="141">
        <v>280</v>
      </c>
      <c r="BE11" s="141">
        <v>280</v>
      </c>
      <c r="BF11" s="141">
        <v>280</v>
      </c>
      <c r="BG11" s="837">
        <v>280</v>
      </c>
      <c r="BH11" s="835">
        <v>280</v>
      </c>
      <c r="BI11" s="835">
        <v>280</v>
      </c>
      <c r="BJ11" s="837">
        <v>280</v>
      </c>
      <c r="BK11" s="835">
        <v>280</v>
      </c>
      <c r="BL11" s="835">
        <v>280</v>
      </c>
      <c r="BM11" s="835">
        <v>280</v>
      </c>
      <c r="BN11" s="835">
        <v>280</v>
      </c>
      <c r="BO11" s="835">
        <v>280</v>
      </c>
      <c r="BP11" s="141">
        <v>280</v>
      </c>
      <c r="BQ11" s="835">
        <v>280</v>
      </c>
      <c r="BR11" s="835">
        <v>280</v>
      </c>
      <c r="BS11" s="835">
        <v>280</v>
      </c>
      <c r="BT11" s="835">
        <v>280</v>
      </c>
      <c r="BU11" s="835">
        <v>280</v>
      </c>
    </row>
    <row r="12" spans="1:73" x14ac:dyDescent="0.25">
      <c r="A12" s="107" t="s">
        <v>28</v>
      </c>
      <c r="B12" s="263">
        <v>2289.58</v>
      </c>
      <c r="C12" s="177">
        <v>2289.58</v>
      </c>
      <c r="D12" s="161">
        <v>2289.58</v>
      </c>
      <c r="E12" s="160">
        <v>2289.58</v>
      </c>
      <c r="F12" s="161">
        <v>2289.58</v>
      </c>
      <c r="G12" s="177">
        <v>2289.58</v>
      </c>
      <c r="H12" s="161">
        <v>2289.58</v>
      </c>
      <c r="I12" s="160">
        <v>2289.58</v>
      </c>
      <c r="J12" s="161">
        <v>2289.58</v>
      </c>
      <c r="K12" s="178">
        <v>2289.58</v>
      </c>
      <c r="L12" s="177">
        <v>2289.58</v>
      </c>
      <c r="M12" s="161">
        <v>2289.58</v>
      </c>
      <c r="N12" s="160">
        <v>2289.58</v>
      </c>
      <c r="O12" s="161">
        <v>2289.58</v>
      </c>
      <c r="P12" s="178">
        <v>2289.58</v>
      </c>
      <c r="Q12" s="177">
        <v>2289.58</v>
      </c>
      <c r="R12" s="177">
        <v>2289.58</v>
      </c>
      <c r="S12" s="161">
        <v>2289.6</v>
      </c>
      <c r="T12" s="178">
        <v>2289.6</v>
      </c>
      <c r="U12" s="160">
        <v>2289.5816666666669</v>
      </c>
      <c r="V12" s="177">
        <v>2252.58</v>
      </c>
      <c r="W12" s="161">
        <v>2252.58</v>
      </c>
      <c r="X12" s="160">
        <v>2252.58</v>
      </c>
      <c r="Y12" s="161">
        <v>2252.58</v>
      </c>
      <c r="Z12" s="177">
        <v>2252.58</v>
      </c>
      <c r="AA12" s="161">
        <v>2252.58</v>
      </c>
      <c r="AB12" s="160">
        <v>2252.58</v>
      </c>
      <c r="AC12" s="161">
        <v>2252.58</v>
      </c>
      <c r="AD12" s="178">
        <v>2252.58</v>
      </c>
      <c r="AE12" s="177">
        <v>2252.58</v>
      </c>
      <c r="AF12" s="161">
        <v>2252.58</v>
      </c>
      <c r="AG12" s="160">
        <v>2252.58</v>
      </c>
      <c r="AH12" s="161">
        <v>2252.58</v>
      </c>
      <c r="AI12" s="178">
        <v>2252.58</v>
      </c>
      <c r="AJ12" s="177">
        <v>2252.58</v>
      </c>
      <c r="AK12" s="177">
        <v>2252.58</v>
      </c>
      <c r="AL12" s="161">
        <v>2252.58</v>
      </c>
      <c r="AM12" s="178">
        <v>2252.6</v>
      </c>
      <c r="AN12" s="160">
        <v>2252.5800000000004</v>
      </c>
      <c r="AO12" s="161">
        <v>2234.58</v>
      </c>
      <c r="AP12" s="161">
        <v>2234.58</v>
      </c>
      <c r="AQ12" s="160">
        <v>2234.58</v>
      </c>
      <c r="AR12" s="161">
        <v>2234.58</v>
      </c>
      <c r="AS12" s="160">
        <v>2234.58</v>
      </c>
      <c r="AT12" s="160">
        <v>2234.58</v>
      </c>
      <c r="AU12" s="160">
        <v>2234.5499999999997</v>
      </c>
      <c r="AV12" s="161">
        <v>2234.5699999999997</v>
      </c>
      <c r="AW12" s="178">
        <v>2234.5749999999998</v>
      </c>
      <c r="AX12" s="160">
        <v>2234.5499999999997</v>
      </c>
      <c r="AY12" s="160">
        <v>2234.5499999999997</v>
      </c>
      <c r="AZ12" s="160">
        <v>2234.5499999999997</v>
      </c>
      <c r="BA12" s="161">
        <v>2234.5499999999997</v>
      </c>
      <c r="BB12" s="178">
        <v>2234.5666666666666</v>
      </c>
      <c r="BC12" s="178">
        <v>2234.6</v>
      </c>
      <c r="BD12" s="178">
        <v>2234.6</v>
      </c>
      <c r="BE12" s="178">
        <v>2234.6</v>
      </c>
      <c r="BF12" s="178">
        <v>2234.5499999999997</v>
      </c>
      <c r="BG12" s="160">
        <v>2234.5750000000003</v>
      </c>
      <c r="BH12" s="161">
        <v>2234.58</v>
      </c>
      <c r="BI12" s="161">
        <v>2234.58</v>
      </c>
      <c r="BJ12" s="160">
        <v>2234.58</v>
      </c>
      <c r="BK12" s="161">
        <v>2234.58</v>
      </c>
      <c r="BL12" s="161">
        <v>2234.58</v>
      </c>
      <c r="BM12" s="161">
        <v>2234.58</v>
      </c>
      <c r="BN12" s="161">
        <v>2234.58</v>
      </c>
      <c r="BO12" s="161">
        <v>2234.58</v>
      </c>
      <c r="BP12" s="178">
        <v>2234.58</v>
      </c>
      <c r="BQ12" s="161">
        <v>2234.58</v>
      </c>
      <c r="BR12" s="161">
        <v>2234.58</v>
      </c>
      <c r="BS12" s="161">
        <v>2234.58</v>
      </c>
      <c r="BT12" s="161">
        <v>2234.58</v>
      </c>
      <c r="BU12" s="161">
        <v>2234.58</v>
      </c>
    </row>
    <row r="13" spans="1:73" x14ac:dyDescent="0.25">
      <c r="A13" s="108" t="s">
        <v>13</v>
      </c>
      <c r="B13" s="264">
        <v>435</v>
      </c>
      <c r="C13" s="43">
        <v>435</v>
      </c>
      <c r="D13" s="835">
        <v>435</v>
      </c>
      <c r="E13" s="837">
        <v>435</v>
      </c>
      <c r="F13" s="835">
        <v>435</v>
      </c>
      <c r="G13" s="43">
        <v>435</v>
      </c>
      <c r="H13" s="835">
        <v>435</v>
      </c>
      <c r="I13" s="837">
        <v>435</v>
      </c>
      <c r="J13" s="835">
        <v>435</v>
      </c>
      <c r="K13" s="141">
        <v>435</v>
      </c>
      <c r="L13" s="43">
        <v>435</v>
      </c>
      <c r="M13" s="835">
        <v>435</v>
      </c>
      <c r="N13" s="837">
        <v>435</v>
      </c>
      <c r="O13" s="835">
        <v>435</v>
      </c>
      <c r="P13" s="141">
        <v>435</v>
      </c>
      <c r="Q13" s="43">
        <v>435</v>
      </c>
      <c r="R13" s="43">
        <v>435</v>
      </c>
      <c r="S13" s="835">
        <v>435</v>
      </c>
      <c r="T13" s="141">
        <v>435</v>
      </c>
      <c r="U13" s="837">
        <v>435</v>
      </c>
      <c r="V13" s="43">
        <v>435</v>
      </c>
      <c r="W13" s="835">
        <v>435</v>
      </c>
      <c r="X13" s="837">
        <v>435</v>
      </c>
      <c r="Y13" s="835">
        <v>435</v>
      </c>
      <c r="Z13" s="43">
        <v>435</v>
      </c>
      <c r="AA13" s="835">
        <v>435</v>
      </c>
      <c r="AB13" s="837">
        <v>435</v>
      </c>
      <c r="AC13" s="835">
        <v>435</v>
      </c>
      <c r="AD13" s="141">
        <v>435</v>
      </c>
      <c r="AE13" s="43">
        <v>435</v>
      </c>
      <c r="AF13" s="835">
        <v>435</v>
      </c>
      <c r="AG13" s="837">
        <v>435</v>
      </c>
      <c r="AH13" s="835">
        <v>435</v>
      </c>
      <c r="AI13" s="141">
        <v>435</v>
      </c>
      <c r="AJ13" s="43">
        <v>435</v>
      </c>
      <c r="AK13" s="43">
        <v>435</v>
      </c>
      <c r="AL13" s="835">
        <v>435</v>
      </c>
      <c r="AM13" s="141">
        <v>435</v>
      </c>
      <c r="AN13" s="837">
        <v>435</v>
      </c>
      <c r="AO13" s="835">
        <v>435</v>
      </c>
      <c r="AP13" s="835">
        <v>435</v>
      </c>
      <c r="AQ13" s="837">
        <v>435</v>
      </c>
      <c r="AR13" s="835">
        <v>435</v>
      </c>
      <c r="AS13" s="837">
        <v>435</v>
      </c>
      <c r="AT13" s="837">
        <v>435</v>
      </c>
      <c r="AU13" s="837">
        <v>435</v>
      </c>
      <c r="AV13" s="835">
        <v>435</v>
      </c>
      <c r="AW13" s="141">
        <v>435</v>
      </c>
      <c r="AX13" s="837">
        <v>435</v>
      </c>
      <c r="AY13" s="837">
        <v>435</v>
      </c>
      <c r="AZ13" s="837">
        <v>435</v>
      </c>
      <c r="BA13" s="835">
        <v>435</v>
      </c>
      <c r="BB13" s="141">
        <v>435</v>
      </c>
      <c r="BC13" s="141">
        <v>435</v>
      </c>
      <c r="BD13" s="810">
        <v>435</v>
      </c>
      <c r="BE13" s="810">
        <v>435</v>
      </c>
      <c r="BF13" s="141">
        <v>435</v>
      </c>
      <c r="BG13" s="837">
        <v>435</v>
      </c>
      <c r="BH13" s="835">
        <v>435</v>
      </c>
      <c r="BI13" s="835">
        <v>435</v>
      </c>
      <c r="BJ13" s="837">
        <v>435</v>
      </c>
      <c r="BK13" s="835">
        <v>435</v>
      </c>
      <c r="BL13" s="835">
        <v>435</v>
      </c>
      <c r="BM13" s="835">
        <v>435</v>
      </c>
      <c r="BN13" s="835">
        <v>435</v>
      </c>
      <c r="BO13" s="835">
        <v>435</v>
      </c>
      <c r="BP13" s="141">
        <v>435</v>
      </c>
      <c r="BQ13" s="835">
        <v>435</v>
      </c>
      <c r="BR13" s="835">
        <v>435</v>
      </c>
      <c r="BS13" s="835">
        <v>435</v>
      </c>
      <c r="BT13" s="835">
        <v>435</v>
      </c>
      <c r="BU13" s="835">
        <v>435</v>
      </c>
    </row>
    <row r="14" spans="1:73" x14ac:dyDescent="0.25">
      <c r="A14" s="108" t="s">
        <v>14</v>
      </c>
      <c r="B14" s="264">
        <v>720</v>
      </c>
      <c r="C14" s="43">
        <v>720</v>
      </c>
      <c r="D14" s="835">
        <v>720</v>
      </c>
      <c r="E14" s="837">
        <v>720</v>
      </c>
      <c r="F14" s="835">
        <v>720</v>
      </c>
      <c r="G14" s="43">
        <v>720</v>
      </c>
      <c r="H14" s="835">
        <v>720</v>
      </c>
      <c r="I14" s="837">
        <v>720</v>
      </c>
      <c r="J14" s="835">
        <v>720</v>
      </c>
      <c r="K14" s="141">
        <v>720</v>
      </c>
      <c r="L14" s="43">
        <v>720</v>
      </c>
      <c r="M14" s="835">
        <v>720</v>
      </c>
      <c r="N14" s="837">
        <v>720</v>
      </c>
      <c r="O14" s="835">
        <v>720</v>
      </c>
      <c r="P14" s="141">
        <v>720</v>
      </c>
      <c r="Q14" s="43">
        <v>720</v>
      </c>
      <c r="R14" s="43">
        <v>720</v>
      </c>
      <c r="S14" s="835">
        <v>720</v>
      </c>
      <c r="T14" s="141">
        <v>720</v>
      </c>
      <c r="U14" s="837">
        <v>720</v>
      </c>
      <c r="V14" s="43">
        <v>720</v>
      </c>
      <c r="W14" s="835">
        <v>720</v>
      </c>
      <c r="X14" s="837">
        <v>720</v>
      </c>
      <c r="Y14" s="835">
        <v>720</v>
      </c>
      <c r="Z14" s="43">
        <v>720</v>
      </c>
      <c r="AA14" s="835">
        <v>720</v>
      </c>
      <c r="AB14" s="837">
        <v>720</v>
      </c>
      <c r="AC14" s="835">
        <v>720</v>
      </c>
      <c r="AD14" s="141">
        <v>720</v>
      </c>
      <c r="AE14" s="43">
        <v>720</v>
      </c>
      <c r="AF14" s="835">
        <v>720</v>
      </c>
      <c r="AG14" s="837">
        <v>720</v>
      </c>
      <c r="AH14" s="835">
        <v>720</v>
      </c>
      <c r="AI14" s="141">
        <v>720</v>
      </c>
      <c r="AJ14" s="43">
        <v>720</v>
      </c>
      <c r="AK14" s="43">
        <v>720</v>
      </c>
      <c r="AL14" s="835">
        <v>720</v>
      </c>
      <c r="AM14" s="141">
        <v>720</v>
      </c>
      <c r="AN14" s="837">
        <v>720</v>
      </c>
      <c r="AO14" s="835">
        <v>720</v>
      </c>
      <c r="AP14" s="835">
        <v>720</v>
      </c>
      <c r="AQ14" s="837">
        <v>720</v>
      </c>
      <c r="AR14" s="835">
        <v>720</v>
      </c>
      <c r="AS14" s="837">
        <v>720</v>
      </c>
      <c r="AT14" s="837">
        <v>720</v>
      </c>
      <c r="AU14" s="837">
        <v>720</v>
      </c>
      <c r="AV14" s="835">
        <v>720</v>
      </c>
      <c r="AW14" s="141">
        <v>720</v>
      </c>
      <c r="AX14" s="837">
        <v>720</v>
      </c>
      <c r="AY14" s="837">
        <v>720</v>
      </c>
      <c r="AZ14" s="837">
        <v>720</v>
      </c>
      <c r="BA14" s="835">
        <v>720</v>
      </c>
      <c r="BB14" s="141">
        <v>720</v>
      </c>
      <c r="BC14" s="141">
        <v>720</v>
      </c>
      <c r="BD14" s="810">
        <v>720</v>
      </c>
      <c r="BE14" s="810">
        <v>720</v>
      </c>
      <c r="BF14" s="141">
        <v>720</v>
      </c>
      <c r="BG14" s="837">
        <v>720</v>
      </c>
      <c r="BH14" s="835">
        <v>720</v>
      </c>
      <c r="BI14" s="835">
        <v>720</v>
      </c>
      <c r="BJ14" s="837">
        <v>720</v>
      </c>
      <c r="BK14" s="835">
        <v>720</v>
      </c>
      <c r="BL14" s="835">
        <v>720</v>
      </c>
      <c r="BM14" s="835">
        <v>720</v>
      </c>
      <c r="BN14" s="835">
        <v>720</v>
      </c>
      <c r="BO14" s="835">
        <v>720</v>
      </c>
      <c r="BP14" s="141">
        <v>720</v>
      </c>
      <c r="BQ14" s="835">
        <v>720</v>
      </c>
      <c r="BR14" s="835">
        <v>720</v>
      </c>
      <c r="BS14" s="835">
        <v>720</v>
      </c>
      <c r="BT14" s="835">
        <v>720</v>
      </c>
      <c r="BU14" s="835">
        <v>720</v>
      </c>
    </row>
    <row r="15" spans="1:73" x14ac:dyDescent="0.25">
      <c r="A15" s="108" t="s">
        <v>15</v>
      </c>
      <c r="B15" s="264">
        <v>265.5</v>
      </c>
      <c r="C15" s="43">
        <v>265.5</v>
      </c>
      <c r="D15" s="835">
        <v>265.5</v>
      </c>
      <c r="E15" s="837">
        <v>265.5</v>
      </c>
      <c r="F15" s="835">
        <v>265.5</v>
      </c>
      <c r="G15" s="43">
        <v>265.5</v>
      </c>
      <c r="H15" s="835">
        <v>265.5</v>
      </c>
      <c r="I15" s="837">
        <v>265.5</v>
      </c>
      <c r="J15" s="835">
        <v>265.5</v>
      </c>
      <c r="K15" s="141">
        <v>265.5</v>
      </c>
      <c r="L15" s="43">
        <v>265.5</v>
      </c>
      <c r="M15" s="835">
        <v>265.5</v>
      </c>
      <c r="N15" s="837">
        <v>265.5</v>
      </c>
      <c r="O15" s="835">
        <v>265.5</v>
      </c>
      <c r="P15" s="141">
        <v>265.5</v>
      </c>
      <c r="Q15" s="43">
        <v>265.5</v>
      </c>
      <c r="R15" s="43">
        <v>265.5</v>
      </c>
      <c r="S15" s="835">
        <v>265.5</v>
      </c>
      <c r="T15" s="141">
        <v>265.5</v>
      </c>
      <c r="U15" s="837">
        <v>265.5</v>
      </c>
      <c r="V15" s="43">
        <v>240.5</v>
      </c>
      <c r="W15" s="835">
        <v>240.5</v>
      </c>
      <c r="X15" s="837">
        <v>240.5</v>
      </c>
      <c r="Y15" s="835">
        <v>240.5</v>
      </c>
      <c r="Z15" s="43">
        <v>240.5</v>
      </c>
      <c r="AA15" s="835">
        <v>240.5</v>
      </c>
      <c r="AB15" s="837">
        <v>240.5</v>
      </c>
      <c r="AC15" s="835">
        <v>240.5</v>
      </c>
      <c r="AD15" s="141">
        <v>240.5</v>
      </c>
      <c r="AE15" s="43">
        <v>240.5</v>
      </c>
      <c r="AF15" s="835">
        <v>240.5</v>
      </c>
      <c r="AG15" s="837">
        <v>240.5</v>
      </c>
      <c r="AH15" s="835">
        <v>240.5</v>
      </c>
      <c r="AI15" s="141">
        <v>240.5</v>
      </c>
      <c r="AJ15" s="43">
        <v>240.5</v>
      </c>
      <c r="AK15" s="43">
        <v>240.5</v>
      </c>
      <c r="AL15" s="835">
        <v>240.5</v>
      </c>
      <c r="AM15" s="141">
        <v>240.5</v>
      </c>
      <c r="AN15" s="837">
        <v>240.5</v>
      </c>
      <c r="AO15" s="835">
        <v>222.5</v>
      </c>
      <c r="AP15" s="835">
        <v>222.5</v>
      </c>
      <c r="AQ15" s="837">
        <v>222.5</v>
      </c>
      <c r="AR15" s="835">
        <v>222.5</v>
      </c>
      <c r="AS15" s="837">
        <v>222.5</v>
      </c>
      <c r="AT15" s="837">
        <v>222.5</v>
      </c>
      <c r="AU15" s="837">
        <v>222.5</v>
      </c>
      <c r="AV15" s="835">
        <v>222.5</v>
      </c>
      <c r="AW15" s="141">
        <v>222.5</v>
      </c>
      <c r="AX15" s="837">
        <v>222.5</v>
      </c>
      <c r="AY15" s="837">
        <v>222.5</v>
      </c>
      <c r="AZ15" s="837">
        <v>222.5</v>
      </c>
      <c r="BA15" s="835">
        <v>222.5</v>
      </c>
      <c r="BB15" s="141">
        <v>222.5</v>
      </c>
      <c r="BC15" s="141">
        <v>222.5</v>
      </c>
      <c r="BD15" s="810">
        <v>222.5</v>
      </c>
      <c r="BE15" s="810">
        <v>222.5</v>
      </c>
      <c r="BF15" s="141">
        <v>222.5</v>
      </c>
      <c r="BG15" s="837">
        <v>222.5</v>
      </c>
      <c r="BH15" s="835">
        <v>222.5</v>
      </c>
      <c r="BI15" s="835">
        <v>222.5</v>
      </c>
      <c r="BJ15" s="837">
        <v>222.5</v>
      </c>
      <c r="BK15" s="835">
        <v>222.5</v>
      </c>
      <c r="BL15" s="835">
        <v>222.5</v>
      </c>
      <c r="BM15" s="835">
        <v>222.5</v>
      </c>
      <c r="BN15" s="835">
        <v>222.5</v>
      </c>
      <c r="BO15" s="835">
        <v>222.5</v>
      </c>
      <c r="BP15" s="141">
        <v>222.5</v>
      </c>
      <c r="BQ15" s="835">
        <v>222.5</v>
      </c>
      <c r="BR15" s="835">
        <v>222.5</v>
      </c>
      <c r="BS15" s="835">
        <v>222.5</v>
      </c>
      <c r="BT15" s="835">
        <v>222.5</v>
      </c>
      <c r="BU15" s="835">
        <v>222.5</v>
      </c>
    </row>
    <row r="16" spans="1:73" x14ac:dyDescent="0.25">
      <c r="A16" s="108" t="s">
        <v>16</v>
      </c>
      <c r="B16" s="264">
        <v>360</v>
      </c>
      <c r="C16" s="43">
        <v>360</v>
      </c>
      <c r="D16" s="835">
        <v>360</v>
      </c>
      <c r="E16" s="837">
        <v>360</v>
      </c>
      <c r="F16" s="835">
        <v>360</v>
      </c>
      <c r="G16" s="43">
        <v>360</v>
      </c>
      <c r="H16" s="835">
        <v>360</v>
      </c>
      <c r="I16" s="837">
        <v>360</v>
      </c>
      <c r="J16" s="835">
        <v>360</v>
      </c>
      <c r="K16" s="141">
        <v>360</v>
      </c>
      <c r="L16" s="43">
        <v>360</v>
      </c>
      <c r="M16" s="835">
        <v>360</v>
      </c>
      <c r="N16" s="837">
        <v>360</v>
      </c>
      <c r="O16" s="835">
        <v>360</v>
      </c>
      <c r="P16" s="141">
        <v>360</v>
      </c>
      <c r="Q16" s="43">
        <v>360</v>
      </c>
      <c r="R16" s="43">
        <v>360</v>
      </c>
      <c r="S16" s="835">
        <v>360</v>
      </c>
      <c r="T16" s="141">
        <v>360</v>
      </c>
      <c r="U16" s="837">
        <v>360</v>
      </c>
      <c r="V16" s="43">
        <v>360</v>
      </c>
      <c r="W16" s="835">
        <v>360</v>
      </c>
      <c r="X16" s="837">
        <v>360</v>
      </c>
      <c r="Y16" s="835">
        <v>360</v>
      </c>
      <c r="Z16" s="43">
        <v>360</v>
      </c>
      <c r="AA16" s="835">
        <v>360</v>
      </c>
      <c r="AB16" s="837">
        <v>360</v>
      </c>
      <c r="AC16" s="835">
        <v>360</v>
      </c>
      <c r="AD16" s="141">
        <v>360</v>
      </c>
      <c r="AE16" s="43">
        <v>360</v>
      </c>
      <c r="AF16" s="835">
        <v>360</v>
      </c>
      <c r="AG16" s="837">
        <v>360</v>
      </c>
      <c r="AH16" s="835">
        <v>360</v>
      </c>
      <c r="AI16" s="141">
        <v>360</v>
      </c>
      <c r="AJ16" s="43">
        <v>360</v>
      </c>
      <c r="AK16" s="43">
        <v>360</v>
      </c>
      <c r="AL16" s="835">
        <v>360</v>
      </c>
      <c r="AM16" s="141">
        <v>360</v>
      </c>
      <c r="AN16" s="837">
        <v>360</v>
      </c>
      <c r="AO16" s="835">
        <v>360</v>
      </c>
      <c r="AP16" s="835">
        <v>360</v>
      </c>
      <c r="AQ16" s="837">
        <v>360</v>
      </c>
      <c r="AR16" s="835">
        <v>360</v>
      </c>
      <c r="AS16" s="837">
        <v>360</v>
      </c>
      <c r="AT16" s="837">
        <v>360</v>
      </c>
      <c r="AU16" s="837">
        <v>360</v>
      </c>
      <c r="AV16" s="835">
        <v>360</v>
      </c>
      <c r="AW16" s="141">
        <v>360</v>
      </c>
      <c r="AX16" s="837">
        <v>360</v>
      </c>
      <c r="AY16" s="837">
        <v>360</v>
      </c>
      <c r="AZ16" s="837">
        <v>360</v>
      </c>
      <c r="BA16" s="835">
        <v>360</v>
      </c>
      <c r="BB16" s="141">
        <v>360</v>
      </c>
      <c r="BC16" s="141">
        <v>360</v>
      </c>
      <c r="BD16" s="810">
        <v>360</v>
      </c>
      <c r="BE16" s="810">
        <v>360</v>
      </c>
      <c r="BF16" s="141">
        <v>360</v>
      </c>
      <c r="BG16" s="837">
        <v>360</v>
      </c>
      <c r="BH16" s="835">
        <v>360</v>
      </c>
      <c r="BI16" s="835">
        <v>360</v>
      </c>
      <c r="BJ16" s="837">
        <v>360</v>
      </c>
      <c r="BK16" s="835">
        <v>360</v>
      </c>
      <c r="BL16" s="835">
        <v>360</v>
      </c>
      <c r="BM16" s="835">
        <v>360</v>
      </c>
      <c r="BN16" s="835">
        <v>360</v>
      </c>
      <c r="BO16" s="835">
        <v>360</v>
      </c>
      <c r="BP16" s="141">
        <v>360</v>
      </c>
      <c r="BQ16" s="835">
        <v>360</v>
      </c>
      <c r="BR16" s="835">
        <v>360</v>
      </c>
      <c r="BS16" s="835">
        <v>360</v>
      </c>
      <c r="BT16" s="835">
        <v>360</v>
      </c>
      <c r="BU16" s="835">
        <v>360</v>
      </c>
    </row>
    <row r="17" spans="1:73" x14ac:dyDescent="0.25">
      <c r="A17" s="108" t="s">
        <v>17</v>
      </c>
      <c r="B17" s="264">
        <v>285</v>
      </c>
      <c r="C17" s="43">
        <v>285</v>
      </c>
      <c r="D17" s="835">
        <v>285</v>
      </c>
      <c r="E17" s="837">
        <v>285</v>
      </c>
      <c r="F17" s="835">
        <v>285</v>
      </c>
      <c r="G17" s="43">
        <v>285</v>
      </c>
      <c r="H17" s="835">
        <v>285</v>
      </c>
      <c r="I17" s="837">
        <v>285</v>
      </c>
      <c r="J17" s="835">
        <v>285</v>
      </c>
      <c r="K17" s="141">
        <v>285</v>
      </c>
      <c r="L17" s="43">
        <v>285</v>
      </c>
      <c r="M17" s="835">
        <v>285</v>
      </c>
      <c r="N17" s="837">
        <v>285</v>
      </c>
      <c r="O17" s="835">
        <v>285</v>
      </c>
      <c r="P17" s="141">
        <v>285</v>
      </c>
      <c r="Q17" s="43">
        <v>285</v>
      </c>
      <c r="R17" s="43">
        <v>285</v>
      </c>
      <c r="S17" s="835">
        <v>285</v>
      </c>
      <c r="T17" s="141">
        <v>285</v>
      </c>
      <c r="U17" s="837">
        <v>285</v>
      </c>
      <c r="V17" s="43">
        <v>285</v>
      </c>
      <c r="W17" s="835">
        <v>285</v>
      </c>
      <c r="X17" s="837">
        <v>285</v>
      </c>
      <c r="Y17" s="835">
        <v>285</v>
      </c>
      <c r="Z17" s="43">
        <v>285</v>
      </c>
      <c r="AA17" s="835">
        <v>285</v>
      </c>
      <c r="AB17" s="837">
        <v>285</v>
      </c>
      <c r="AC17" s="835">
        <v>285</v>
      </c>
      <c r="AD17" s="141">
        <v>285</v>
      </c>
      <c r="AE17" s="43">
        <v>285</v>
      </c>
      <c r="AF17" s="835">
        <v>285</v>
      </c>
      <c r="AG17" s="837">
        <v>285</v>
      </c>
      <c r="AH17" s="835">
        <v>285</v>
      </c>
      <c r="AI17" s="141">
        <v>285</v>
      </c>
      <c r="AJ17" s="43">
        <v>285</v>
      </c>
      <c r="AK17" s="43">
        <v>285</v>
      </c>
      <c r="AL17" s="835">
        <v>285</v>
      </c>
      <c r="AM17" s="141">
        <v>285</v>
      </c>
      <c r="AN17" s="837">
        <v>285</v>
      </c>
      <c r="AO17" s="835">
        <v>285</v>
      </c>
      <c r="AP17" s="835">
        <v>285</v>
      </c>
      <c r="AQ17" s="837">
        <v>285</v>
      </c>
      <c r="AR17" s="835">
        <v>285</v>
      </c>
      <c r="AS17" s="837">
        <v>285</v>
      </c>
      <c r="AT17" s="837">
        <v>285</v>
      </c>
      <c r="AU17" s="837">
        <v>285</v>
      </c>
      <c r="AV17" s="835">
        <v>285</v>
      </c>
      <c r="AW17" s="141">
        <v>285</v>
      </c>
      <c r="AX17" s="837">
        <v>285</v>
      </c>
      <c r="AY17" s="837">
        <v>285</v>
      </c>
      <c r="AZ17" s="837">
        <v>285</v>
      </c>
      <c r="BA17" s="835">
        <v>285</v>
      </c>
      <c r="BB17" s="141">
        <v>285</v>
      </c>
      <c r="BC17" s="141">
        <v>285</v>
      </c>
      <c r="BD17" s="810">
        <v>285</v>
      </c>
      <c r="BE17" s="810">
        <v>285</v>
      </c>
      <c r="BF17" s="141">
        <v>285</v>
      </c>
      <c r="BG17" s="837">
        <v>285</v>
      </c>
      <c r="BH17" s="835">
        <v>285</v>
      </c>
      <c r="BI17" s="835">
        <v>285</v>
      </c>
      <c r="BJ17" s="835">
        <v>285</v>
      </c>
      <c r="BK17" s="835">
        <v>285</v>
      </c>
      <c r="BL17" s="835">
        <v>285</v>
      </c>
      <c r="BM17" s="835">
        <v>285</v>
      </c>
      <c r="BN17" s="835">
        <v>285</v>
      </c>
      <c r="BO17" s="835">
        <v>285</v>
      </c>
      <c r="BP17" s="141">
        <v>285</v>
      </c>
      <c r="BQ17" s="835">
        <v>285</v>
      </c>
      <c r="BR17" s="835">
        <v>285</v>
      </c>
      <c r="BS17" s="835">
        <v>285</v>
      </c>
      <c r="BT17" s="835">
        <v>285</v>
      </c>
      <c r="BU17" s="835">
        <v>285</v>
      </c>
    </row>
    <row r="18" spans="1:73" x14ac:dyDescent="0.25">
      <c r="A18" s="108" t="s">
        <v>18</v>
      </c>
      <c r="B18" s="264">
        <v>92.85</v>
      </c>
      <c r="C18" s="43">
        <v>92.85</v>
      </c>
      <c r="D18" s="835">
        <v>92.85</v>
      </c>
      <c r="E18" s="837">
        <v>92.85</v>
      </c>
      <c r="F18" s="835">
        <v>92.85</v>
      </c>
      <c r="G18" s="43">
        <v>92.85</v>
      </c>
      <c r="H18" s="835">
        <v>92.85</v>
      </c>
      <c r="I18" s="837">
        <v>92.85</v>
      </c>
      <c r="J18" s="835">
        <v>92.85</v>
      </c>
      <c r="K18" s="141">
        <v>92.850000000000009</v>
      </c>
      <c r="L18" s="43">
        <v>92.85</v>
      </c>
      <c r="M18" s="835">
        <v>92.85</v>
      </c>
      <c r="N18" s="837">
        <v>92.85</v>
      </c>
      <c r="O18" s="835">
        <v>92.85</v>
      </c>
      <c r="P18" s="141">
        <v>92.850000000000009</v>
      </c>
      <c r="Q18" s="43">
        <v>92.85</v>
      </c>
      <c r="R18" s="43">
        <v>92.85</v>
      </c>
      <c r="S18" s="835">
        <v>92.9</v>
      </c>
      <c r="T18" s="141">
        <v>92.9</v>
      </c>
      <c r="U18" s="837">
        <v>92.854166666666686</v>
      </c>
      <c r="V18" s="43">
        <v>80.849999999999994</v>
      </c>
      <c r="W18" s="835">
        <v>80.849999999999994</v>
      </c>
      <c r="X18" s="837">
        <v>80.849999999999994</v>
      </c>
      <c r="Y18" s="835">
        <v>80.849999999999994</v>
      </c>
      <c r="Z18" s="43">
        <v>80.849999999999994</v>
      </c>
      <c r="AA18" s="835">
        <v>80.849999999999994</v>
      </c>
      <c r="AB18" s="837">
        <v>80.849999999999994</v>
      </c>
      <c r="AC18" s="835">
        <v>80.849999999999994</v>
      </c>
      <c r="AD18" s="141">
        <v>80.850000000000009</v>
      </c>
      <c r="AE18" s="43">
        <v>80.849999999999994</v>
      </c>
      <c r="AF18" s="835">
        <v>80.849999999999994</v>
      </c>
      <c r="AG18" s="837">
        <v>80.849999999999994</v>
      </c>
      <c r="AH18" s="835">
        <v>80.849999999999994</v>
      </c>
      <c r="AI18" s="141">
        <v>80.850000000000009</v>
      </c>
      <c r="AJ18" s="43">
        <v>80.849999999999994</v>
      </c>
      <c r="AK18" s="43">
        <v>80.849999999999994</v>
      </c>
      <c r="AL18" s="835">
        <v>80.849999999999994</v>
      </c>
      <c r="AM18" s="141">
        <v>80.900000000000006</v>
      </c>
      <c r="AN18" s="837">
        <v>80.850000000000009</v>
      </c>
      <c r="AO18" s="835">
        <v>80.849999999999994</v>
      </c>
      <c r="AP18" s="835">
        <v>80.849999999999994</v>
      </c>
      <c r="AQ18" s="837">
        <v>80.849999999999994</v>
      </c>
      <c r="AR18" s="835">
        <v>80.849999999999994</v>
      </c>
      <c r="AS18" s="837">
        <v>80.849999999999994</v>
      </c>
      <c r="AT18" s="837">
        <v>80.849999999999994</v>
      </c>
      <c r="AU18" s="837">
        <v>80.849999999999994</v>
      </c>
      <c r="AV18" s="835">
        <v>80.849999999999994</v>
      </c>
      <c r="AW18" s="141">
        <v>80.850000000000009</v>
      </c>
      <c r="AX18" s="837">
        <v>80.849999999999994</v>
      </c>
      <c r="AY18" s="837">
        <v>80.849999999999994</v>
      </c>
      <c r="AZ18" s="837">
        <v>80.849999999999994</v>
      </c>
      <c r="BA18" s="835">
        <v>80.849999999999994</v>
      </c>
      <c r="BB18" s="141">
        <v>80.850000000000009</v>
      </c>
      <c r="BC18" s="141">
        <v>80.849999999999994</v>
      </c>
      <c r="BD18" s="810">
        <v>80.849999999999994</v>
      </c>
      <c r="BE18" s="810">
        <v>80.849999999999994</v>
      </c>
      <c r="BF18" s="141">
        <v>80.849999999999994</v>
      </c>
      <c r="BG18" s="837">
        <v>80.850000000000009</v>
      </c>
      <c r="BH18" s="835">
        <v>80.849999999999994</v>
      </c>
      <c r="BI18" s="835">
        <v>80.849999999999994</v>
      </c>
      <c r="BJ18" s="835">
        <v>80.849999999999994</v>
      </c>
      <c r="BK18" s="835">
        <v>80.849999999999994</v>
      </c>
      <c r="BL18" s="835">
        <v>80.849999999999994</v>
      </c>
      <c r="BM18" s="835">
        <v>80.849999999999994</v>
      </c>
      <c r="BN18" s="840">
        <v>80.849999999999994</v>
      </c>
      <c r="BO18" s="835">
        <v>80.849999999999994</v>
      </c>
      <c r="BP18" s="141">
        <v>80.850000000000009</v>
      </c>
      <c r="BQ18" s="835">
        <v>80.849999999999994</v>
      </c>
      <c r="BR18" s="835">
        <v>80.849999999999994</v>
      </c>
      <c r="BS18" s="835">
        <v>80.849999999999994</v>
      </c>
      <c r="BT18" s="835">
        <v>80.849999999999994</v>
      </c>
      <c r="BU18" s="835">
        <v>80.850000000000009</v>
      </c>
    </row>
    <row r="19" spans="1:73" x14ac:dyDescent="0.25">
      <c r="A19" s="108" t="s">
        <v>19</v>
      </c>
      <c r="B19" s="264">
        <v>130.6</v>
      </c>
      <c r="C19" s="43">
        <v>130.6</v>
      </c>
      <c r="D19" s="835">
        <v>130.6</v>
      </c>
      <c r="E19" s="837">
        <v>130.6</v>
      </c>
      <c r="F19" s="835">
        <v>130.6</v>
      </c>
      <c r="G19" s="43">
        <v>130.6</v>
      </c>
      <c r="H19" s="835">
        <v>130.6</v>
      </c>
      <c r="I19" s="837">
        <v>130.6</v>
      </c>
      <c r="J19" s="835">
        <v>130.6</v>
      </c>
      <c r="K19" s="141">
        <v>130.6</v>
      </c>
      <c r="L19" s="43">
        <v>130.6</v>
      </c>
      <c r="M19" s="835">
        <v>130.6</v>
      </c>
      <c r="N19" s="837">
        <v>130.6</v>
      </c>
      <c r="O19" s="835">
        <v>130.6</v>
      </c>
      <c r="P19" s="141">
        <v>130.6</v>
      </c>
      <c r="Q19" s="43">
        <v>130.6</v>
      </c>
      <c r="R19" s="43">
        <v>130.6</v>
      </c>
      <c r="S19" s="835">
        <v>130.6</v>
      </c>
      <c r="T19" s="141">
        <v>130.6</v>
      </c>
      <c r="U19" s="837">
        <v>130.59999999999997</v>
      </c>
      <c r="V19" s="43">
        <v>130.6</v>
      </c>
      <c r="W19" s="835">
        <v>130.6</v>
      </c>
      <c r="X19" s="837">
        <v>130.6</v>
      </c>
      <c r="Y19" s="835">
        <v>130.6</v>
      </c>
      <c r="Z19" s="43">
        <v>130.6</v>
      </c>
      <c r="AA19" s="835">
        <v>130.6</v>
      </c>
      <c r="AB19" s="837">
        <v>130.6</v>
      </c>
      <c r="AC19" s="835">
        <v>130.6</v>
      </c>
      <c r="AD19" s="141">
        <v>130.6</v>
      </c>
      <c r="AE19" s="43">
        <v>130.6</v>
      </c>
      <c r="AF19" s="835">
        <v>130.6</v>
      </c>
      <c r="AG19" s="837">
        <v>130.6</v>
      </c>
      <c r="AH19" s="835">
        <v>130.6</v>
      </c>
      <c r="AI19" s="141">
        <v>130.6</v>
      </c>
      <c r="AJ19" s="43">
        <v>130.6</v>
      </c>
      <c r="AK19" s="43">
        <v>130.6</v>
      </c>
      <c r="AL19" s="835">
        <v>130.6</v>
      </c>
      <c r="AM19" s="141">
        <v>130.6</v>
      </c>
      <c r="AN19" s="837">
        <v>130.59999999999997</v>
      </c>
      <c r="AO19" s="835">
        <v>130.6</v>
      </c>
      <c r="AP19" s="835">
        <v>130.6</v>
      </c>
      <c r="AQ19" s="837">
        <v>130.6</v>
      </c>
      <c r="AR19" s="835">
        <v>130.6</v>
      </c>
      <c r="AS19" s="837">
        <v>130.6</v>
      </c>
      <c r="AT19" s="837">
        <v>130.6</v>
      </c>
      <c r="AU19" s="837">
        <v>130.6</v>
      </c>
      <c r="AV19" s="835">
        <v>130.6</v>
      </c>
      <c r="AW19" s="141">
        <v>130.6</v>
      </c>
      <c r="AX19" s="837">
        <v>130.6</v>
      </c>
      <c r="AY19" s="837">
        <v>130.6</v>
      </c>
      <c r="AZ19" s="837">
        <v>130.6</v>
      </c>
      <c r="BA19" s="835">
        <v>130.6</v>
      </c>
      <c r="BB19" s="141">
        <v>130.6</v>
      </c>
      <c r="BC19" s="141">
        <v>130.6</v>
      </c>
      <c r="BD19" s="810">
        <v>130.6</v>
      </c>
      <c r="BE19" s="810">
        <v>130.6</v>
      </c>
      <c r="BF19" s="141">
        <v>130.6</v>
      </c>
      <c r="BG19" s="837">
        <v>130.59999999999997</v>
      </c>
      <c r="BH19" s="835">
        <v>130.6</v>
      </c>
      <c r="BI19" s="835">
        <v>130.6</v>
      </c>
      <c r="BJ19" s="837">
        <v>130.6</v>
      </c>
      <c r="BK19" s="835">
        <v>130.6</v>
      </c>
      <c r="BL19" s="835">
        <v>130.6</v>
      </c>
      <c r="BM19" s="835">
        <v>130.6</v>
      </c>
      <c r="BN19" s="835">
        <v>130.6</v>
      </c>
      <c r="BO19" s="835">
        <v>130.6</v>
      </c>
      <c r="BP19" s="141">
        <v>130.6</v>
      </c>
      <c r="BQ19" s="835">
        <v>130.6</v>
      </c>
      <c r="BR19" s="835">
        <v>130.6</v>
      </c>
      <c r="BS19" s="835">
        <v>130.6</v>
      </c>
      <c r="BT19" s="835">
        <v>130.6</v>
      </c>
      <c r="BU19" s="835">
        <v>130.6</v>
      </c>
    </row>
    <row r="20" spans="1:73" x14ac:dyDescent="0.25">
      <c r="A20" s="108" t="s">
        <v>57</v>
      </c>
      <c r="B20" s="264">
        <v>0.63</v>
      </c>
      <c r="C20" s="43">
        <v>0.63</v>
      </c>
      <c r="D20" s="835">
        <v>0.63</v>
      </c>
      <c r="E20" s="837">
        <v>0.63</v>
      </c>
      <c r="F20" s="835">
        <v>0.63</v>
      </c>
      <c r="G20" s="43">
        <v>0.63</v>
      </c>
      <c r="H20" s="835">
        <v>0.63</v>
      </c>
      <c r="I20" s="837">
        <v>0.63</v>
      </c>
      <c r="J20" s="835">
        <v>0.63</v>
      </c>
      <c r="K20" s="141">
        <v>0.63</v>
      </c>
      <c r="L20" s="43">
        <v>0.63</v>
      </c>
      <c r="M20" s="835">
        <v>0.63</v>
      </c>
      <c r="N20" s="837">
        <v>0.63</v>
      </c>
      <c r="O20" s="835">
        <v>0.63</v>
      </c>
      <c r="P20" s="141">
        <v>0.63</v>
      </c>
      <c r="Q20" s="43">
        <v>0.63</v>
      </c>
      <c r="R20" s="43">
        <v>0.63</v>
      </c>
      <c r="S20" s="835">
        <v>0.6</v>
      </c>
      <c r="T20" s="141">
        <v>0.6</v>
      </c>
      <c r="U20" s="837">
        <v>0.62749999999999995</v>
      </c>
      <c r="V20" s="43">
        <v>0.63</v>
      </c>
      <c r="W20" s="835">
        <v>0.63</v>
      </c>
      <c r="X20" s="837">
        <v>0.63</v>
      </c>
      <c r="Y20" s="835">
        <v>0.63</v>
      </c>
      <c r="Z20" s="43">
        <v>0.63</v>
      </c>
      <c r="AA20" s="835">
        <v>0.63</v>
      </c>
      <c r="AB20" s="837">
        <v>0.63</v>
      </c>
      <c r="AC20" s="835">
        <v>0.63</v>
      </c>
      <c r="AD20" s="141">
        <v>0.63</v>
      </c>
      <c r="AE20" s="43">
        <v>0.63</v>
      </c>
      <c r="AF20" s="835">
        <v>0.63</v>
      </c>
      <c r="AG20" s="837">
        <v>0.63</v>
      </c>
      <c r="AH20" s="835">
        <v>0.63</v>
      </c>
      <c r="AI20" s="141">
        <v>0.63</v>
      </c>
      <c r="AJ20" s="43">
        <v>0.63</v>
      </c>
      <c r="AK20" s="43">
        <v>0.63</v>
      </c>
      <c r="AL20" s="835">
        <v>0.63</v>
      </c>
      <c r="AM20" s="141">
        <v>0.6</v>
      </c>
      <c r="AN20" s="837">
        <v>0.63</v>
      </c>
      <c r="AO20" s="835">
        <v>0.63</v>
      </c>
      <c r="AP20" s="835">
        <v>0.63</v>
      </c>
      <c r="AQ20" s="837">
        <v>0.63</v>
      </c>
      <c r="AR20" s="835">
        <v>0.63</v>
      </c>
      <c r="AS20" s="837">
        <v>0.63</v>
      </c>
      <c r="AT20" s="837">
        <v>0.63</v>
      </c>
      <c r="AU20" s="837">
        <v>0.6</v>
      </c>
      <c r="AV20" s="835">
        <v>0.62</v>
      </c>
      <c r="AW20" s="141">
        <v>0.62499999999999989</v>
      </c>
      <c r="AX20" s="837">
        <v>0.6</v>
      </c>
      <c r="AY20" s="837">
        <v>0.6</v>
      </c>
      <c r="AZ20" s="837">
        <v>0.6</v>
      </c>
      <c r="BA20" s="835">
        <v>0.6</v>
      </c>
      <c r="BB20" s="141">
        <v>0.6166666666666667</v>
      </c>
      <c r="BC20" s="141">
        <v>0.6</v>
      </c>
      <c r="BD20" s="141">
        <v>0.6</v>
      </c>
      <c r="BE20" s="141">
        <v>0.6</v>
      </c>
      <c r="BF20" s="141">
        <v>0.6</v>
      </c>
      <c r="BG20" s="837">
        <v>0.61249999999999993</v>
      </c>
      <c r="BH20" s="835">
        <v>0.63</v>
      </c>
      <c r="BI20" s="835">
        <v>0.63</v>
      </c>
      <c r="BJ20" s="837">
        <v>0.63</v>
      </c>
      <c r="BK20" s="835">
        <v>0.63</v>
      </c>
      <c r="BL20" s="835">
        <v>0.63</v>
      </c>
      <c r="BM20" s="835">
        <v>0.63</v>
      </c>
      <c r="BN20" s="835">
        <v>0.63</v>
      </c>
      <c r="BO20" s="835">
        <v>0.63</v>
      </c>
      <c r="BP20" s="141">
        <v>0.63</v>
      </c>
      <c r="BQ20" s="835">
        <v>0.63</v>
      </c>
      <c r="BR20" s="835">
        <v>0.63</v>
      </c>
      <c r="BS20" s="835">
        <v>0.63</v>
      </c>
      <c r="BT20" s="835">
        <v>0.63</v>
      </c>
      <c r="BU20" s="835">
        <v>0.63</v>
      </c>
    </row>
    <row r="21" spans="1:73" x14ac:dyDescent="0.25">
      <c r="A21" s="107" t="s">
        <v>29</v>
      </c>
      <c r="B21" s="263">
        <v>2612</v>
      </c>
      <c r="C21" s="177">
        <v>2612</v>
      </c>
      <c r="D21" s="161">
        <v>2612</v>
      </c>
      <c r="E21" s="160">
        <v>2612</v>
      </c>
      <c r="F21" s="161">
        <v>2612</v>
      </c>
      <c r="G21" s="177">
        <v>2612</v>
      </c>
      <c r="H21" s="161">
        <v>2612</v>
      </c>
      <c r="I21" s="160">
        <v>2612</v>
      </c>
      <c r="J21" s="161">
        <v>2612</v>
      </c>
      <c r="K21" s="178">
        <v>2612</v>
      </c>
      <c r="L21" s="177">
        <v>2612</v>
      </c>
      <c r="M21" s="161">
        <v>2612</v>
      </c>
      <c r="N21" s="160">
        <v>2612</v>
      </c>
      <c r="O21" s="161">
        <v>2612</v>
      </c>
      <c r="P21" s="178">
        <v>2612</v>
      </c>
      <c r="Q21" s="177">
        <v>2612</v>
      </c>
      <c r="R21" s="177">
        <v>2612</v>
      </c>
      <c r="S21" s="161">
        <v>2612</v>
      </c>
      <c r="T21" s="178">
        <v>2612</v>
      </c>
      <c r="U21" s="160">
        <v>2612</v>
      </c>
      <c r="V21" s="177">
        <v>2612</v>
      </c>
      <c r="W21" s="161">
        <v>2612</v>
      </c>
      <c r="X21" s="160">
        <v>2612</v>
      </c>
      <c r="Y21" s="161">
        <v>2612</v>
      </c>
      <c r="Z21" s="177">
        <v>2612</v>
      </c>
      <c r="AA21" s="161">
        <v>2612</v>
      </c>
      <c r="AB21" s="160">
        <v>2612</v>
      </c>
      <c r="AC21" s="161">
        <v>2612</v>
      </c>
      <c r="AD21" s="178">
        <v>2612</v>
      </c>
      <c r="AE21" s="177">
        <v>2612</v>
      </c>
      <c r="AF21" s="161">
        <v>2612</v>
      </c>
      <c r="AG21" s="160">
        <v>2612</v>
      </c>
      <c r="AH21" s="161">
        <v>2612</v>
      </c>
      <c r="AI21" s="178">
        <v>2612</v>
      </c>
      <c r="AJ21" s="177">
        <v>2612</v>
      </c>
      <c r="AK21" s="177">
        <v>2612</v>
      </c>
      <c r="AL21" s="161">
        <v>2612</v>
      </c>
      <c r="AM21" s="178">
        <v>2612</v>
      </c>
      <c r="AN21" s="160">
        <v>2612</v>
      </c>
      <c r="AO21" s="161">
        <v>2612</v>
      </c>
      <c r="AP21" s="161">
        <v>2612</v>
      </c>
      <c r="AQ21" s="160">
        <v>2612</v>
      </c>
      <c r="AR21" s="161">
        <v>2612</v>
      </c>
      <c r="AS21" s="160">
        <v>2612</v>
      </c>
      <c r="AT21" s="160">
        <v>2612</v>
      </c>
      <c r="AU21" s="160">
        <v>2612</v>
      </c>
      <c r="AV21" s="161">
        <v>2612</v>
      </c>
      <c r="AW21" s="178">
        <v>2612</v>
      </c>
      <c r="AX21" s="160">
        <v>2612</v>
      </c>
      <c r="AY21" s="160">
        <v>2612</v>
      </c>
      <c r="AZ21" s="160">
        <v>2612</v>
      </c>
      <c r="BA21" s="161">
        <v>2612</v>
      </c>
      <c r="BB21" s="178">
        <v>2612</v>
      </c>
      <c r="BC21" s="178">
        <v>2612</v>
      </c>
      <c r="BD21" s="178">
        <v>2612</v>
      </c>
      <c r="BE21" s="178">
        <v>2612</v>
      </c>
      <c r="BF21" s="178">
        <v>2612</v>
      </c>
      <c r="BG21" s="160">
        <v>2612</v>
      </c>
      <c r="BH21" s="161">
        <v>2612</v>
      </c>
      <c r="BI21" s="161">
        <v>2612</v>
      </c>
      <c r="BJ21" s="160">
        <v>2612</v>
      </c>
      <c r="BK21" s="161">
        <v>2612</v>
      </c>
      <c r="BL21" s="161">
        <v>2612</v>
      </c>
      <c r="BM21" s="161">
        <v>2612</v>
      </c>
      <c r="BN21" s="161">
        <v>2612</v>
      </c>
      <c r="BO21" s="161">
        <v>2612</v>
      </c>
      <c r="BP21" s="178">
        <v>2612</v>
      </c>
      <c r="BQ21" s="161">
        <v>2612</v>
      </c>
      <c r="BR21" s="161">
        <v>2612</v>
      </c>
      <c r="BS21" s="161">
        <v>2612</v>
      </c>
      <c r="BT21" s="161">
        <v>2612</v>
      </c>
      <c r="BU21" s="161">
        <v>2612</v>
      </c>
    </row>
    <row r="22" spans="1:73" x14ac:dyDescent="0.25">
      <c r="A22" s="108" t="s">
        <v>20</v>
      </c>
      <c r="B22" s="264">
        <v>1467</v>
      </c>
      <c r="C22" s="43">
        <v>1467</v>
      </c>
      <c r="D22" s="835">
        <v>1467</v>
      </c>
      <c r="E22" s="837">
        <v>1467</v>
      </c>
      <c r="F22" s="835">
        <v>1467</v>
      </c>
      <c r="G22" s="43">
        <v>1467</v>
      </c>
      <c r="H22" s="835">
        <v>1467</v>
      </c>
      <c r="I22" s="837">
        <v>1467</v>
      </c>
      <c r="J22" s="835">
        <v>1467</v>
      </c>
      <c r="K22" s="141">
        <v>1467</v>
      </c>
      <c r="L22" s="43">
        <v>1467</v>
      </c>
      <c r="M22" s="835">
        <v>1467</v>
      </c>
      <c r="N22" s="837">
        <v>1467</v>
      </c>
      <c r="O22" s="835">
        <v>1467</v>
      </c>
      <c r="P22" s="141">
        <v>1467</v>
      </c>
      <c r="Q22" s="43">
        <v>1467</v>
      </c>
      <c r="R22" s="43">
        <v>1467</v>
      </c>
      <c r="S22" s="835">
        <v>1467</v>
      </c>
      <c r="T22" s="141">
        <v>1467</v>
      </c>
      <c r="U22" s="837">
        <v>1467</v>
      </c>
      <c r="V22" s="43">
        <v>1467</v>
      </c>
      <c r="W22" s="835">
        <v>1467</v>
      </c>
      <c r="X22" s="837">
        <v>1467</v>
      </c>
      <c r="Y22" s="835">
        <v>1467</v>
      </c>
      <c r="Z22" s="43">
        <v>1467</v>
      </c>
      <c r="AA22" s="835">
        <v>1467</v>
      </c>
      <c r="AB22" s="837">
        <v>1467</v>
      </c>
      <c r="AC22" s="835">
        <v>1467</v>
      </c>
      <c r="AD22" s="141">
        <v>1467</v>
      </c>
      <c r="AE22" s="43">
        <v>1467</v>
      </c>
      <c r="AF22" s="835">
        <v>1467</v>
      </c>
      <c r="AG22" s="837">
        <v>1467</v>
      </c>
      <c r="AH22" s="835">
        <v>1467</v>
      </c>
      <c r="AI22" s="141">
        <v>1467</v>
      </c>
      <c r="AJ22" s="43">
        <v>1467</v>
      </c>
      <c r="AK22" s="43">
        <v>1467</v>
      </c>
      <c r="AL22" s="835">
        <v>1467</v>
      </c>
      <c r="AM22" s="141">
        <v>1467</v>
      </c>
      <c r="AN22" s="837">
        <v>1467</v>
      </c>
      <c r="AO22" s="835">
        <v>1467</v>
      </c>
      <c r="AP22" s="835">
        <v>1467</v>
      </c>
      <c r="AQ22" s="837">
        <v>1467</v>
      </c>
      <c r="AR22" s="835">
        <v>1467</v>
      </c>
      <c r="AS22" s="837">
        <v>1467</v>
      </c>
      <c r="AT22" s="837">
        <v>1467</v>
      </c>
      <c r="AU22" s="837">
        <v>1467</v>
      </c>
      <c r="AV22" s="835">
        <v>1467</v>
      </c>
      <c r="AW22" s="141">
        <v>1467</v>
      </c>
      <c r="AX22" s="837">
        <v>1467</v>
      </c>
      <c r="AY22" s="837">
        <v>1467</v>
      </c>
      <c r="AZ22" s="837">
        <v>1467</v>
      </c>
      <c r="BA22" s="835">
        <v>1467</v>
      </c>
      <c r="BB22" s="141">
        <v>1467</v>
      </c>
      <c r="BC22" s="141">
        <v>1467</v>
      </c>
      <c r="BD22" s="141">
        <v>1467</v>
      </c>
      <c r="BE22" s="141">
        <v>1467</v>
      </c>
      <c r="BF22" s="141">
        <v>1467</v>
      </c>
      <c r="BG22" s="837">
        <v>1467</v>
      </c>
      <c r="BH22" s="835">
        <v>1467</v>
      </c>
      <c r="BI22" s="835">
        <v>1467</v>
      </c>
      <c r="BJ22" s="837">
        <v>1467</v>
      </c>
      <c r="BK22" s="835">
        <v>1467</v>
      </c>
      <c r="BL22" s="835">
        <v>1467</v>
      </c>
      <c r="BM22" s="835">
        <v>1467</v>
      </c>
      <c r="BN22" s="835">
        <v>1467</v>
      </c>
      <c r="BO22" s="835">
        <v>1467</v>
      </c>
      <c r="BP22" s="141">
        <v>1467</v>
      </c>
      <c r="BQ22" s="835">
        <v>1467</v>
      </c>
      <c r="BR22" s="835">
        <v>1467</v>
      </c>
      <c r="BS22" s="835">
        <v>1467</v>
      </c>
      <c r="BT22" s="835">
        <v>1467</v>
      </c>
      <c r="BU22" s="835">
        <v>1467</v>
      </c>
    </row>
    <row r="23" spans="1:73" x14ac:dyDescent="0.25">
      <c r="A23" s="108" t="s">
        <v>23</v>
      </c>
      <c r="B23" s="264">
        <v>203</v>
      </c>
      <c r="C23" s="43">
        <v>203</v>
      </c>
      <c r="D23" s="835">
        <v>203</v>
      </c>
      <c r="E23" s="837">
        <v>203</v>
      </c>
      <c r="F23" s="835">
        <v>203</v>
      </c>
      <c r="G23" s="43">
        <v>203</v>
      </c>
      <c r="H23" s="835">
        <v>203</v>
      </c>
      <c r="I23" s="837">
        <v>203</v>
      </c>
      <c r="J23" s="835">
        <v>203</v>
      </c>
      <c r="K23" s="141">
        <v>203</v>
      </c>
      <c r="L23" s="43">
        <v>203</v>
      </c>
      <c r="M23" s="835">
        <v>203</v>
      </c>
      <c r="N23" s="837">
        <v>203</v>
      </c>
      <c r="O23" s="835">
        <v>203</v>
      </c>
      <c r="P23" s="141">
        <v>203</v>
      </c>
      <c r="Q23" s="43">
        <v>203</v>
      </c>
      <c r="R23" s="43">
        <v>203</v>
      </c>
      <c r="S23" s="835">
        <v>203</v>
      </c>
      <c r="T23" s="141">
        <v>203</v>
      </c>
      <c r="U23" s="837">
        <v>203</v>
      </c>
      <c r="V23" s="43">
        <v>203</v>
      </c>
      <c r="W23" s="835">
        <v>203</v>
      </c>
      <c r="X23" s="837">
        <v>203</v>
      </c>
      <c r="Y23" s="835">
        <v>203</v>
      </c>
      <c r="Z23" s="43">
        <v>203</v>
      </c>
      <c r="AA23" s="835">
        <v>203</v>
      </c>
      <c r="AB23" s="837">
        <v>203</v>
      </c>
      <c r="AC23" s="835">
        <v>203</v>
      </c>
      <c r="AD23" s="141">
        <v>203</v>
      </c>
      <c r="AE23" s="43">
        <v>203</v>
      </c>
      <c r="AF23" s="835">
        <v>203</v>
      </c>
      <c r="AG23" s="837">
        <v>203</v>
      </c>
      <c r="AH23" s="835">
        <v>203</v>
      </c>
      <c r="AI23" s="141">
        <v>203</v>
      </c>
      <c r="AJ23" s="43">
        <v>203</v>
      </c>
      <c r="AK23" s="43">
        <v>203</v>
      </c>
      <c r="AL23" s="835">
        <v>203</v>
      </c>
      <c r="AM23" s="141">
        <v>203</v>
      </c>
      <c r="AN23" s="837">
        <v>203</v>
      </c>
      <c r="AO23" s="835">
        <v>203</v>
      </c>
      <c r="AP23" s="835">
        <v>203</v>
      </c>
      <c r="AQ23" s="837">
        <v>203</v>
      </c>
      <c r="AR23" s="835">
        <v>203</v>
      </c>
      <c r="AS23" s="837">
        <v>203</v>
      </c>
      <c r="AT23" s="837">
        <v>203</v>
      </c>
      <c r="AU23" s="837">
        <v>203</v>
      </c>
      <c r="AV23" s="835">
        <v>203</v>
      </c>
      <c r="AW23" s="141">
        <v>203</v>
      </c>
      <c r="AX23" s="837">
        <v>203</v>
      </c>
      <c r="AY23" s="837">
        <v>203</v>
      </c>
      <c r="AZ23" s="837">
        <v>203</v>
      </c>
      <c r="BA23" s="835">
        <v>203</v>
      </c>
      <c r="BB23" s="141">
        <v>203</v>
      </c>
      <c r="BC23" s="141">
        <v>203</v>
      </c>
      <c r="BD23" s="141">
        <v>203</v>
      </c>
      <c r="BE23" s="141">
        <v>203</v>
      </c>
      <c r="BF23" s="141">
        <v>203</v>
      </c>
      <c r="BG23" s="837">
        <v>203</v>
      </c>
      <c r="BH23" s="835">
        <v>203</v>
      </c>
      <c r="BI23" s="835">
        <v>203</v>
      </c>
      <c r="BJ23" s="837">
        <v>203</v>
      </c>
      <c r="BK23" s="835">
        <v>203</v>
      </c>
      <c r="BL23" s="835">
        <v>203</v>
      </c>
      <c r="BM23" s="835">
        <v>203</v>
      </c>
      <c r="BN23" s="835">
        <v>203</v>
      </c>
      <c r="BO23" s="835">
        <v>203</v>
      </c>
      <c r="BP23" s="141">
        <v>203</v>
      </c>
      <c r="BQ23" s="835">
        <v>203</v>
      </c>
      <c r="BR23" s="835">
        <v>203</v>
      </c>
      <c r="BS23" s="835">
        <v>203</v>
      </c>
      <c r="BT23" s="835">
        <v>203</v>
      </c>
      <c r="BU23" s="835">
        <v>203</v>
      </c>
    </row>
    <row r="24" spans="1:73" x14ac:dyDescent="0.25">
      <c r="A24" s="108" t="s">
        <v>21</v>
      </c>
      <c r="B24" s="264">
        <v>497</v>
      </c>
      <c r="C24" s="43">
        <v>497</v>
      </c>
      <c r="D24" s="835">
        <v>497</v>
      </c>
      <c r="E24" s="837">
        <v>497</v>
      </c>
      <c r="F24" s="835">
        <v>497</v>
      </c>
      <c r="G24" s="43">
        <v>497</v>
      </c>
      <c r="H24" s="835">
        <v>497</v>
      </c>
      <c r="I24" s="837">
        <v>497</v>
      </c>
      <c r="J24" s="835">
        <v>497</v>
      </c>
      <c r="K24" s="141">
        <v>497</v>
      </c>
      <c r="L24" s="43">
        <v>497</v>
      </c>
      <c r="M24" s="835">
        <v>497</v>
      </c>
      <c r="N24" s="837">
        <v>497</v>
      </c>
      <c r="O24" s="835">
        <v>497</v>
      </c>
      <c r="P24" s="141">
        <v>497</v>
      </c>
      <c r="Q24" s="43">
        <v>497</v>
      </c>
      <c r="R24" s="43">
        <v>497</v>
      </c>
      <c r="S24" s="835">
        <v>497</v>
      </c>
      <c r="T24" s="141">
        <v>497</v>
      </c>
      <c r="U24" s="837">
        <v>497</v>
      </c>
      <c r="V24" s="43">
        <v>497</v>
      </c>
      <c r="W24" s="835">
        <v>497</v>
      </c>
      <c r="X24" s="837">
        <v>497</v>
      </c>
      <c r="Y24" s="835">
        <v>497</v>
      </c>
      <c r="Z24" s="43">
        <v>497</v>
      </c>
      <c r="AA24" s="835">
        <v>497</v>
      </c>
      <c r="AB24" s="837">
        <v>497</v>
      </c>
      <c r="AC24" s="835">
        <v>497</v>
      </c>
      <c r="AD24" s="141">
        <v>497</v>
      </c>
      <c r="AE24" s="43">
        <v>497</v>
      </c>
      <c r="AF24" s="835">
        <v>497</v>
      </c>
      <c r="AG24" s="837">
        <v>497</v>
      </c>
      <c r="AH24" s="835">
        <v>497</v>
      </c>
      <c r="AI24" s="141">
        <v>497</v>
      </c>
      <c r="AJ24" s="43">
        <v>497</v>
      </c>
      <c r="AK24" s="43">
        <v>497</v>
      </c>
      <c r="AL24" s="835">
        <v>497</v>
      </c>
      <c r="AM24" s="141">
        <v>497</v>
      </c>
      <c r="AN24" s="837">
        <v>497</v>
      </c>
      <c r="AO24" s="835">
        <v>497</v>
      </c>
      <c r="AP24" s="835">
        <v>497</v>
      </c>
      <c r="AQ24" s="837">
        <v>497</v>
      </c>
      <c r="AR24" s="835">
        <v>497</v>
      </c>
      <c r="AS24" s="837">
        <v>497</v>
      </c>
      <c r="AT24" s="837">
        <v>497</v>
      </c>
      <c r="AU24" s="837">
        <v>497</v>
      </c>
      <c r="AV24" s="835">
        <v>497</v>
      </c>
      <c r="AW24" s="141">
        <v>497</v>
      </c>
      <c r="AX24" s="837">
        <v>497</v>
      </c>
      <c r="AY24" s="837">
        <v>497</v>
      </c>
      <c r="AZ24" s="837">
        <v>497</v>
      </c>
      <c r="BA24" s="835">
        <v>497</v>
      </c>
      <c r="BB24" s="141">
        <v>497</v>
      </c>
      <c r="BC24" s="141">
        <v>497</v>
      </c>
      <c r="BD24" s="141">
        <v>497</v>
      </c>
      <c r="BE24" s="141">
        <v>497</v>
      </c>
      <c r="BF24" s="141">
        <v>497</v>
      </c>
      <c r="BG24" s="837">
        <v>497</v>
      </c>
      <c r="BH24" s="835">
        <v>497</v>
      </c>
      <c r="BI24" s="835">
        <v>497</v>
      </c>
      <c r="BJ24" s="837">
        <v>497</v>
      </c>
      <c r="BK24" s="835">
        <v>497</v>
      </c>
      <c r="BL24" s="835">
        <v>497</v>
      </c>
      <c r="BM24" s="835">
        <v>497</v>
      </c>
      <c r="BN24" s="835">
        <v>497</v>
      </c>
      <c r="BO24" s="835">
        <v>497</v>
      </c>
      <c r="BP24" s="141">
        <v>497</v>
      </c>
      <c r="BQ24" s="835">
        <v>497</v>
      </c>
      <c r="BR24" s="835">
        <v>497</v>
      </c>
      <c r="BS24" s="835">
        <v>497</v>
      </c>
      <c r="BT24" s="835">
        <v>497</v>
      </c>
      <c r="BU24" s="835">
        <v>497</v>
      </c>
    </row>
    <row r="25" spans="1:73" x14ac:dyDescent="0.25">
      <c r="A25" s="108" t="s">
        <v>22</v>
      </c>
      <c r="B25" s="264">
        <v>400</v>
      </c>
      <c r="C25" s="43">
        <v>400</v>
      </c>
      <c r="D25" s="835">
        <v>400</v>
      </c>
      <c r="E25" s="837">
        <v>400</v>
      </c>
      <c r="F25" s="835">
        <v>400</v>
      </c>
      <c r="G25" s="43">
        <v>400</v>
      </c>
      <c r="H25" s="835">
        <v>400</v>
      </c>
      <c r="I25" s="837">
        <v>400</v>
      </c>
      <c r="J25" s="835">
        <v>400</v>
      </c>
      <c r="K25" s="141">
        <v>400</v>
      </c>
      <c r="L25" s="43">
        <v>400</v>
      </c>
      <c r="M25" s="835">
        <v>400</v>
      </c>
      <c r="N25" s="837">
        <v>400</v>
      </c>
      <c r="O25" s="835">
        <v>400</v>
      </c>
      <c r="P25" s="141">
        <v>400</v>
      </c>
      <c r="Q25" s="43">
        <v>400</v>
      </c>
      <c r="R25" s="43">
        <v>400</v>
      </c>
      <c r="S25" s="835">
        <v>400</v>
      </c>
      <c r="T25" s="141">
        <v>400</v>
      </c>
      <c r="U25" s="837">
        <v>400</v>
      </c>
      <c r="V25" s="43">
        <v>400</v>
      </c>
      <c r="W25" s="835">
        <v>400</v>
      </c>
      <c r="X25" s="837">
        <v>400</v>
      </c>
      <c r="Y25" s="835">
        <v>400</v>
      </c>
      <c r="Z25" s="43">
        <v>400</v>
      </c>
      <c r="AA25" s="835">
        <v>400</v>
      </c>
      <c r="AB25" s="837">
        <v>400</v>
      </c>
      <c r="AC25" s="835">
        <v>400</v>
      </c>
      <c r="AD25" s="141">
        <v>400</v>
      </c>
      <c r="AE25" s="43">
        <v>400</v>
      </c>
      <c r="AF25" s="835">
        <v>400</v>
      </c>
      <c r="AG25" s="837">
        <v>400</v>
      </c>
      <c r="AH25" s="835">
        <v>400</v>
      </c>
      <c r="AI25" s="141">
        <v>400</v>
      </c>
      <c r="AJ25" s="43">
        <v>400</v>
      </c>
      <c r="AK25" s="43">
        <v>400</v>
      </c>
      <c r="AL25" s="835">
        <v>400</v>
      </c>
      <c r="AM25" s="141">
        <v>400</v>
      </c>
      <c r="AN25" s="837">
        <v>400</v>
      </c>
      <c r="AO25" s="835">
        <v>400</v>
      </c>
      <c r="AP25" s="835">
        <v>400</v>
      </c>
      <c r="AQ25" s="837">
        <v>400</v>
      </c>
      <c r="AR25" s="835">
        <v>400</v>
      </c>
      <c r="AS25" s="837">
        <v>400</v>
      </c>
      <c r="AT25" s="837">
        <v>400</v>
      </c>
      <c r="AU25" s="837">
        <v>400</v>
      </c>
      <c r="AV25" s="835">
        <v>400</v>
      </c>
      <c r="AW25" s="141">
        <v>400</v>
      </c>
      <c r="AX25" s="837">
        <v>400</v>
      </c>
      <c r="AY25" s="837">
        <v>400</v>
      </c>
      <c r="AZ25" s="837">
        <v>400</v>
      </c>
      <c r="BA25" s="835">
        <v>400</v>
      </c>
      <c r="BB25" s="141">
        <v>400</v>
      </c>
      <c r="BC25" s="141">
        <v>400</v>
      </c>
      <c r="BD25" s="141">
        <v>400</v>
      </c>
      <c r="BE25" s="141">
        <v>400</v>
      </c>
      <c r="BF25" s="141">
        <v>400</v>
      </c>
      <c r="BG25" s="837">
        <v>400</v>
      </c>
      <c r="BH25" s="835">
        <v>400</v>
      </c>
      <c r="BI25" s="835">
        <v>400</v>
      </c>
      <c r="BJ25" s="837">
        <v>400</v>
      </c>
      <c r="BK25" s="835">
        <v>400</v>
      </c>
      <c r="BL25" s="835">
        <v>400</v>
      </c>
      <c r="BM25" s="835">
        <v>400</v>
      </c>
      <c r="BN25" s="835">
        <v>400</v>
      </c>
      <c r="BO25" s="835">
        <v>400</v>
      </c>
      <c r="BP25" s="141">
        <v>400</v>
      </c>
      <c r="BQ25" s="835">
        <v>400</v>
      </c>
      <c r="BR25" s="835">
        <v>400</v>
      </c>
      <c r="BS25" s="835">
        <v>400</v>
      </c>
      <c r="BT25" s="835">
        <v>400</v>
      </c>
      <c r="BU25" s="835">
        <v>400</v>
      </c>
    </row>
    <row r="26" spans="1:73" x14ac:dyDescent="0.25">
      <c r="A26" s="108" t="s">
        <v>24</v>
      </c>
      <c r="B26" s="264">
        <v>45</v>
      </c>
      <c r="C26" s="43">
        <v>45</v>
      </c>
      <c r="D26" s="835">
        <v>45</v>
      </c>
      <c r="E26" s="837">
        <v>45</v>
      </c>
      <c r="F26" s="835">
        <v>45</v>
      </c>
      <c r="G26" s="43">
        <v>45</v>
      </c>
      <c r="H26" s="835">
        <v>45</v>
      </c>
      <c r="I26" s="837">
        <v>45</v>
      </c>
      <c r="J26" s="835">
        <v>45</v>
      </c>
      <c r="K26" s="141">
        <v>45</v>
      </c>
      <c r="L26" s="43">
        <v>45</v>
      </c>
      <c r="M26" s="835">
        <v>45</v>
      </c>
      <c r="N26" s="837">
        <v>45</v>
      </c>
      <c r="O26" s="835">
        <v>45</v>
      </c>
      <c r="P26" s="141">
        <v>45</v>
      </c>
      <c r="Q26" s="43">
        <v>45</v>
      </c>
      <c r="R26" s="43">
        <v>45</v>
      </c>
      <c r="S26" s="835">
        <v>45</v>
      </c>
      <c r="T26" s="141">
        <v>45</v>
      </c>
      <c r="U26" s="837">
        <v>45</v>
      </c>
      <c r="V26" s="43">
        <v>45</v>
      </c>
      <c r="W26" s="835">
        <v>45</v>
      </c>
      <c r="X26" s="837">
        <v>45</v>
      </c>
      <c r="Y26" s="835">
        <v>45</v>
      </c>
      <c r="Z26" s="43">
        <v>45</v>
      </c>
      <c r="AA26" s="835">
        <v>45</v>
      </c>
      <c r="AB26" s="837">
        <v>45</v>
      </c>
      <c r="AC26" s="835">
        <v>45</v>
      </c>
      <c r="AD26" s="141">
        <v>45</v>
      </c>
      <c r="AE26" s="43">
        <v>45</v>
      </c>
      <c r="AF26" s="835">
        <v>45</v>
      </c>
      <c r="AG26" s="837">
        <v>45</v>
      </c>
      <c r="AH26" s="835">
        <v>45</v>
      </c>
      <c r="AI26" s="141">
        <v>45</v>
      </c>
      <c r="AJ26" s="43">
        <v>45</v>
      </c>
      <c r="AK26" s="43">
        <v>45</v>
      </c>
      <c r="AL26" s="835">
        <v>45</v>
      </c>
      <c r="AM26" s="141">
        <v>45</v>
      </c>
      <c r="AN26" s="837">
        <v>45</v>
      </c>
      <c r="AO26" s="835">
        <v>45</v>
      </c>
      <c r="AP26" s="835">
        <v>45</v>
      </c>
      <c r="AQ26" s="837">
        <v>45</v>
      </c>
      <c r="AR26" s="835">
        <v>45</v>
      </c>
      <c r="AS26" s="837">
        <v>45</v>
      </c>
      <c r="AT26" s="837">
        <v>45</v>
      </c>
      <c r="AU26" s="837">
        <v>45</v>
      </c>
      <c r="AV26" s="835">
        <v>45</v>
      </c>
      <c r="AW26" s="141">
        <v>45</v>
      </c>
      <c r="AX26" s="837">
        <v>45</v>
      </c>
      <c r="AY26" s="837">
        <v>45</v>
      </c>
      <c r="AZ26" s="837">
        <v>45</v>
      </c>
      <c r="BA26" s="835">
        <v>45</v>
      </c>
      <c r="BB26" s="141">
        <v>45</v>
      </c>
      <c r="BC26" s="141">
        <v>45</v>
      </c>
      <c r="BD26" s="141">
        <v>45</v>
      </c>
      <c r="BE26" s="141">
        <v>45</v>
      </c>
      <c r="BF26" s="141">
        <v>45</v>
      </c>
      <c r="BG26" s="837">
        <v>45</v>
      </c>
      <c r="BH26" s="835">
        <v>45</v>
      </c>
      <c r="BI26" s="835">
        <v>45</v>
      </c>
      <c r="BJ26" s="837">
        <v>45</v>
      </c>
      <c r="BK26" s="835">
        <v>45</v>
      </c>
      <c r="BL26" s="835">
        <v>45</v>
      </c>
      <c r="BM26" s="835">
        <v>45</v>
      </c>
      <c r="BN26" s="835">
        <v>45</v>
      </c>
      <c r="BO26" s="835">
        <v>45</v>
      </c>
      <c r="BP26" s="141">
        <v>45</v>
      </c>
      <c r="BQ26" s="835">
        <v>45</v>
      </c>
      <c r="BR26" s="835">
        <v>45</v>
      </c>
      <c r="BS26" s="835">
        <v>45</v>
      </c>
      <c r="BT26" s="835">
        <v>45</v>
      </c>
      <c r="BU26" s="835">
        <v>45</v>
      </c>
    </row>
    <row r="27" spans="1:73" x14ac:dyDescent="0.25">
      <c r="A27" s="53"/>
      <c r="B27" s="265"/>
      <c r="C27" s="830"/>
      <c r="D27" s="831"/>
      <c r="E27" s="832"/>
      <c r="F27" s="828"/>
      <c r="G27" s="830"/>
      <c r="H27" s="831"/>
      <c r="I27" s="832"/>
      <c r="J27" s="828"/>
      <c r="K27" s="145">
        <v>0</v>
      </c>
      <c r="L27" s="830"/>
      <c r="M27" s="828"/>
      <c r="N27" s="829"/>
      <c r="O27" s="828"/>
      <c r="P27" s="145">
        <v>0</v>
      </c>
      <c r="Q27" s="830"/>
      <c r="R27" s="828"/>
      <c r="S27" s="828"/>
      <c r="T27" s="145"/>
      <c r="U27" s="829">
        <v>0</v>
      </c>
      <c r="V27" s="830"/>
      <c r="W27" s="831"/>
      <c r="X27" s="832"/>
      <c r="Y27" s="828"/>
      <c r="Z27" s="830"/>
      <c r="AA27" s="831"/>
      <c r="AB27" s="832"/>
      <c r="AC27" s="828"/>
      <c r="AD27" s="145">
        <v>0</v>
      </c>
      <c r="AE27" s="830"/>
      <c r="AF27" s="828"/>
      <c r="AG27" s="829"/>
      <c r="AH27" s="828"/>
      <c r="AI27" s="145">
        <v>0</v>
      </c>
      <c r="AJ27" s="830"/>
      <c r="AK27" s="828"/>
      <c r="AL27" s="828"/>
      <c r="AM27" s="145"/>
      <c r="AN27" s="829">
        <v>0</v>
      </c>
      <c r="AO27" s="830"/>
      <c r="AP27" s="831"/>
      <c r="AQ27" s="832"/>
      <c r="AR27" s="828"/>
      <c r="AS27" s="830"/>
      <c r="AT27" s="831"/>
      <c r="AU27" s="832"/>
      <c r="AV27" s="828"/>
      <c r="AW27" s="145">
        <v>0</v>
      </c>
      <c r="AX27" s="830"/>
      <c r="AY27" s="828"/>
      <c r="AZ27" s="829"/>
      <c r="BA27" s="828"/>
      <c r="BB27" s="145">
        <v>0</v>
      </c>
      <c r="BC27" s="830"/>
      <c r="BD27" s="828"/>
      <c r="BE27" s="828"/>
      <c r="BF27" s="145"/>
      <c r="BG27" s="829">
        <v>0</v>
      </c>
      <c r="BH27" s="830"/>
      <c r="BI27" s="831"/>
      <c r="BJ27" s="832"/>
      <c r="BK27" s="828"/>
      <c r="BL27" s="831"/>
      <c r="BM27" s="831"/>
      <c r="BN27" s="831"/>
      <c r="BO27" s="828"/>
      <c r="BP27" s="145">
        <v>0</v>
      </c>
      <c r="BQ27" s="831"/>
      <c r="BR27" s="831"/>
      <c r="BS27" s="831"/>
      <c r="BT27" s="831"/>
      <c r="BU27" s="831">
        <v>0</v>
      </c>
    </row>
    <row r="28" spans="1:73" x14ac:dyDescent="0.25">
      <c r="A28" s="109" t="s">
        <v>30</v>
      </c>
      <c r="B28" s="261">
        <v>2941.6149999999998</v>
      </c>
      <c r="C28" s="143">
        <v>2918.1620000000003</v>
      </c>
      <c r="D28" s="37">
        <v>2917.607</v>
      </c>
      <c r="E28" s="18">
        <v>2917.607</v>
      </c>
      <c r="F28" s="37">
        <v>2917.607</v>
      </c>
      <c r="G28" s="143">
        <v>2917.607</v>
      </c>
      <c r="H28" s="37">
        <v>2917.607</v>
      </c>
      <c r="I28" s="18">
        <v>2917.607</v>
      </c>
      <c r="J28" s="37">
        <v>2917.607</v>
      </c>
      <c r="K28" s="144">
        <v>2917.6995000000002</v>
      </c>
      <c r="L28" s="143">
        <v>2917.607</v>
      </c>
      <c r="M28" s="37">
        <v>2919.9570000000003</v>
      </c>
      <c r="N28" s="18">
        <v>2919.9570000000003</v>
      </c>
      <c r="O28" s="17">
        <v>2919.1736666666666</v>
      </c>
      <c r="P28" s="144">
        <v>2918.1908888888888</v>
      </c>
      <c r="Q28" s="143">
        <v>2914.5410000000002</v>
      </c>
      <c r="R28" s="37">
        <v>2917.9960000000001</v>
      </c>
      <c r="S28" s="37">
        <v>2915.8789999999999</v>
      </c>
      <c r="T28" s="144">
        <v>2916.2659999999996</v>
      </c>
      <c r="U28" s="18">
        <v>2917.6778333333336</v>
      </c>
      <c r="V28" s="143">
        <v>2872.4340000000002</v>
      </c>
      <c r="W28" s="37">
        <v>2872.4340000000002</v>
      </c>
      <c r="X28" s="18">
        <v>2872.4340000000002</v>
      </c>
      <c r="Y28" s="37">
        <v>2872.4340000000002</v>
      </c>
      <c r="Z28" s="143">
        <v>2872.4340000000002</v>
      </c>
      <c r="AA28" s="37">
        <v>2870.9300000000003</v>
      </c>
      <c r="AB28" s="18">
        <v>2866.9300000000003</v>
      </c>
      <c r="AC28" s="37">
        <v>2872.7646666666669</v>
      </c>
      <c r="AD28" s="144">
        <v>2871.266000000001</v>
      </c>
      <c r="AE28" s="143">
        <v>2914.009</v>
      </c>
      <c r="AF28" s="37">
        <v>2914.058</v>
      </c>
      <c r="AG28" s="18">
        <v>2914.058</v>
      </c>
      <c r="AH28" s="17">
        <v>2914.041666666667</v>
      </c>
      <c r="AI28" s="144">
        <v>2885.5245555555562</v>
      </c>
      <c r="AJ28" s="143">
        <v>3006.3759999999997</v>
      </c>
      <c r="AK28" s="37">
        <v>3006.37</v>
      </c>
      <c r="AL28" s="37">
        <v>3006.8779999999997</v>
      </c>
      <c r="AM28" s="144">
        <v>3006.6071739130434</v>
      </c>
      <c r="AN28" s="18">
        <v>2915.7787500000009</v>
      </c>
      <c r="AO28" s="143">
        <v>3007.5879999999997</v>
      </c>
      <c r="AP28" s="37">
        <v>3007.5859999999998</v>
      </c>
      <c r="AQ28" s="18">
        <v>3007.5879999999997</v>
      </c>
      <c r="AR28" s="37">
        <v>3007.5873333333329</v>
      </c>
      <c r="AS28" s="143">
        <v>3007.3760000000002</v>
      </c>
      <c r="AT28" s="37">
        <v>3007.17</v>
      </c>
      <c r="AU28" s="18">
        <v>3007.0630000000001</v>
      </c>
      <c r="AV28" s="37">
        <v>3007.203</v>
      </c>
      <c r="AW28" s="144">
        <v>3007.3951666666667</v>
      </c>
      <c r="AX28" s="143">
        <v>3009.2156666666669</v>
      </c>
      <c r="AY28" s="37">
        <v>3009.9356666666663</v>
      </c>
      <c r="AZ28" s="18">
        <v>3009.9709999999995</v>
      </c>
      <c r="BA28" s="17">
        <v>3009.7074444444443</v>
      </c>
      <c r="BB28" s="144">
        <v>3008.1659259259259</v>
      </c>
      <c r="BC28" s="143">
        <v>3013.2280000000001</v>
      </c>
      <c r="BD28" s="37">
        <v>3013.2280000000001</v>
      </c>
      <c r="BE28" s="37">
        <v>3013.2280000000001</v>
      </c>
      <c r="BF28" s="144">
        <v>3013.2280000000001</v>
      </c>
      <c r="BG28" s="18">
        <v>3009.4314444444449</v>
      </c>
      <c r="BH28" s="143">
        <v>3019.13</v>
      </c>
      <c r="BI28" s="37">
        <v>3019.1779999999999</v>
      </c>
      <c r="BJ28" s="18">
        <v>3019.1779999999999</v>
      </c>
      <c r="BK28" s="37">
        <v>3019.1619999999998</v>
      </c>
      <c r="BL28" s="37">
        <v>3017.0079999999998</v>
      </c>
      <c r="BM28" s="37">
        <v>3017.0079999999998</v>
      </c>
      <c r="BN28" s="37">
        <v>3016.3980000000001</v>
      </c>
      <c r="BO28" s="37">
        <v>3016.7976666666664</v>
      </c>
      <c r="BP28" s="144">
        <v>3017.9833333333336</v>
      </c>
      <c r="BQ28" s="37">
        <v>2931.3980000000001</v>
      </c>
      <c r="BR28" s="37">
        <v>2931.5029999999997</v>
      </c>
      <c r="BS28" s="37">
        <v>2919.1990000000001</v>
      </c>
      <c r="BT28" s="37">
        <v>2927.6936666666661</v>
      </c>
      <c r="BU28" s="37">
        <v>2987.7777777777778</v>
      </c>
    </row>
    <row r="29" spans="1:73" x14ac:dyDescent="0.25">
      <c r="A29" s="110" t="s">
        <v>76</v>
      </c>
      <c r="B29" s="262">
        <v>461.84300000000002</v>
      </c>
      <c r="C29" s="827">
        <v>461.64300000000003</v>
      </c>
      <c r="D29" s="828">
        <v>461.64300000000003</v>
      </c>
      <c r="E29" s="829">
        <v>461.64300000000003</v>
      </c>
      <c r="F29" s="21">
        <v>461.64300000000003</v>
      </c>
      <c r="G29" s="827">
        <v>461.64300000000003</v>
      </c>
      <c r="H29" s="828">
        <v>461.64300000000003</v>
      </c>
      <c r="I29" s="829">
        <v>461.64300000000003</v>
      </c>
      <c r="J29" s="21">
        <v>461.64300000000003</v>
      </c>
      <c r="K29" s="145">
        <v>461.64300000000003</v>
      </c>
      <c r="L29" s="827">
        <v>461.64300000000003</v>
      </c>
      <c r="M29" s="828">
        <v>461.64300000000003</v>
      </c>
      <c r="N29" s="829">
        <v>461.64300000000003</v>
      </c>
      <c r="O29" s="21">
        <v>461.64300000000003</v>
      </c>
      <c r="P29" s="145">
        <v>461.64300000000003</v>
      </c>
      <c r="Q29" s="827">
        <v>461.64300000000003</v>
      </c>
      <c r="R29" s="828">
        <v>461.64300000000003</v>
      </c>
      <c r="S29" s="828">
        <v>464.1</v>
      </c>
      <c r="T29" s="145">
        <v>462.46199999999999</v>
      </c>
      <c r="U29" s="829">
        <v>461.84775000000008</v>
      </c>
      <c r="V29" s="827">
        <v>464.91500000000002</v>
      </c>
      <c r="W29" s="828">
        <v>464.91500000000002</v>
      </c>
      <c r="X29" s="829">
        <v>464.91500000000002</v>
      </c>
      <c r="Y29" s="21">
        <v>464.91500000000002</v>
      </c>
      <c r="Z29" s="827">
        <v>464.91500000000002</v>
      </c>
      <c r="AA29" s="828">
        <v>462.91500000000002</v>
      </c>
      <c r="AB29" s="829">
        <v>458.91500000000002</v>
      </c>
      <c r="AC29" s="21">
        <v>464.91500000000002</v>
      </c>
      <c r="AD29" s="145">
        <v>463.58166666666671</v>
      </c>
      <c r="AE29" s="827">
        <v>458.91500000000002</v>
      </c>
      <c r="AF29" s="828">
        <v>458.91500000000002</v>
      </c>
      <c r="AG29" s="829">
        <v>458.91500000000002</v>
      </c>
      <c r="AH29" s="21">
        <v>458.91500000000002</v>
      </c>
      <c r="AI29" s="145">
        <v>462.02611111111116</v>
      </c>
      <c r="AJ29" s="827">
        <v>458.91500000000002</v>
      </c>
      <c r="AK29" s="828">
        <v>458.91500000000002</v>
      </c>
      <c r="AL29" s="828">
        <v>458.91500000000002</v>
      </c>
      <c r="AM29" s="145">
        <v>458.91500000000002</v>
      </c>
      <c r="AN29" s="829">
        <v>461.24833333333339</v>
      </c>
      <c r="AO29" s="827">
        <v>458.91500000000002</v>
      </c>
      <c r="AP29" s="828">
        <v>458.91500000000002</v>
      </c>
      <c r="AQ29" s="829">
        <v>458.91500000000002</v>
      </c>
      <c r="AR29" s="21">
        <v>458.91500000000002</v>
      </c>
      <c r="AS29" s="827">
        <v>458.91500000000002</v>
      </c>
      <c r="AT29" s="828">
        <v>458.91500000000002</v>
      </c>
      <c r="AU29" s="829">
        <v>458.298</v>
      </c>
      <c r="AV29" s="21">
        <v>458.70933333333335</v>
      </c>
      <c r="AW29" s="145">
        <v>458.81216666666666</v>
      </c>
      <c r="AX29" s="827">
        <v>458.298</v>
      </c>
      <c r="AY29" s="828">
        <v>458.298</v>
      </c>
      <c r="AZ29" s="829">
        <v>458.3</v>
      </c>
      <c r="BA29" s="21">
        <v>458.29866666666669</v>
      </c>
      <c r="BB29" s="145">
        <v>458.64100000000002</v>
      </c>
      <c r="BC29" s="827">
        <v>457.69</v>
      </c>
      <c r="BD29" s="828">
        <v>457.69</v>
      </c>
      <c r="BE29" s="828">
        <v>457.69</v>
      </c>
      <c r="BF29" s="145">
        <v>457.69</v>
      </c>
      <c r="BG29" s="829">
        <v>458.4032499999999</v>
      </c>
      <c r="BH29" s="827">
        <v>461.81</v>
      </c>
      <c r="BI29" s="828">
        <v>461.858</v>
      </c>
      <c r="BJ29" s="829">
        <v>461.858</v>
      </c>
      <c r="BK29" s="21">
        <v>461.84199999999998</v>
      </c>
      <c r="BL29" s="828">
        <v>461.858</v>
      </c>
      <c r="BM29" s="828">
        <v>461.858</v>
      </c>
      <c r="BN29" s="828">
        <v>461.858</v>
      </c>
      <c r="BO29" s="21">
        <v>461.858</v>
      </c>
      <c r="BP29" s="145">
        <v>461.84999999999997</v>
      </c>
      <c r="BQ29" s="828">
        <v>460.858</v>
      </c>
      <c r="BR29" s="828">
        <v>460.858</v>
      </c>
      <c r="BS29" s="828">
        <v>460.858</v>
      </c>
      <c r="BT29" s="828">
        <v>460.858</v>
      </c>
      <c r="BU29" s="828">
        <v>461.51933333333341</v>
      </c>
    </row>
    <row r="30" spans="1:73" x14ac:dyDescent="0.25">
      <c r="A30" s="53" t="s">
        <v>31</v>
      </c>
      <c r="B30" s="209">
        <v>406.8</v>
      </c>
      <c r="C30" s="830">
        <v>406.8</v>
      </c>
      <c r="D30" s="831">
        <v>406.8</v>
      </c>
      <c r="E30" s="832">
        <v>406.8</v>
      </c>
      <c r="F30" s="831">
        <v>406.8</v>
      </c>
      <c r="G30" s="830">
        <v>406.8</v>
      </c>
      <c r="H30" s="831">
        <v>406.8</v>
      </c>
      <c r="I30" s="832">
        <v>406.8</v>
      </c>
      <c r="J30" s="831">
        <v>406.8</v>
      </c>
      <c r="K30" s="223">
        <v>406.8</v>
      </c>
      <c r="L30" s="830">
        <v>406.8</v>
      </c>
      <c r="M30" s="831">
        <v>406.8</v>
      </c>
      <c r="N30" s="832">
        <v>406.8</v>
      </c>
      <c r="O30" s="826">
        <v>406.8</v>
      </c>
      <c r="P30" s="223">
        <v>406.80000000000007</v>
      </c>
      <c r="Q30" s="830">
        <v>406.8</v>
      </c>
      <c r="R30" s="830">
        <v>406.8</v>
      </c>
      <c r="S30" s="830">
        <v>406.8</v>
      </c>
      <c r="T30" s="223">
        <v>406.8</v>
      </c>
      <c r="U30" s="832">
        <v>406.80000000000013</v>
      </c>
      <c r="V30" s="830">
        <v>406.8</v>
      </c>
      <c r="W30" s="831">
        <v>406.8</v>
      </c>
      <c r="X30" s="832">
        <v>406.8</v>
      </c>
      <c r="Y30" s="831">
        <v>406.8</v>
      </c>
      <c r="Z30" s="830">
        <v>406.8</v>
      </c>
      <c r="AA30" s="831">
        <v>404.8</v>
      </c>
      <c r="AB30" s="832">
        <v>400.8</v>
      </c>
      <c r="AC30" s="831">
        <v>406.8</v>
      </c>
      <c r="AD30" s="223">
        <v>405.4666666666667</v>
      </c>
      <c r="AE30" s="830">
        <v>400.8</v>
      </c>
      <c r="AF30" s="831">
        <v>400.8</v>
      </c>
      <c r="AG30" s="832">
        <v>400.8</v>
      </c>
      <c r="AH30" s="826">
        <v>400.8</v>
      </c>
      <c r="AI30" s="223">
        <v>403.91111111111121</v>
      </c>
      <c r="AJ30" s="830">
        <v>400.8</v>
      </c>
      <c r="AK30" s="830">
        <v>400.8</v>
      </c>
      <c r="AL30" s="830">
        <v>400.8</v>
      </c>
      <c r="AM30" s="830">
        <v>400.8</v>
      </c>
      <c r="AN30" s="832">
        <v>403.13333333333344</v>
      </c>
      <c r="AO30" s="830">
        <v>400.8</v>
      </c>
      <c r="AP30" s="830">
        <v>400.8</v>
      </c>
      <c r="AQ30" s="832">
        <v>400.8</v>
      </c>
      <c r="AR30" s="831">
        <v>400.8</v>
      </c>
      <c r="AS30" s="830">
        <v>400.8</v>
      </c>
      <c r="AT30" s="831">
        <v>400.8</v>
      </c>
      <c r="AU30" s="832">
        <v>400.8</v>
      </c>
      <c r="AV30" s="831">
        <v>400.8</v>
      </c>
      <c r="AW30" s="223">
        <v>400.8</v>
      </c>
      <c r="AX30" s="830">
        <v>400.8</v>
      </c>
      <c r="AY30" s="831">
        <v>400.8</v>
      </c>
      <c r="AZ30" s="832">
        <v>400.8</v>
      </c>
      <c r="BA30" s="826">
        <v>400.8</v>
      </c>
      <c r="BB30" s="223">
        <v>400.80000000000007</v>
      </c>
      <c r="BC30" s="830">
        <v>400.8</v>
      </c>
      <c r="BD30" s="830">
        <v>400.8</v>
      </c>
      <c r="BE30" s="830">
        <v>400.8</v>
      </c>
      <c r="BF30" s="830">
        <v>400.8</v>
      </c>
      <c r="BG30" s="832">
        <v>400.80000000000013</v>
      </c>
      <c r="BH30" s="830">
        <v>400.8</v>
      </c>
      <c r="BI30" s="830">
        <v>400.8</v>
      </c>
      <c r="BJ30" s="830">
        <v>400.8</v>
      </c>
      <c r="BK30" s="831">
        <v>400.8</v>
      </c>
      <c r="BL30" s="830">
        <v>400.8</v>
      </c>
      <c r="BM30" s="830">
        <v>400.8</v>
      </c>
      <c r="BN30" s="830">
        <v>400.8</v>
      </c>
      <c r="BO30" s="831">
        <v>400.8</v>
      </c>
      <c r="BP30" s="223">
        <v>400.8</v>
      </c>
      <c r="BQ30" s="830">
        <v>400.8</v>
      </c>
      <c r="BR30" s="830">
        <v>400.8</v>
      </c>
      <c r="BS30" s="830">
        <v>400.8</v>
      </c>
      <c r="BT30" s="830">
        <v>400.8</v>
      </c>
      <c r="BU30" s="830">
        <v>400.80000000000007</v>
      </c>
    </row>
    <row r="31" spans="1:73" x14ac:dyDescent="0.25">
      <c r="A31" s="111" t="s">
        <v>32</v>
      </c>
      <c r="B31" s="209">
        <v>235</v>
      </c>
      <c r="C31" s="830">
        <v>235</v>
      </c>
      <c r="D31" s="831">
        <v>235</v>
      </c>
      <c r="E31" s="832">
        <v>235</v>
      </c>
      <c r="F31" s="826">
        <v>235</v>
      </c>
      <c r="G31" s="830">
        <v>235</v>
      </c>
      <c r="H31" s="831">
        <v>235</v>
      </c>
      <c r="I31" s="832">
        <v>235</v>
      </c>
      <c r="J31" s="826">
        <v>235</v>
      </c>
      <c r="K31" s="223">
        <v>235</v>
      </c>
      <c r="L31" s="830">
        <v>235</v>
      </c>
      <c r="M31" s="831">
        <v>235</v>
      </c>
      <c r="N31" s="832">
        <v>235</v>
      </c>
      <c r="O31" s="826">
        <v>235</v>
      </c>
      <c r="P31" s="223">
        <v>235</v>
      </c>
      <c r="Q31" s="830">
        <v>235</v>
      </c>
      <c r="R31" s="831">
        <v>235</v>
      </c>
      <c r="S31" s="831">
        <v>235</v>
      </c>
      <c r="T31" s="223">
        <v>235</v>
      </c>
      <c r="U31" s="832">
        <v>235</v>
      </c>
      <c r="V31" s="830">
        <v>235</v>
      </c>
      <c r="W31" s="831">
        <v>235</v>
      </c>
      <c r="X31" s="832">
        <v>235</v>
      </c>
      <c r="Y31" s="826">
        <v>235</v>
      </c>
      <c r="Z31" s="830">
        <v>235</v>
      </c>
      <c r="AA31" s="831">
        <v>233</v>
      </c>
      <c r="AB31" s="832">
        <v>229</v>
      </c>
      <c r="AC31" s="826">
        <v>235</v>
      </c>
      <c r="AD31" s="223">
        <v>233.66666666666666</v>
      </c>
      <c r="AE31" s="830">
        <v>229</v>
      </c>
      <c r="AF31" s="831">
        <v>229</v>
      </c>
      <c r="AG31" s="832">
        <v>229</v>
      </c>
      <c r="AH31" s="826">
        <v>229</v>
      </c>
      <c r="AI31" s="223">
        <v>232.11111111111111</v>
      </c>
      <c r="AJ31" s="830">
        <v>229</v>
      </c>
      <c r="AK31" s="831">
        <v>229</v>
      </c>
      <c r="AL31" s="832">
        <v>229</v>
      </c>
      <c r="AM31" s="832">
        <v>229</v>
      </c>
      <c r="AN31" s="832">
        <v>231.33333333333334</v>
      </c>
      <c r="AO31" s="830">
        <v>229</v>
      </c>
      <c r="AP31" s="830">
        <v>229</v>
      </c>
      <c r="AQ31" s="832">
        <v>229</v>
      </c>
      <c r="AR31" s="826">
        <v>229</v>
      </c>
      <c r="AS31" s="830">
        <v>229</v>
      </c>
      <c r="AT31" s="830">
        <v>229</v>
      </c>
      <c r="AU31" s="832">
        <v>229</v>
      </c>
      <c r="AV31" s="826">
        <v>229</v>
      </c>
      <c r="AW31" s="223">
        <v>229</v>
      </c>
      <c r="AX31" s="830">
        <v>229</v>
      </c>
      <c r="AY31" s="830">
        <v>229</v>
      </c>
      <c r="AZ31" s="832">
        <v>229</v>
      </c>
      <c r="BA31" s="826">
        <v>229</v>
      </c>
      <c r="BB31" s="223">
        <v>229</v>
      </c>
      <c r="BC31" s="830">
        <v>229</v>
      </c>
      <c r="BD31" s="831">
        <v>229</v>
      </c>
      <c r="BE31" s="831">
        <v>229</v>
      </c>
      <c r="BF31" s="832">
        <v>229</v>
      </c>
      <c r="BG31" s="832">
        <v>229</v>
      </c>
      <c r="BH31" s="830">
        <v>229</v>
      </c>
      <c r="BI31" s="830">
        <v>229</v>
      </c>
      <c r="BJ31" s="832">
        <v>229</v>
      </c>
      <c r="BK31" s="826">
        <v>229</v>
      </c>
      <c r="BL31" s="830">
        <v>229</v>
      </c>
      <c r="BM31" s="830">
        <v>229</v>
      </c>
      <c r="BN31" s="830">
        <v>229</v>
      </c>
      <c r="BO31" s="826">
        <v>229</v>
      </c>
      <c r="BP31" s="223">
        <v>229</v>
      </c>
      <c r="BQ31" s="830">
        <v>229</v>
      </c>
      <c r="BR31" s="830">
        <v>229</v>
      </c>
      <c r="BS31" s="830">
        <v>229</v>
      </c>
      <c r="BT31" s="830">
        <v>229</v>
      </c>
      <c r="BU31" s="830">
        <v>229</v>
      </c>
    </row>
    <row r="32" spans="1:73" x14ac:dyDescent="0.25">
      <c r="A32" s="111" t="s">
        <v>33</v>
      </c>
      <c r="B32" s="209">
        <v>163.19999999999999</v>
      </c>
      <c r="C32" s="830">
        <v>163.19999999999999</v>
      </c>
      <c r="D32" s="831">
        <v>163.19999999999999</v>
      </c>
      <c r="E32" s="832">
        <v>163.19999999999999</v>
      </c>
      <c r="F32" s="826">
        <v>163.19999999999999</v>
      </c>
      <c r="G32" s="830">
        <v>163.19999999999999</v>
      </c>
      <c r="H32" s="831">
        <v>163.19999999999999</v>
      </c>
      <c r="I32" s="832">
        <v>163.19999999999999</v>
      </c>
      <c r="J32" s="826">
        <v>163.19999999999999</v>
      </c>
      <c r="K32" s="223">
        <v>163.20000000000002</v>
      </c>
      <c r="L32" s="830">
        <v>163.19999999999999</v>
      </c>
      <c r="M32" s="831">
        <v>163.19999999999999</v>
      </c>
      <c r="N32" s="832">
        <v>163.19999999999999</v>
      </c>
      <c r="O32" s="826">
        <v>163.19999999999999</v>
      </c>
      <c r="P32" s="223">
        <v>163.20000000000002</v>
      </c>
      <c r="Q32" s="830">
        <v>163.19999999999999</v>
      </c>
      <c r="R32" s="831">
        <v>163.19999999999999</v>
      </c>
      <c r="S32" s="831">
        <v>163.19999999999999</v>
      </c>
      <c r="T32" s="223">
        <v>163.19999999999999</v>
      </c>
      <c r="U32" s="832">
        <v>163.20000000000002</v>
      </c>
      <c r="V32" s="830">
        <v>163.19999999999999</v>
      </c>
      <c r="W32" s="831">
        <v>163.19999999999999</v>
      </c>
      <c r="X32" s="832">
        <v>163.19999999999999</v>
      </c>
      <c r="Y32" s="826">
        <v>163.19999999999999</v>
      </c>
      <c r="Z32" s="830">
        <v>163.19999999999999</v>
      </c>
      <c r="AA32" s="831">
        <v>163.19999999999999</v>
      </c>
      <c r="AB32" s="832">
        <v>163.19999999999999</v>
      </c>
      <c r="AC32" s="826">
        <v>163.19999999999999</v>
      </c>
      <c r="AD32" s="223">
        <v>163.20000000000002</v>
      </c>
      <c r="AE32" s="830">
        <v>163.19999999999999</v>
      </c>
      <c r="AF32" s="831">
        <v>163.19999999999999</v>
      </c>
      <c r="AG32" s="832">
        <v>163.19999999999999</v>
      </c>
      <c r="AH32" s="826">
        <v>163.19999999999999</v>
      </c>
      <c r="AI32" s="223">
        <v>163.20000000000002</v>
      </c>
      <c r="AJ32" s="830">
        <v>163.19999999999999</v>
      </c>
      <c r="AK32" s="831">
        <v>163.19999999999999</v>
      </c>
      <c r="AL32" s="831">
        <v>163.19999999999999</v>
      </c>
      <c r="AM32" s="223">
        <v>163.19999999999999</v>
      </c>
      <c r="AN32" s="832">
        <v>163.20000000000002</v>
      </c>
      <c r="AO32" s="830">
        <v>163.19999999999999</v>
      </c>
      <c r="AP32" s="830">
        <v>163.19999999999999</v>
      </c>
      <c r="AQ32" s="832">
        <v>163.19999999999999</v>
      </c>
      <c r="AR32" s="826">
        <v>163.19999999999999</v>
      </c>
      <c r="AS32" s="830">
        <v>163.19999999999999</v>
      </c>
      <c r="AT32" s="830">
        <v>163.19999999999999</v>
      </c>
      <c r="AU32" s="832">
        <v>163.19999999999999</v>
      </c>
      <c r="AV32" s="826">
        <v>163.19999999999999</v>
      </c>
      <c r="AW32" s="223">
        <v>163.20000000000002</v>
      </c>
      <c r="AX32" s="830">
        <v>163.19999999999999</v>
      </c>
      <c r="AY32" s="830">
        <v>163.19999999999999</v>
      </c>
      <c r="AZ32" s="832">
        <v>163.19999999999999</v>
      </c>
      <c r="BA32" s="826">
        <v>163.19999999999999</v>
      </c>
      <c r="BB32" s="223">
        <v>163.20000000000002</v>
      </c>
      <c r="BC32" s="830">
        <v>163.19999999999999</v>
      </c>
      <c r="BD32" s="831">
        <v>163.19999999999999</v>
      </c>
      <c r="BE32" s="831">
        <v>163.19999999999999</v>
      </c>
      <c r="BF32" s="223">
        <v>163.19999999999999</v>
      </c>
      <c r="BG32" s="832">
        <v>163.20000000000002</v>
      </c>
      <c r="BH32" s="830">
        <v>163.19999999999999</v>
      </c>
      <c r="BI32" s="830">
        <v>163.19999999999999</v>
      </c>
      <c r="BJ32" s="832">
        <v>163.19999999999999</v>
      </c>
      <c r="BK32" s="826">
        <v>163.19999999999999</v>
      </c>
      <c r="BL32" s="830">
        <v>163.19999999999999</v>
      </c>
      <c r="BM32" s="830">
        <v>163.19999999999999</v>
      </c>
      <c r="BN32" s="830">
        <v>163.19999999999999</v>
      </c>
      <c r="BO32" s="826">
        <v>163.19999999999999</v>
      </c>
      <c r="BP32" s="223">
        <v>163.20000000000002</v>
      </c>
      <c r="BQ32" s="830">
        <v>163.19999999999999</v>
      </c>
      <c r="BR32" s="830">
        <v>163.19999999999999</v>
      </c>
      <c r="BS32" s="830">
        <v>163.19999999999999</v>
      </c>
      <c r="BT32" s="830">
        <v>163.19999999999999</v>
      </c>
      <c r="BU32" s="830">
        <v>163.20000000000002</v>
      </c>
    </row>
    <row r="33" spans="1:73" x14ac:dyDescent="0.25">
      <c r="A33" s="111" t="s">
        <v>34</v>
      </c>
      <c r="B33" s="209">
        <v>8.6</v>
      </c>
      <c r="C33" s="830">
        <v>8.6</v>
      </c>
      <c r="D33" s="831">
        <v>8.6</v>
      </c>
      <c r="E33" s="832">
        <v>8.6</v>
      </c>
      <c r="F33" s="826">
        <v>8.6</v>
      </c>
      <c r="G33" s="830">
        <v>8.6</v>
      </c>
      <c r="H33" s="831">
        <v>8.6</v>
      </c>
      <c r="I33" s="832">
        <v>8.6</v>
      </c>
      <c r="J33" s="826">
        <v>8.6</v>
      </c>
      <c r="K33" s="223">
        <v>8.6</v>
      </c>
      <c r="L33" s="830">
        <v>8.6</v>
      </c>
      <c r="M33" s="831">
        <v>8.6</v>
      </c>
      <c r="N33" s="832">
        <v>8.6</v>
      </c>
      <c r="O33" s="826">
        <v>8.6</v>
      </c>
      <c r="P33" s="223">
        <v>8.6</v>
      </c>
      <c r="Q33" s="830">
        <v>8.6</v>
      </c>
      <c r="R33" s="831">
        <v>8.6</v>
      </c>
      <c r="S33" s="831">
        <v>8.6</v>
      </c>
      <c r="T33" s="223">
        <v>8.6</v>
      </c>
      <c r="U33" s="832">
        <v>8.5999999999999979</v>
      </c>
      <c r="V33" s="830">
        <v>8.6</v>
      </c>
      <c r="W33" s="831">
        <v>8.6</v>
      </c>
      <c r="X33" s="832">
        <v>8.6</v>
      </c>
      <c r="Y33" s="826">
        <v>8.6</v>
      </c>
      <c r="Z33" s="830">
        <v>8.6</v>
      </c>
      <c r="AA33" s="831">
        <v>8.6</v>
      </c>
      <c r="AB33" s="832">
        <v>8.6</v>
      </c>
      <c r="AC33" s="826">
        <v>8.6</v>
      </c>
      <c r="AD33" s="223">
        <v>8.6</v>
      </c>
      <c r="AE33" s="830">
        <v>8.6</v>
      </c>
      <c r="AF33" s="831">
        <v>8.6</v>
      </c>
      <c r="AG33" s="832">
        <v>8.6</v>
      </c>
      <c r="AH33" s="826">
        <v>8.6</v>
      </c>
      <c r="AI33" s="223">
        <v>8.6</v>
      </c>
      <c r="AJ33" s="830">
        <v>8.6</v>
      </c>
      <c r="AK33" s="831">
        <v>8.6</v>
      </c>
      <c r="AL33" s="831">
        <v>8.6</v>
      </c>
      <c r="AM33" s="223">
        <v>8.6</v>
      </c>
      <c r="AN33" s="832">
        <v>8.5999999999999979</v>
      </c>
      <c r="AO33" s="830">
        <v>8.6</v>
      </c>
      <c r="AP33" s="830">
        <v>8.6</v>
      </c>
      <c r="AQ33" s="832">
        <v>8.6</v>
      </c>
      <c r="AR33" s="826">
        <v>8.6</v>
      </c>
      <c r="AS33" s="830">
        <v>8.6</v>
      </c>
      <c r="AT33" s="830">
        <v>8.6</v>
      </c>
      <c r="AU33" s="832">
        <v>8.6</v>
      </c>
      <c r="AV33" s="826">
        <v>8.6</v>
      </c>
      <c r="AW33" s="223">
        <v>8.6</v>
      </c>
      <c r="AX33" s="830">
        <v>8.6</v>
      </c>
      <c r="AY33" s="830">
        <v>8.6</v>
      </c>
      <c r="AZ33" s="832">
        <v>8.6</v>
      </c>
      <c r="BA33" s="826">
        <v>8.6</v>
      </c>
      <c r="BB33" s="223">
        <v>8.6</v>
      </c>
      <c r="BC33" s="830">
        <v>8.6</v>
      </c>
      <c r="BD33" s="831">
        <v>8.6</v>
      </c>
      <c r="BE33" s="831">
        <v>8.6</v>
      </c>
      <c r="BF33" s="223">
        <v>8.6</v>
      </c>
      <c r="BG33" s="832">
        <v>8.5999999999999979</v>
      </c>
      <c r="BH33" s="830">
        <v>8.6</v>
      </c>
      <c r="BI33" s="830">
        <v>8.6</v>
      </c>
      <c r="BJ33" s="832">
        <v>8.6</v>
      </c>
      <c r="BK33" s="826">
        <v>8.6</v>
      </c>
      <c r="BL33" s="830">
        <v>8.6</v>
      </c>
      <c r="BM33" s="830">
        <v>8.6</v>
      </c>
      <c r="BN33" s="830">
        <v>8.6</v>
      </c>
      <c r="BO33" s="826">
        <v>8.6</v>
      </c>
      <c r="BP33" s="223">
        <v>8.6</v>
      </c>
      <c r="BQ33" s="830">
        <v>8.6</v>
      </c>
      <c r="BR33" s="830">
        <v>8.6</v>
      </c>
      <c r="BS33" s="830">
        <v>8.6</v>
      </c>
      <c r="BT33" s="830">
        <v>8.6</v>
      </c>
      <c r="BU33" s="830">
        <v>8.6</v>
      </c>
    </row>
    <row r="34" spans="1:73" x14ac:dyDescent="0.25">
      <c r="A34" s="53" t="s">
        <v>35</v>
      </c>
      <c r="B34" s="209">
        <v>55.042999999999999</v>
      </c>
      <c r="C34" s="830">
        <v>54.843000000000004</v>
      </c>
      <c r="D34" s="831">
        <v>54.843000000000004</v>
      </c>
      <c r="E34" s="832">
        <v>54.843000000000004</v>
      </c>
      <c r="F34" s="826">
        <v>54.843000000000004</v>
      </c>
      <c r="G34" s="830">
        <v>54.843000000000004</v>
      </c>
      <c r="H34" s="831">
        <v>54.843000000000004</v>
      </c>
      <c r="I34" s="832">
        <v>54.843000000000004</v>
      </c>
      <c r="J34" s="826">
        <v>54.843000000000004</v>
      </c>
      <c r="K34" s="223">
        <v>54.843000000000011</v>
      </c>
      <c r="L34" s="830">
        <v>54.843000000000004</v>
      </c>
      <c r="M34" s="831">
        <v>54.843000000000004</v>
      </c>
      <c r="N34" s="832">
        <v>54.843000000000004</v>
      </c>
      <c r="O34" s="826">
        <v>54.843000000000004</v>
      </c>
      <c r="P34" s="223">
        <v>54.843000000000011</v>
      </c>
      <c r="Q34" s="830">
        <v>54.843000000000004</v>
      </c>
      <c r="R34" s="831">
        <v>54.843000000000004</v>
      </c>
      <c r="S34" s="831">
        <v>57.3</v>
      </c>
      <c r="T34" s="223">
        <v>55.661999999999999</v>
      </c>
      <c r="U34" s="832">
        <v>55.047750000000001</v>
      </c>
      <c r="V34" s="830">
        <v>58.115000000000002</v>
      </c>
      <c r="W34" s="831">
        <v>58.115000000000002</v>
      </c>
      <c r="X34" s="832">
        <v>58.115000000000002</v>
      </c>
      <c r="Y34" s="826">
        <v>58.115000000000002</v>
      </c>
      <c r="Z34" s="830">
        <v>58.115000000000002</v>
      </c>
      <c r="AA34" s="831">
        <v>58.115000000000002</v>
      </c>
      <c r="AB34" s="832">
        <v>58.115000000000002</v>
      </c>
      <c r="AC34" s="826">
        <v>58.115000000000002</v>
      </c>
      <c r="AD34" s="223">
        <v>58.115000000000002</v>
      </c>
      <c r="AE34" s="830">
        <v>58.115000000000002</v>
      </c>
      <c r="AF34" s="831">
        <v>58.115000000000002</v>
      </c>
      <c r="AG34" s="832">
        <v>58.115000000000002</v>
      </c>
      <c r="AH34" s="826">
        <v>58.115000000000002</v>
      </c>
      <c r="AI34" s="223">
        <v>58.114999999999995</v>
      </c>
      <c r="AJ34" s="830">
        <v>58.115000000000002</v>
      </c>
      <c r="AK34" s="831">
        <v>58.115000000000002</v>
      </c>
      <c r="AL34" s="831">
        <v>58.115000000000002</v>
      </c>
      <c r="AM34" s="223">
        <v>58.115000000000002</v>
      </c>
      <c r="AN34" s="832">
        <v>58.115000000000002</v>
      </c>
      <c r="AO34" s="830">
        <v>58.115000000000002</v>
      </c>
      <c r="AP34" s="830">
        <v>58.115000000000002</v>
      </c>
      <c r="AQ34" s="832">
        <v>58.115000000000002</v>
      </c>
      <c r="AR34" s="826">
        <v>58.115000000000002</v>
      </c>
      <c r="AS34" s="830">
        <v>58.115000000000002</v>
      </c>
      <c r="AT34" s="830">
        <v>58.115000000000002</v>
      </c>
      <c r="AU34" s="832">
        <v>57.497999999999998</v>
      </c>
      <c r="AV34" s="826">
        <v>57.909333333333336</v>
      </c>
      <c r="AW34" s="223">
        <v>58.012166666666673</v>
      </c>
      <c r="AX34" s="830">
        <v>57.497999999999998</v>
      </c>
      <c r="AY34" s="831">
        <v>57.497999999999998</v>
      </c>
      <c r="AZ34" s="832">
        <v>57.5</v>
      </c>
      <c r="BA34" s="826">
        <v>57.498666666666658</v>
      </c>
      <c r="BB34" s="223">
        <v>57.840999999999994</v>
      </c>
      <c r="BC34" s="776">
        <v>56.89</v>
      </c>
      <c r="BD34" s="831">
        <v>56.89</v>
      </c>
      <c r="BE34" s="831">
        <v>56.89</v>
      </c>
      <c r="BF34" s="223">
        <v>56.890000000000008</v>
      </c>
      <c r="BG34" s="832">
        <v>57.603250000000003</v>
      </c>
      <c r="BH34" s="776">
        <v>61.01</v>
      </c>
      <c r="BI34" s="830">
        <v>61.058</v>
      </c>
      <c r="BJ34" s="832">
        <v>61.058</v>
      </c>
      <c r="BK34" s="826">
        <v>61.042000000000002</v>
      </c>
      <c r="BL34" s="830">
        <v>61.058</v>
      </c>
      <c r="BM34" s="830">
        <v>61.058</v>
      </c>
      <c r="BN34" s="830">
        <v>61.058</v>
      </c>
      <c r="BO34" s="826">
        <v>61.058</v>
      </c>
      <c r="BP34" s="223">
        <v>61.050000000000004</v>
      </c>
      <c r="BQ34" s="830">
        <v>60.058</v>
      </c>
      <c r="BR34" s="830">
        <v>60.058</v>
      </c>
      <c r="BS34" s="830">
        <v>60.058</v>
      </c>
      <c r="BT34" s="830">
        <v>60.058</v>
      </c>
      <c r="BU34" s="830">
        <v>60.719333333333338</v>
      </c>
    </row>
    <row r="35" spans="1:73" x14ac:dyDescent="0.25">
      <c r="A35" s="110" t="s">
        <v>77</v>
      </c>
      <c r="B35" s="262">
        <v>320</v>
      </c>
      <c r="C35" s="827">
        <v>320</v>
      </c>
      <c r="D35" s="828">
        <v>320</v>
      </c>
      <c r="E35" s="829">
        <v>320</v>
      </c>
      <c r="F35" s="21">
        <v>320</v>
      </c>
      <c r="G35" s="827">
        <v>320</v>
      </c>
      <c r="H35" s="828">
        <v>320</v>
      </c>
      <c r="I35" s="829">
        <v>320</v>
      </c>
      <c r="J35" s="21">
        <v>320</v>
      </c>
      <c r="K35" s="145">
        <v>320</v>
      </c>
      <c r="L35" s="827">
        <v>320</v>
      </c>
      <c r="M35" s="828">
        <v>320</v>
      </c>
      <c r="N35" s="829">
        <v>320</v>
      </c>
      <c r="O35" s="21">
        <v>320</v>
      </c>
      <c r="P35" s="145">
        <v>320</v>
      </c>
      <c r="Q35" s="827">
        <v>320</v>
      </c>
      <c r="R35" s="828">
        <v>320</v>
      </c>
      <c r="S35" s="828">
        <v>320</v>
      </c>
      <c r="T35" s="145">
        <v>320</v>
      </c>
      <c r="U35" s="829">
        <v>320</v>
      </c>
      <c r="V35" s="827">
        <v>320</v>
      </c>
      <c r="W35" s="828">
        <v>320</v>
      </c>
      <c r="X35" s="829">
        <v>320</v>
      </c>
      <c r="Y35" s="21">
        <v>320</v>
      </c>
      <c r="Z35" s="827">
        <v>320</v>
      </c>
      <c r="AA35" s="828">
        <v>320</v>
      </c>
      <c r="AB35" s="829">
        <v>320</v>
      </c>
      <c r="AC35" s="21">
        <v>320</v>
      </c>
      <c r="AD35" s="145">
        <v>320</v>
      </c>
      <c r="AE35" s="827">
        <v>320</v>
      </c>
      <c r="AF35" s="828">
        <v>320</v>
      </c>
      <c r="AG35" s="829">
        <v>320</v>
      </c>
      <c r="AH35" s="21">
        <v>320</v>
      </c>
      <c r="AI35" s="145">
        <v>320</v>
      </c>
      <c r="AJ35" s="827">
        <v>320</v>
      </c>
      <c r="AK35" s="828">
        <v>320</v>
      </c>
      <c r="AL35" s="828">
        <v>320</v>
      </c>
      <c r="AM35" s="145">
        <v>320</v>
      </c>
      <c r="AN35" s="829">
        <v>320</v>
      </c>
      <c r="AO35" s="827">
        <v>320</v>
      </c>
      <c r="AP35" s="828">
        <v>320</v>
      </c>
      <c r="AQ35" s="829">
        <v>320</v>
      </c>
      <c r="AR35" s="21">
        <v>320</v>
      </c>
      <c r="AS35" s="827">
        <v>320</v>
      </c>
      <c r="AT35" s="828">
        <v>320</v>
      </c>
      <c r="AU35" s="829">
        <v>320</v>
      </c>
      <c r="AV35" s="21">
        <v>320</v>
      </c>
      <c r="AW35" s="145">
        <v>320</v>
      </c>
      <c r="AX35" s="827">
        <v>320</v>
      </c>
      <c r="AY35" s="828">
        <v>320</v>
      </c>
      <c r="AZ35" s="829">
        <v>320</v>
      </c>
      <c r="BA35" s="21">
        <v>320</v>
      </c>
      <c r="BB35" s="145">
        <v>320</v>
      </c>
      <c r="BC35" s="827">
        <v>320</v>
      </c>
      <c r="BD35" s="828">
        <v>320</v>
      </c>
      <c r="BE35" s="828">
        <v>320</v>
      </c>
      <c r="BF35" s="145">
        <v>320</v>
      </c>
      <c r="BG35" s="829">
        <v>320</v>
      </c>
      <c r="BH35" s="827">
        <v>320</v>
      </c>
      <c r="BI35" s="828">
        <v>320</v>
      </c>
      <c r="BJ35" s="829">
        <v>320</v>
      </c>
      <c r="BK35" s="21">
        <v>320</v>
      </c>
      <c r="BL35" s="828">
        <v>320</v>
      </c>
      <c r="BM35" s="828">
        <v>320</v>
      </c>
      <c r="BN35" s="828">
        <v>320</v>
      </c>
      <c r="BO35" s="21">
        <v>320</v>
      </c>
      <c r="BP35" s="145">
        <v>320</v>
      </c>
      <c r="BQ35" s="828">
        <v>320</v>
      </c>
      <c r="BR35" s="828">
        <v>320</v>
      </c>
      <c r="BS35" s="828">
        <v>320</v>
      </c>
      <c r="BT35" s="828">
        <v>320</v>
      </c>
      <c r="BU35" s="828">
        <v>320</v>
      </c>
    </row>
    <row r="36" spans="1:73" x14ac:dyDescent="0.25">
      <c r="A36" s="53" t="s">
        <v>36</v>
      </c>
      <c r="B36" s="209">
        <v>320</v>
      </c>
      <c r="C36" s="830">
        <v>320</v>
      </c>
      <c r="D36" s="831">
        <v>320</v>
      </c>
      <c r="E36" s="832">
        <v>320</v>
      </c>
      <c r="F36" s="831">
        <v>320</v>
      </c>
      <c r="G36" s="830">
        <v>320</v>
      </c>
      <c r="H36" s="831">
        <v>320</v>
      </c>
      <c r="I36" s="832">
        <v>320</v>
      </c>
      <c r="J36" s="831">
        <v>320</v>
      </c>
      <c r="K36" s="223">
        <v>320</v>
      </c>
      <c r="L36" s="830">
        <v>320</v>
      </c>
      <c r="M36" s="831">
        <v>320</v>
      </c>
      <c r="N36" s="832">
        <v>320</v>
      </c>
      <c r="O36" s="826">
        <v>320</v>
      </c>
      <c r="P36" s="223">
        <v>320</v>
      </c>
      <c r="Q36" s="830">
        <v>320</v>
      </c>
      <c r="R36" s="830">
        <v>320</v>
      </c>
      <c r="S36" s="831">
        <v>320</v>
      </c>
      <c r="T36" s="223">
        <v>320</v>
      </c>
      <c r="U36" s="832">
        <v>320</v>
      </c>
      <c r="V36" s="830">
        <v>320</v>
      </c>
      <c r="W36" s="831">
        <v>320</v>
      </c>
      <c r="X36" s="832">
        <v>320</v>
      </c>
      <c r="Y36" s="831">
        <v>320</v>
      </c>
      <c r="Z36" s="830">
        <v>320</v>
      </c>
      <c r="AA36" s="831">
        <v>320</v>
      </c>
      <c r="AB36" s="832">
        <v>320</v>
      </c>
      <c r="AC36" s="831">
        <v>320</v>
      </c>
      <c r="AD36" s="223">
        <v>320</v>
      </c>
      <c r="AE36" s="830">
        <v>320</v>
      </c>
      <c r="AF36" s="831">
        <v>320</v>
      </c>
      <c r="AG36" s="832">
        <v>320</v>
      </c>
      <c r="AH36" s="826">
        <v>320</v>
      </c>
      <c r="AI36" s="223">
        <v>320</v>
      </c>
      <c r="AJ36" s="830">
        <v>320</v>
      </c>
      <c r="AK36" s="830">
        <v>320</v>
      </c>
      <c r="AL36" s="831">
        <v>320</v>
      </c>
      <c r="AM36" s="223">
        <v>320</v>
      </c>
      <c r="AN36" s="832">
        <v>320</v>
      </c>
      <c r="AO36" s="831">
        <v>320</v>
      </c>
      <c r="AP36" s="831">
        <v>320</v>
      </c>
      <c r="AQ36" s="832">
        <v>320</v>
      </c>
      <c r="AR36" s="831">
        <v>320</v>
      </c>
      <c r="AS36" s="830">
        <v>320</v>
      </c>
      <c r="AT36" s="831">
        <v>320</v>
      </c>
      <c r="AU36" s="832">
        <v>320</v>
      </c>
      <c r="AV36" s="831">
        <v>320</v>
      </c>
      <c r="AW36" s="223">
        <v>320</v>
      </c>
      <c r="AX36" s="830">
        <v>320</v>
      </c>
      <c r="AY36" s="830">
        <v>320</v>
      </c>
      <c r="AZ36" s="832">
        <v>320</v>
      </c>
      <c r="BA36" s="826">
        <v>320</v>
      </c>
      <c r="BB36" s="223">
        <v>320</v>
      </c>
      <c r="BC36" s="830">
        <v>320</v>
      </c>
      <c r="BD36" s="830">
        <v>320</v>
      </c>
      <c r="BE36" s="831">
        <v>320</v>
      </c>
      <c r="BF36" s="223">
        <v>320</v>
      </c>
      <c r="BG36" s="832">
        <v>320</v>
      </c>
      <c r="BH36" s="831">
        <v>320</v>
      </c>
      <c r="BI36" s="831">
        <v>320</v>
      </c>
      <c r="BJ36" s="832">
        <v>320</v>
      </c>
      <c r="BK36" s="831">
        <v>320</v>
      </c>
      <c r="BL36" s="831">
        <v>320</v>
      </c>
      <c r="BM36" s="831">
        <v>320</v>
      </c>
      <c r="BN36" s="831">
        <v>320</v>
      </c>
      <c r="BO36" s="831">
        <v>320</v>
      </c>
      <c r="BP36" s="223">
        <v>320</v>
      </c>
      <c r="BQ36" s="831">
        <v>320</v>
      </c>
      <c r="BR36" s="831">
        <v>320</v>
      </c>
      <c r="BS36" s="831">
        <v>320</v>
      </c>
      <c r="BT36" s="831">
        <v>320</v>
      </c>
      <c r="BU36" s="831">
        <v>320</v>
      </c>
    </row>
    <row r="37" spans="1:73" x14ac:dyDescent="0.25">
      <c r="A37" s="111" t="s">
        <v>37</v>
      </c>
      <c r="B37" s="209">
        <v>224</v>
      </c>
      <c r="C37" s="830">
        <v>224</v>
      </c>
      <c r="D37" s="831">
        <v>224</v>
      </c>
      <c r="E37" s="832">
        <v>224</v>
      </c>
      <c r="F37" s="826">
        <v>224</v>
      </c>
      <c r="G37" s="830">
        <v>224</v>
      </c>
      <c r="H37" s="831">
        <v>224</v>
      </c>
      <c r="I37" s="832">
        <v>224</v>
      </c>
      <c r="J37" s="826">
        <v>224</v>
      </c>
      <c r="K37" s="223">
        <v>224</v>
      </c>
      <c r="L37" s="830">
        <v>224</v>
      </c>
      <c r="M37" s="831">
        <v>224</v>
      </c>
      <c r="N37" s="832">
        <v>224</v>
      </c>
      <c r="O37" s="826">
        <v>224</v>
      </c>
      <c r="P37" s="223">
        <v>224</v>
      </c>
      <c r="Q37" s="830">
        <v>224</v>
      </c>
      <c r="R37" s="830">
        <v>224</v>
      </c>
      <c r="S37" s="831">
        <v>224</v>
      </c>
      <c r="T37" s="223">
        <v>224</v>
      </c>
      <c r="U37" s="832">
        <v>224</v>
      </c>
      <c r="V37" s="830">
        <v>224</v>
      </c>
      <c r="W37" s="831">
        <v>224</v>
      </c>
      <c r="X37" s="832">
        <v>224</v>
      </c>
      <c r="Y37" s="826">
        <v>224</v>
      </c>
      <c r="Z37" s="830">
        <v>224</v>
      </c>
      <c r="AA37" s="831">
        <v>224</v>
      </c>
      <c r="AB37" s="832">
        <v>224</v>
      </c>
      <c r="AC37" s="826">
        <v>224</v>
      </c>
      <c r="AD37" s="223">
        <v>224</v>
      </c>
      <c r="AE37" s="830">
        <v>224</v>
      </c>
      <c r="AF37" s="831">
        <v>224</v>
      </c>
      <c r="AG37" s="832">
        <v>224</v>
      </c>
      <c r="AH37" s="826">
        <v>224</v>
      </c>
      <c r="AI37" s="223">
        <v>224</v>
      </c>
      <c r="AJ37" s="830">
        <v>224</v>
      </c>
      <c r="AK37" s="830">
        <v>224</v>
      </c>
      <c r="AL37" s="831">
        <v>224</v>
      </c>
      <c r="AM37" s="223">
        <v>224</v>
      </c>
      <c r="AN37" s="832">
        <v>224</v>
      </c>
      <c r="AO37" s="831">
        <v>224</v>
      </c>
      <c r="AP37" s="831">
        <v>224</v>
      </c>
      <c r="AQ37" s="832">
        <v>224</v>
      </c>
      <c r="AR37" s="826">
        <v>224</v>
      </c>
      <c r="AS37" s="830">
        <v>224</v>
      </c>
      <c r="AT37" s="831">
        <v>224</v>
      </c>
      <c r="AU37" s="832">
        <v>224</v>
      </c>
      <c r="AV37" s="826">
        <v>224</v>
      </c>
      <c r="AW37" s="223">
        <v>224</v>
      </c>
      <c r="AX37" s="830">
        <v>224</v>
      </c>
      <c r="AY37" s="830">
        <v>224</v>
      </c>
      <c r="AZ37" s="832">
        <v>224</v>
      </c>
      <c r="BA37" s="826">
        <v>224</v>
      </c>
      <c r="BB37" s="223">
        <v>224</v>
      </c>
      <c r="BC37" s="830">
        <v>224</v>
      </c>
      <c r="BD37" s="830">
        <v>224</v>
      </c>
      <c r="BE37" s="830">
        <v>224</v>
      </c>
      <c r="BF37" s="223">
        <v>224</v>
      </c>
      <c r="BG37" s="832">
        <v>224</v>
      </c>
      <c r="BH37" s="831">
        <v>224</v>
      </c>
      <c r="BI37" s="831">
        <v>224</v>
      </c>
      <c r="BJ37" s="832">
        <v>224</v>
      </c>
      <c r="BK37" s="826">
        <v>224</v>
      </c>
      <c r="BL37" s="826">
        <v>224</v>
      </c>
      <c r="BM37" s="826">
        <v>224</v>
      </c>
      <c r="BN37" s="826">
        <v>224</v>
      </c>
      <c r="BO37" s="826">
        <v>224</v>
      </c>
      <c r="BP37" s="223">
        <v>224</v>
      </c>
      <c r="BQ37" s="831">
        <v>224</v>
      </c>
      <c r="BR37" s="831">
        <v>224</v>
      </c>
      <c r="BS37" s="831">
        <v>224</v>
      </c>
      <c r="BT37" s="831">
        <v>224</v>
      </c>
      <c r="BU37" s="831">
        <v>224</v>
      </c>
    </row>
    <row r="38" spans="1:73" x14ac:dyDescent="0.25">
      <c r="A38" s="111" t="s">
        <v>38</v>
      </c>
      <c r="B38" s="209">
        <v>96</v>
      </c>
      <c r="C38" s="830">
        <v>96</v>
      </c>
      <c r="D38" s="831">
        <v>96</v>
      </c>
      <c r="E38" s="832">
        <v>96</v>
      </c>
      <c r="F38" s="826">
        <v>96</v>
      </c>
      <c r="G38" s="830">
        <v>96</v>
      </c>
      <c r="H38" s="831">
        <v>96</v>
      </c>
      <c r="I38" s="832">
        <v>96</v>
      </c>
      <c r="J38" s="826">
        <v>96</v>
      </c>
      <c r="K38" s="223">
        <v>96</v>
      </c>
      <c r="L38" s="830">
        <v>96</v>
      </c>
      <c r="M38" s="831">
        <v>96</v>
      </c>
      <c r="N38" s="832">
        <v>96</v>
      </c>
      <c r="O38" s="826">
        <v>96</v>
      </c>
      <c r="P38" s="223">
        <v>96</v>
      </c>
      <c r="Q38" s="830">
        <v>96</v>
      </c>
      <c r="R38" s="830">
        <v>96</v>
      </c>
      <c r="S38" s="831">
        <v>96</v>
      </c>
      <c r="T38" s="223">
        <v>96</v>
      </c>
      <c r="U38" s="832">
        <v>96</v>
      </c>
      <c r="V38" s="830">
        <v>96</v>
      </c>
      <c r="W38" s="831">
        <v>96</v>
      </c>
      <c r="X38" s="832">
        <v>96</v>
      </c>
      <c r="Y38" s="826">
        <v>96</v>
      </c>
      <c r="Z38" s="830">
        <v>96</v>
      </c>
      <c r="AA38" s="831">
        <v>96</v>
      </c>
      <c r="AB38" s="832">
        <v>96</v>
      </c>
      <c r="AC38" s="826">
        <v>96</v>
      </c>
      <c r="AD38" s="223">
        <v>96</v>
      </c>
      <c r="AE38" s="830">
        <v>96</v>
      </c>
      <c r="AF38" s="831">
        <v>96</v>
      </c>
      <c r="AG38" s="832">
        <v>96</v>
      </c>
      <c r="AH38" s="826">
        <v>96</v>
      </c>
      <c r="AI38" s="223">
        <v>96</v>
      </c>
      <c r="AJ38" s="830">
        <v>96</v>
      </c>
      <c r="AK38" s="830">
        <v>96</v>
      </c>
      <c r="AL38" s="831">
        <v>96</v>
      </c>
      <c r="AM38" s="223">
        <v>96</v>
      </c>
      <c r="AN38" s="832">
        <v>96</v>
      </c>
      <c r="AO38" s="831">
        <v>96</v>
      </c>
      <c r="AP38" s="831">
        <v>96</v>
      </c>
      <c r="AQ38" s="832">
        <v>96</v>
      </c>
      <c r="AR38" s="826">
        <v>96</v>
      </c>
      <c r="AS38" s="830">
        <v>96</v>
      </c>
      <c r="AT38" s="831">
        <v>96</v>
      </c>
      <c r="AU38" s="832">
        <v>96</v>
      </c>
      <c r="AV38" s="826">
        <v>96</v>
      </c>
      <c r="AW38" s="223">
        <v>96</v>
      </c>
      <c r="AX38" s="830">
        <v>96</v>
      </c>
      <c r="AY38" s="830">
        <v>96</v>
      </c>
      <c r="AZ38" s="832">
        <v>96</v>
      </c>
      <c r="BA38" s="826">
        <v>96</v>
      </c>
      <c r="BB38" s="223">
        <v>96</v>
      </c>
      <c r="BC38" s="830">
        <v>96</v>
      </c>
      <c r="BD38" s="830">
        <v>96</v>
      </c>
      <c r="BE38" s="830">
        <v>96</v>
      </c>
      <c r="BF38" s="223">
        <v>96</v>
      </c>
      <c r="BG38" s="832">
        <v>96</v>
      </c>
      <c r="BH38" s="831">
        <v>96</v>
      </c>
      <c r="BI38" s="831">
        <v>96</v>
      </c>
      <c r="BJ38" s="832">
        <v>96</v>
      </c>
      <c r="BK38" s="826">
        <v>96</v>
      </c>
      <c r="BL38" s="826">
        <v>96</v>
      </c>
      <c r="BM38" s="826">
        <v>96</v>
      </c>
      <c r="BN38" s="826">
        <v>96</v>
      </c>
      <c r="BO38" s="826">
        <v>96</v>
      </c>
      <c r="BP38" s="223">
        <v>96</v>
      </c>
      <c r="BQ38" s="831">
        <v>96</v>
      </c>
      <c r="BR38" s="831">
        <v>96</v>
      </c>
      <c r="BS38" s="831">
        <v>96</v>
      </c>
      <c r="BT38" s="831">
        <v>96</v>
      </c>
      <c r="BU38" s="831">
        <v>96</v>
      </c>
    </row>
    <row r="39" spans="1:73" x14ac:dyDescent="0.25">
      <c r="A39" s="110" t="s">
        <v>79</v>
      </c>
      <c r="B39" s="262">
        <v>153.15</v>
      </c>
      <c r="C39" s="827">
        <v>153.15</v>
      </c>
      <c r="D39" s="828">
        <v>153.15</v>
      </c>
      <c r="E39" s="829">
        <v>153.15</v>
      </c>
      <c r="F39" s="828">
        <v>153.15</v>
      </c>
      <c r="G39" s="827">
        <v>153.15</v>
      </c>
      <c r="H39" s="828">
        <v>153.15</v>
      </c>
      <c r="I39" s="829">
        <v>153.15</v>
      </c>
      <c r="J39" s="828">
        <v>153.15</v>
      </c>
      <c r="K39" s="145">
        <v>153.15</v>
      </c>
      <c r="L39" s="827">
        <v>153.15</v>
      </c>
      <c r="M39" s="828">
        <v>153.15</v>
      </c>
      <c r="N39" s="829">
        <v>153.15</v>
      </c>
      <c r="O39" s="21">
        <v>153.15</v>
      </c>
      <c r="P39" s="145">
        <v>153.15</v>
      </c>
      <c r="Q39" s="827">
        <v>153.15</v>
      </c>
      <c r="R39" s="828">
        <v>153.15</v>
      </c>
      <c r="S39" s="828">
        <v>153.15</v>
      </c>
      <c r="T39" s="145">
        <v>153.19999999999999</v>
      </c>
      <c r="U39" s="829">
        <v>153.15000000000003</v>
      </c>
      <c r="V39" s="827">
        <v>153.15</v>
      </c>
      <c r="W39" s="828">
        <v>153.15</v>
      </c>
      <c r="X39" s="829">
        <v>153.15</v>
      </c>
      <c r="Y39" s="828">
        <v>153.15</v>
      </c>
      <c r="Z39" s="827">
        <v>153.15</v>
      </c>
      <c r="AA39" s="828">
        <v>153.15</v>
      </c>
      <c r="AB39" s="829">
        <v>153.15</v>
      </c>
      <c r="AC39" s="828">
        <v>153.15</v>
      </c>
      <c r="AD39" s="145">
        <v>153.15</v>
      </c>
      <c r="AE39" s="827">
        <v>153.15</v>
      </c>
      <c r="AF39" s="828">
        <v>153.15</v>
      </c>
      <c r="AG39" s="829">
        <v>153.15</v>
      </c>
      <c r="AH39" s="21">
        <v>153.15</v>
      </c>
      <c r="AI39" s="145">
        <v>153.15</v>
      </c>
      <c r="AJ39" s="827">
        <v>153.15</v>
      </c>
      <c r="AK39" s="828">
        <v>153.15</v>
      </c>
      <c r="AL39" s="828">
        <v>153.15</v>
      </c>
      <c r="AM39" s="145">
        <v>153.19999999999999</v>
      </c>
      <c r="AN39" s="829">
        <v>153.15000000000003</v>
      </c>
      <c r="AO39" s="827">
        <v>153.15</v>
      </c>
      <c r="AP39" s="828">
        <v>153.15</v>
      </c>
      <c r="AQ39" s="829">
        <v>153.15</v>
      </c>
      <c r="AR39" s="828">
        <v>153.14999999999998</v>
      </c>
      <c r="AS39" s="827">
        <v>153.15</v>
      </c>
      <c r="AT39" s="828">
        <v>153.15</v>
      </c>
      <c r="AU39" s="829">
        <v>153.19999999999999</v>
      </c>
      <c r="AV39" s="828">
        <v>153.16666666666669</v>
      </c>
      <c r="AW39" s="145">
        <v>153.15833333333333</v>
      </c>
      <c r="AX39" s="827">
        <v>153.16666666666669</v>
      </c>
      <c r="AY39" s="828">
        <v>153.16666666666669</v>
      </c>
      <c r="AZ39" s="829">
        <v>153.19999999999999</v>
      </c>
      <c r="BA39" s="21">
        <v>153.17777777777778</v>
      </c>
      <c r="BB39" s="145">
        <v>153.16481481481483</v>
      </c>
      <c r="BC39" s="827">
        <v>153.19999999999999</v>
      </c>
      <c r="BD39" s="828">
        <v>153.19999999999999</v>
      </c>
      <c r="BE39" s="828">
        <v>153.19999999999999</v>
      </c>
      <c r="BF39" s="145">
        <v>153.19999999999999</v>
      </c>
      <c r="BG39" s="829">
        <v>153.17361111111117</v>
      </c>
      <c r="BH39" s="827">
        <v>153.15</v>
      </c>
      <c r="BI39" s="828">
        <v>153.15</v>
      </c>
      <c r="BJ39" s="829">
        <v>153.15</v>
      </c>
      <c r="BK39" s="828">
        <v>153.14999999999998</v>
      </c>
      <c r="BL39" s="828">
        <v>153.14999999999998</v>
      </c>
      <c r="BM39" s="828">
        <v>153.14999999999998</v>
      </c>
      <c r="BN39" s="828">
        <v>153.14999999999998</v>
      </c>
      <c r="BO39" s="828">
        <v>153.14999999999998</v>
      </c>
      <c r="BP39" s="145">
        <v>153.14999999999998</v>
      </c>
      <c r="BQ39" s="828">
        <v>153.15</v>
      </c>
      <c r="BR39" s="828">
        <v>153.15</v>
      </c>
      <c r="BS39" s="828">
        <v>153.15</v>
      </c>
      <c r="BT39" s="828">
        <v>153.14999999999998</v>
      </c>
      <c r="BU39" s="828">
        <v>153.15</v>
      </c>
    </row>
    <row r="40" spans="1:73" x14ac:dyDescent="0.25">
      <c r="A40" s="112" t="s">
        <v>78</v>
      </c>
      <c r="B40" s="209">
        <v>153.15</v>
      </c>
      <c r="C40" s="830">
        <v>153.15</v>
      </c>
      <c r="D40" s="831">
        <v>153.15</v>
      </c>
      <c r="E40" s="832">
        <v>153.15</v>
      </c>
      <c r="F40" s="831">
        <v>153.15</v>
      </c>
      <c r="G40" s="830">
        <v>153.15</v>
      </c>
      <c r="H40" s="831">
        <v>153.15</v>
      </c>
      <c r="I40" s="832">
        <v>153.15</v>
      </c>
      <c r="J40" s="831">
        <v>153.15</v>
      </c>
      <c r="K40" s="223">
        <v>153.15</v>
      </c>
      <c r="L40" s="830">
        <v>153.15</v>
      </c>
      <c r="M40" s="831">
        <v>153.15</v>
      </c>
      <c r="N40" s="832">
        <v>153.15</v>
      </c>
      <c r="O40" s="826">
        <v>153.15</v>
      </c>
      <c r="P40" s="223">
        <v>153.15</v>
      </c>
      <c r="Q40" s="830">
        <v>153.15</v>
      </c>
      <c r="R40" s="830">
        <v>153.15</v>
      </c>
      <c r="S40" s="830">
        <v>153.15</v>
      </c>
      <c r="T40" s="223">
        <v>153.19999999999999</v>
      </c>
      <c r="U40" s="832">
        <v>153.15000000000003</v>
      </c>
      <c r="V40" s="830">
        <v>153.15</v>
      </c>
      <c r="W40" s="831">
        <v>153.15</v>
      </c>
      <c r="X40" s="832">
        <v>153.15</v>
      </c>
      <c r="Y40" s="831">
        <v>153.15</v>
      </c>
      <c r="Z40" s="830">
        <v>153.15</v>
      </c>
      <c r="AA40" s="831">
        <v>153.15</v>
      </c>
      <c r="AB40" s="832">
        <v>153.15</v>
      </c>
      <c r="AC40" s="831">
        <v>153.15</v>
      </c>
      <c r="AD40" s="223">
        <v>153.15</v>
      </c>
      <c r="AE40" s="830">
        <v>153.15</v>
      </c>
      <c r="AF40" s="831">
        <v>153.15</v>
      </c>
      <c r="AG40" s="832">
        <v>153.15</v>
      </c>
      <c r="AH40" s="826">
        <v>153.15</v>
      </c>
      <c r="AI40" s="223">
        <v>153.15</v>
      </c>
      <c r="AJ40" s="830">
        <v>153.15</v>
      </c>
      <c r="AK40" s="830">
        <v>153.15</v>
      </c>
      <c r="AL40" s="830">
        <v>153.15</v>
      </c>
      <c r="AM40" s="223">
        <v>153.19999999999999</v>
      </c>
      <c r="AN40" s="832">
        <v>153.15000000000003</v>
      </c>
      <c r="AO40" s="830">
        <v>153.15</v>
      </c>
      <c r="AP40" s="831">
        <v>153.15</v>
      </c>
      <c r="AQ40" s="832">
        <v>153.15</v>
      </c>
      <c r="AR40" s="831">
        <v>153.14999999999998</v>
      </c>
      <c r="AS40" s="830">
        <v>153.15</v>
      </c>
      <c r="AT40" s="831">
        <v>153.15</v>
      </c>
      <c r="AU40" s="832">
        <v>153.19999999999999</v>
      </c>
      <c r="AV40" s="831">
        <v>153.16666666666669</v>
      </c>
      <c r="AW40" s="223">
        <v>153.15833333333333</v>
      </c>
      <c r="AX40" s="830">
        <v>153.16666666666669</v>
      </c>
      <c r="AY40" s="830">
        <v>153.16666666666669</v>
      </c>
      <c r="AZ40" s="832">
        <v>153.19999999999999</v>
      </c>
      <c r="BA40" s="826">
        <v>153.17777777777778</v>
      </c>
      <c r="BB40" s="223">
        <v>153.16481481481483</v>
      </c>
      <c r="BC40" s="830">
        <v>153.19999999999999</v>
      </c>
      <c r="BD40" s="830">
        <v>153.19999999999999</v>
      </c>
      <c r="BE40" s="830">
        <v>153.19999999999999</v>
      </c>
      <c r="BF40" s="223">
        <v>153.19999999999999</v>
      </c>
      <c r="BG40" s="832">
        <v>153.17361111111117</v>
      </c>
      <c r="BH40" s="830">
        <v>153.15</v>
      </c>
      <c r="BI40" s="831">
        <v>153.15</v>
      </c>
      <c r="BJ40" s="832">
        <v>153.15</v>
      </c>
      <c r="BK40" s="831">
        <v>153.14999999999998</v>
      </c>
      <c r="BL40" s="831">
        <v>153.14999999999998</v>
      </c>
      <c r="BM40" s="831">
        <v>153.14999999999998</v>
      </c>
      <c r="BN40" s="831">
        <v>153.14999999999998</v>
      </c>
      <c r="BO40" s="831">
        <v>153.14999999999998</v>
      </c>
      <c r="BP40" s="223">
        <v>153.14999999999998</v>
      </c>
      <c r="BQ40" s="831">
        <v>153.15</v>
      </c>
      <c r="BR40" s="831">
        <v>153.15</v>
      </c>
      <c r="BS40" s="831">
        <v>153.15</v>
      </c>
      <c r="BT40" s="831">
        <v>153.14999999999998</v>
      </c>
      <c r="BU40" s="831">
        <v>153.15</v>
      </c>
    </row>
    <row r="41" spans="1:73" x14ac:dyDescent="0.25">
      <c r="A41" s="111" t="s">
        <v>40</v>
      </c>
      <c r="B41" s="209">
        <v>56</v>
      </c>
      <c r="C41" s="830">
        <v>56</v>
      </c>
      <c r="D41" s="831">
        <v>56</v>
      </c>
      <c r="E41" s="832">
        <v>56</v>
      </c>
      <c r="F41" s="831">
        <v>56</v>
      </c>
      <c r="G41" s="830">
        <v>56</v>
      </c>
      <c r="H41" s="831">
        <v>56</v>
      </c>
      <c r="I41" s="832">
        <v>56</v>
      </c>
      <c r="J41" s="831">
        <v>56</v>
      </c>
      <c r="K41" s="223">
        <v>56</v>
      </c>
      <c r="L41" s="830">
        <v>56</v>
      </c>
      <c r="M41" s="831">
        <v>56</v>
      </c>
      <c r="N41" s="832">
        <v>56</v>
      </c>
      <c r="O41" s="826">
        <v>56</v>
      </c>
      <c r="P41" s="223">
        <v>56</v>
      </c>
      <c r="Q41" s="830">
        <v>56</v>
      </c>
      <c r="R41" s="830">
        <v>56</v>
      </c>
      <c r="S41" s="830">
        <v>56</v>
      </c>
      <c r="T41" s="223">
        <v>56</v>
      </c>
      <c r="U41" s="832">
        <v>56</v>
      </c>
      <c r="V41" s="830">
        <v>56</v>
      </c>
      <c r="W41" s="831">
        <v>56</v>
      </c>
      <c r="X41" s="832">
        <v>56</v>
      </c>
      <c r="Y41" s="831">
        <v>56</v>
      </c>
      <c r="Z41" s="830">
        <v>56</v>
      </c>
      <c r="AA41" s="831">
        <v>56</v>
      </c>
      <c r="AB41" s="832">
        <v>56</v>
      </c>
      <c r="AC41" s="831">
        <v>56</v>
      </c>
      <c r="AD41" s="223">
        <v>56</v>
      </c>
      <c r="AE41" s="830">
        <v>56</v>
      </c>
      <c r="AF41" s="831">
        <v>56</v>
      </c>
      <c r="AG41" s="832">
        <v>56</v>
      </c>
      <c r="AH41" s="826">
        <v>56</v>
      </c>
      <c r="AI41" s="223">
        <v>56</v>
      </c>
      <c r="AJ41" s="830">
        <v>56</v>
      </c>
      <c r="AK41" s="830">
        <v>56</v>
      </c>
      <c r="AL41" s="830">
        <v>56</v>
      </c>
      <c r="AM41" s="223">
        <v>56</v>
      </c>
      <c r="AN41" s="832">
        <v>56</v>
      </c>
      <c r="AO41" s="830">
        <v>56</v>
      </c>
      <c r="AP41" s="831">
        <v>56</v>
      </c>
      <c r="AQ41" s="832">
        <v>56</v>
      </c>
      <c r="AR41" s="831">
        <v>56</v>
      </c>
      <c r="AS41" s="830">
        <v>56</v>
      </c>
      <c r="AT41" s="831">
        <v>56</v>
      </c>
      <c r="AU41" s="832">
        <v>56</v>
      </c>
      <c r="AV41" s="831">
        <v>56</v>
      </c>
      <c r="AW41" s="223">
        <v>56</v>
      </c>
      <c r="AX41" s="830">
        <v>56</v>
      </c>
      <c r="AY41" s="830">
        <v>56</v>
      </c>
      <c r="AZ41" s="832">
        <v>56</v>
      </c>
      <c r="BA41" s="826">
        <v>56</v>
      </c>
      <c r="BB41" s="223">
        <v>56</v>
      </c>
      <c r="BC41" s="830">
        <v>56</v>
      </c>
      <c r="BD41" s="830">
        <v>56</v>
      </c>
      <c r="BE41" s="830">
        <v>56</v>
      </c>
      <c r="BF41" s="223">
        <v>56</v>
      </c>
      <c r="BG41" s="832">
        <v>56</v>
      </c>
      <c r="BH41" s="830">
        <v>56</v>
      </c>
      <c r="BI41" s="831">
        <v>56</v>
      </c>
      <c r="BJ41" s="832">
        <v>56</v>
      </c>
      <c r="BK41" s="831">
        <v>56</v>
      </c>
      <c r="BL41" s="831">
        <v>56</v>
      </c>
      <c r="BM41" s="831">
        <v>56</v>
      </c>
      <c r="BN41" s="831">
        <v>56</v>
      </c>
      <c r="BO41" s="831">
        <v>56</v>
      </c>
      <c r="BP41" s="223">
        <v>56</v>
      </c>
      <c r="BQ41" s="831">
        <v>56</v>
      </c>
      <c r="BR41" s="831">
        <v>56</v>
      </c>
      <c r="BS41" s="831">
        <v>56</v>
      </c>
      <c r="BT41" s="831">
        <v>56</v>
      </c>
      <c r="BU41" s="831">
        <v>56</v>
      </c>
    </row>
    <row r="42" spans="1:73" x14ac:dyDescent="0.25">
      <c r="A42" s="111" t="s">
        <v>41</v>
      </c>
      <c r="B42" s="209">
        <v>28.65</v>
      </c>
      <c r="C42" s="830">
        <v>28.65</v>
      </c>
      <c r="D42" s="831">
        <v>28.65</v>
      </c>
      <c r="E42" s="832">
        <v>28.65</v>
      </c>
      <c r="F42" s="831">
        <v>28.65</v>
      </c>
      <c r="G42" s="830">
        <v>28.65</v>
      </c>
      <c r="H42" s="831">
        <v>28.65</v>
      </c>
      <c r="I42" s="832">
        <v>28.65</v>
      </c>
      <c r="J42" s="831">
        <v>28.65</v>
      </c>
      <c r="K42" s="223">
        <v>28.650000000000002</v>
      </c>
      <c r="L42" s="830">
        <v>28.65</v>
      </c>
      <c r="M42" s="831">
        <v>28.65</v>
      </c>
      <c r="N42" s="832">
        <v>28.65</v>
      </c>
      <c r="O42" s="826">
        <v>28.65</v>
      </c>
      <c r="P42" s="223">
        <v>28.650000000000002</v>
      </c>
      <c r="Q42" s="830">
        <v>28.65</v>
      </c>
      <c r="R42" s="830">
        <v>28.65</v>
      </c>
      <c r="S42" s="830">
        <v>28.65</v>
      </c>
      <c r="T42" s="223">
        <v>28.7</v>
      </c>
      <c r="U42" s="832">
        <v>28.649999999999995</v>
      </c>
      <c r="V42" s="830">
        <v>28.65</v>
      </c>
      <c r="W42" s="831">
        <v>28.65</v>
      </c>
      <c r="X42" s="832">
        <v>28.65</v>
      </c>
      <c r="Y42" s="831">
        <v>28.65</v>
      </c>
      <c r="Z42" s="830">
        <v>28.65</v>
      </c>
      <c r="AA42" s="831">
        <v>28.65</v>
      </c>
      <c r="AB42" s="832">
        <v>28.65</v>
      </c>
      <c r="AC42" s="831">
        <v>28.65</v>
      </c>
      <c r="AD42" s="223">
        <v>28.650000000000002</v>
      </c>
      <c r="AE42" s="830">
        <v>28.65</v>
      </c>
      <c r="AF42" s="831">
        <v>28.65</v>
      </c>
      <c r="AG42" s="832">
        <v>28.65</v>
      </c>
      <c r="AH42" s="826">
        <v>28.65</v>
      </c>
      <c r="AI42" s="223">
        <v>28.650000000000002</v>
      </c>
      <c r="AJ42" s="830">
        <v>28.65</v>
      </c>
      <c r="AK42" s="830">
        <v>28.65</v>
      </c>
      <c r="AL42" s="830">
        <v>28.65</v>
      </c>
      <c r="AM42" s="223">
        <v>28.7</v>
      </c>
      <c r="AN42" s="832">
        <v>28.649999999999995</v>
      </c>
      <c r="AO42" s="830">
        <v>28.65</v>
      </c>
      <c r="AP42" s="831">
        <v>28.65</v>
      </c>
      <c r="AQ42" s="832">
        <v>28.65</v>
      </c>
      <c r="AR42" s="831">
        <v>28.649999999999995</v>
      </c>
      <c r="AS42" s="830">
        <v>28.65</v>
      </c>
      <c r="AT42" s="831">
        <v>28.65</v>
      </c>
      <c r="AU42" s="832">
        <v>28.7</v>
      </c>
      <c r="AV42" s="831">
        <v>28.666666666666668</v>
      </c>
      <c r="AW42" s="223">
        <v>28.658333333333335</v>
      </c>
      <c r="AX42" s="830">
        <v>28.666666666666668</v>
      </c>
      <c r="AY42" s="830">
        <v>28.666666666666668</v>
      </c>
      <c r="AZ42" s="832">
        <v>28.7</v>
      </c>
      <c r="BA42" s="826">
        <v>28.677777777777777</v>
      </c>
      <c r="BB42" s="223">
        <v>28.664814814814818</v>
      </c>
      <c r="BC42" s="830">
        <v>28.7</v>
      </c>
      <c r="BD42" s="830">
        <v>28.7</v>
      </c>
      <c r="BE42" s="830">
        <v>28.7</v>
      </c>
      <c r="BF42" s="223">
        <v>28.7</v>
      </c>
      <c r="BG42" s="832">
        <v>28.673611111111104</v>
      </c>
      <c r="BH42" s="830">
        <v>28.65</v>
      </c>
      <c r="BI42" s="831">
        <v>28.65</v>
      </c>
      <c r="BJ42" s="832">
        <v>28.65</v>
      </c>
      <c r="BK42" s="831">
        <v>28.649999999999995</v>
      </c>
      <c r="BL42" s="831">
        <v>28.649999999999995</v>
      </c>
      <c r="BM42" s="831">
        <v>28.649999999999995</v>
      </c>
      <c r="BN42" s="831">
        <v>28.649999999999995</v>
      </c>
      <c r="BO42" s="831">
        <v>28.649999999999995</v>
      </c>
      <c r="BP42" s="223">
        <v>28.650000000000002</v>
      </c>
      <c r="BQ42" s="831">
        <v>28.65</v>
      </c>
      <c r="BR42" s="831">
        <v>28.65</v>
      </c>
      <c r="BS42" s="831">
        <v>28.65</v>
      </c>
      <c r="BT42" s="831">
        <v>28.649999999999995</v>
      </c>
      <c r="BU42" s="831">
        <v>28.649999999999995</v>
      </c>
    </row>
    <row r="43" spans="1:73" x14ac:dyDescent="0.25">
      <c r="A43" s="111" t="s">
        <v>42</v>
      </c>
      <c r="B43" s="209">
        <v>34.5</v>
      </c>
      <c r="C43" s="830">
        <v>34.5</v>
      </c>
      <c r="D43" s="831">
        <v>34.5</v>
      </c>
      <c r="E43" s="832">
        <v>34.5</v>
      </c>
      <c r="F43" s="831">
        <v>34.5</v>
      </c>
      <c r="G43" s="830">
        <v>34.5</v>
      </c>
      <c r="H43" s="831">
        <v>34.5</v>
      </c>
      <c r="I43" s="832">
        <v>34.5</v>
      </c>
      <c r="J43" s="831">
        <v>34.5</v>
      </c>
      <c r="K43" s="223">
        <v>34.5</v>
      </c>
      <c r="L43" s="830">
        <v>34.5</v>
      </c>
      <c r="M43" s="831">
        <v>34.5</v>
      </c>
      <c r="N43" s="832">
        <v>34.5</v>
      </c>
      <c r="O43" s="826">
        <v>34.5</v>
      </c>
      <c r="P43" s="223">
        <v>34.5</v>
      </c>
      <c r="Q43" s="830">
        <v>34.5</v>
      </c>
      <c r="R43" s="830">
        <v>34.5</v>
      </c>
      <c r="S43" s="830">
        <v>34.5</v>
      </c>
      <c r="T43" s="223">
        <v>34.5</v>
      </c>
      <c r="U43" s="832">
        <v>34.5</v>
      </c>
      <c r="V43" s="830">
        <v>34.5</v>
      </c>
      <c r="W43" s="831">
        <v>34.5</v>
      </c>
      <c r="X43" s="832">
        <v>34.5</v>
      </c>
      <c r="Y43" s="831">
        <v>34.5</v>
      </c>
      <c r="Z43" s="830">
        <v>34.5</v>
      </c>
      <c r="AA43" s="831">
        <v>34.5</v>
      </c>
      <c r="AB43" s="832">
        <v>34.5</v>
      </c>
      <c r="AC43" s="831">
        <v>34.5</v>
      </c>
      <c r="AD43" s="223">
        <v>34.5</v>
      </c>
      <c r="AE43" s="830">
        <v>34.5</v>
      </c>
      <c r="AF43" s="831">
        <v>34.5</v>
      </c>
      <c r="AG43" s="832">
        <v>34.5</v>
      </c>
      <c r="AH43" s="826">
        <v>34.5</v>
      </c>
      <c r="AI43" s="223">
        <v>34.5</v>
      </c>
      <c r="AJ43" s="830">
        <v>34.5</v>
      </c>
      <c r="AK43" s="830">
        <v>34.5</v>
      </c>
      <c r="AL43" s="830">
        <v>34.5</v>
      </c>
      <c r="AM43" s="223">
        <v>34.5</v>
      </c>
      <c r="AN43" s="832">
        <v>34.5</v>
      </c>
      <c r="AO43" s="830">
        <v>34.5</v>
      </c>
      <c r="AP43" s="831">
        <v>34.5</v>
      </c>
      <c r="AQ43" s="832">
        <v>34.5</v>
      </c>
      <c r="AR43" s="831">
        <v>34.5</v>
      </c>
      <c r="AS43" s="830">
        <v>34.5</v>
      </c>
      <c r="AT43" s="831">
        <v>34.5</v>
      </c>
      <c r="AU43" s="832">
        <v>34.5</v>
      </c>
      <c r="AV43" s="831">
        <v>34.5</v>
      </c>
      <c r="AW43" s="223">
        <v>34.5</v>
      </c>
      <c r="AX43" s="830">
        <v>34.5</v>
      </c>
      <c r="AY43" s="830">
        <v>34.5</v>
      </c>
      <c r="AZ43" s="832">
        <v>34.5</v>
      </c>
      <c r="BA43" s="826">
        <v>34.5</v>
      </c>
      <c r="BB43" s="223">
        <v>34.5</v>
      </c>
      <c r="BC43" s="830">
        <v>34.5</v>
      </c>
      <c r="BD43" s="830">
        <v>34.5</v>
      </c>
      <c r="BE43" s="830">
        <v>34.5</v>
      </c>
      <c r="BF43" s="223">
        <v>34.5</v>
      </c>
      <c r="BG43" s="832">
        <v>34.5</v>
      </c>
      <c r="BH43" s="830">
        <v>34.5</v>
      </c>
      <c r="BI43" s="831">
        <v>34.5</v>
      </c>
      <c r="BJ43" s="832">
        <v>34.5</v>
      </c>
      <c r="BK43" s="831">
        <v>34.5</v>
      </c>
      <c r="BL43" s="831">
        <v>34.5</v>
      </c>
      <c r="BM43" s="831">
        <v>34.5</v>
      </c>
      <c r="BN43" s="831">
        <v>34.5</v>
      </c>
      <c r="BO43" s="831">
        <v>34.5</v>
      </c>
      <c r="BP43" s="223">
        <v>34.5</v>
      </c>
      <c r="BQ43" s="831">
        <v>34.5</v>
      </c>
      <c r="BR43" s="831">
        <v>34.5</v>
      </c>
      <c r="BS43" s="831">
        <v>34.5</v>
      </c>
      <c r="BT43" s="831">
        <v>34.5</v>
      </c>
      <c r="BU43" s="831">
        <v>34.5</v>
      </c>
    </row>
    <row r="44" spans="1:73" x14ac:dyDescent="0.25">
      <c r="A44" s="111" t="s">
        <v>43</v>
      </c>
      <c r="B44" s="209">
        <v>34</v>
      </c>
      <c r="C44" s="830">
        <v>34</v>
      </c>
      <c r="D44" s="831">
        <v>34</v>
      </c>
      <c r="E44" s="832">
        <v>34</v>
      </c>
      <c r="F44" s="831">
        <v>34</v>
      </c>
      <c r="G44" s="830">
        <v>34</v>
      </c>
      <c r="H44" s="831">
        <v>34</v>
      </c>
      <c r="I44" s="832">
        <v>34</v>
      </c>
      <c r="J44" s="831">
        <v>34</v>
      </c>
      <c r="K44" s="223">
        <v>34</v>
      </c>
      <c r="L44" s="830">
        <v>34</v>
      </c>
      <c r="M44" s="831">
        <v>34</v>
      </c>
      <c r="N44" s="832">
        <v>34</v>
      </c>
      <c r="O44" s="826">
        <v>34</v>
      </c>
      <c r="P44" s="223">
        <v>34</v>
      </c>
      <c r="Q44" s="830">
        <v>34</v>
      </c>
      <c r="R44" s="830">
        <v>34</v>
      </c>
      <c r="S44" s="830">
        <v>34</v>
      </c>
      <c r="T44" s="223">
        <v>34</v>
      </c>
      <c r="U44" s="832">
        <v>34</v>
      </c>
      <c r="V44" s="830">
        <v>34</v>
      </c>
      <c r="W44" s="831">
        <v>34</v>
      </c>
      <c r="X44" s="832">
        <v>34</v>
      </c>
      <c r="Y44" s="831">
        <v>34</v>
      </c>
      <c r="Z44" s="830">
        <v>34</v>
      </c>
      <c r="AA44" s="831">
        <v>34</v>
      </c>
      <c r="AB44" s="832">
        <v>34</v>
      </c>
      <c r="AC44" s="831">
        <v>34</v>
      </c>
      <c r="AD44" s="223">
        <v>34</v>
      </c>
      <c r="AE44" s="830">
        <v>34</v>
      </c>
      <c r="AF44" s="831">
        <v>34</v>
      </c>
      <c r="AG44" s="832">
        <v>34</v>
      </c>
      <c r="AH44" s="826">
        <v>34</v>
      </c>
      <c r="AI44" s="223">
        <v>34</v>
      </c>
      <c r="AJ44" s="830">
        <v>34</v>
      </c>
      <c r="AK44" s="830">
        <v>34</v>
      </c>
      <c r="AL44" s="830">
        <v>34</v>
      </c>
      <c r="AM44" s="223">
        <v>34</v>
      </c>
      <c r="AN44" s="832">
        <v>34</v>
      </c>
      <c r="AO44" s="830">
        <v>34</v>
      </c>
      <c r="AP44" s="831">
        <v>34</v>
      </c>
      <c r="AQ44" s="832">
        <v>34</v>
      </c>
      <c r="AR44" s="831">
        <v>34</v>
      </c>
      <c r="AS44" s="830">
        <v>34</v>
      </c>
      <c r="AT44" s="831">
        <v>34</v>
      </c>
      <c r="AU44" s="832">
        <v>34</v>
      </c>
      <c r="AV44" s="831">
        <v>34</v>
      </c>
      <c r="AW44" s="223">
        <v>34</v>
      </c>
      <c r="AX44" s="830">
        <v>34</v>
      </c>
      <c r="AY44" s="830">
        <v>34</v>
      </c>
      <c r="AZ44" s="832">
        <v>34</v>
      </c>
      <c r="BA44" s="826">
        <v>34</v>
      </c>
      <c r="BB44" s="223">
        <v>34</v>
      </c>
      <c r="BC44" s="830">
        <v>34</v>
      </c>
      <c r="BD44" s="830">
        <v>34</v>
      </c>
      <c r="BE44" s="830">
        <v>34</v>
      </c>
      <c r="BF44" s="223">
        <v>34</v>
      </c>
      <c r="BG44" s="832">
        <v>34</v>
      </c>
      <c r="BH44" s="830">
        <v>34</v>
      </c>
      <c r="BI44" s="831">
        <v>34</v>
      </c>
      <c r="BJ44" s="832">
        <v>34</v>
      </c>
      <c r="BK44" s="831">
        <v>34</v>
      </c>
      <c r="BL44" s="831">
        <v>34</v>
      </c>
      <c r="BM44" s="831">
        <v>34</v>
      </c>
      <c r="BN44" s="831">
        <v>34</v>
      </c>
      <c r="BO44" s="831">
        <v>34</v>
      </c>
      <c r="BP44" s="223">
        <v>34</v>
      </c>
      <c r="BQ44" s="831">
        <v>34</v>
      </c>
      <c r="BR44" s="831">
        <v>34</v>
      </c>
      <c r="BS44" s="831">
        <v>34</v>
      </c>
      <c r="BT44" s="831">
        <v>34</v>
      </c>
      <c r="BU44" s="831">
        <v>34</v>
      </c>
    </row>
    <row r="45" spans="1:73" x14ac:dyDescent="0.25">
      <c r="A45" s="110" t="s">
        <v>80</v>
      </c>
      <c r="B45" s="262">
        <v>529.75</v>
      </c>
      <c r="C45" s="827">
        <v>529.75</v>
      </c>
      <c r="D45" s="828">
        <v>529.75</v>
      </c>
      <c r="E45" s="829">
        <v>529.75</v>
      </c>
      <c r="F45" s="828">
        <v>529.75</v>
      </c>
      <c r="G45" s="827">
        <v>529.75</v>
      </c>
      <c r="H45" s="828">
        <v>529.75</v>
      </c>
      <c r="I45" s="829">
        <v>529.75</v>
      </c>
      <c r="J45" s="828">
        <v>529.75</v>
      </c>
      <c r="K45" s="145">
        <v>529.75</v>
      </c>
      <c r="L45" s="827">
        <v>529.75</v>
      </c>
      <c r="M45" s="828">
        <v>529.75</v>
      </c>
      <c r="N45" s="829">
        <v>529.75</v>
      </c>
      <c r="O45" s="828">
        <v>529.75</v>
      </c>
      <c r="P45" s="145">
        <v>529.75</v>
      </c>
      <c r="Q45" s="827">
        <v>529.75</v>
      </c>
      <c r="R45" s="828">
        <v>529.75</v>
      </c>
      <c r="S45" s="828">
        <v>529.75</v>
      </c>
      <c r="T45" s="145">
        <v>529.79999999999995</v>
      </c>
      <c r="U45" s="829">
        <v>529.75</v>
      </c>
      <c r="V45" s="827">
        <v>481.75</v>
      </c>
      <c r="W45" s="828">
        <v>481.75</v>
      </c>
      <c r="X45" s="829">
        <v>481.75</v>
      </c>
      <c r="Y45" s="828">
        <v>481.75</v>
      </c>
      <c r="Z45" s="827">
        <v>481.75</v>
      </c>
      <c r="AA45" s="828">
        <v>481.75</v>
      </c>
      <c r="AB45" s="829">
        <v>481.75</v>
      </c>
      <c r="AC45" s="828">
        <v>481.75</v>
      </c>
      <c r="AD45" s="145">
        <v>481.75</v>
      </c>
      <c r="AE45" s="827">
        <v>481.75</v>
      </c>
      <c r="AF45" s="828">
        <v>481.75</v>
      </c>
      <c r="AG45" s="829">
        <v>481.75</v>
      </c>
      <c r="AH45" s="828">
        <v>481.75</v>
      </c>
      <c r="AI45" s="145">
        <v>481.75</v>
      </c>
      <c r="AJ45" s="827">
        <v>572.91</v>
      </c>
      <c r="AK45" s="828">
        <v>572.91</v>
      </c>
      <c r="AL45" s="828">
        <v>572.91</v>
      </c>
      <c r="AM45" s="145">
        <v>572.92399999999998</v>
      </c>
      <c r="AN45" s="829">
        <v>504.53999999999996</v>
      </c>
      <c r="AO45" s="827">
        <v>572.91999999999996</v>
      </c>
      <c r="AP45" s="828">
        <v>572.91999999999996</v>
      </c>
      <c r="AQ45" s="829">
        <v>572.92000000000007</v>
      </c>
      <c r="AR45" s="828">
        <v>572.92000000000007</v>
      </c>
      <c r="AS45" s="827">
        <v>572.92000000000007</v>
      </c>
      <c r="AT45" s="828">
        <v>572.92000000000007</v>
      </c>
      <c r="AU45" s="829">
        <v>572.96</v>
      </c>
      <c r="AV45" s="828">
        <v>572.93333333333339</v>
      </c>
      <c r="AW45" s="145">
        <v>572.92666666666673</v>
      </c>
      <c r="AX45" s="827">
        <v>572.91999999999996</v>
      </c>
      <c r="AY45" s="828">
        <v>572.91999999999996</v>
      </c>
      <c r="AZ45" s="829">
        <v>572.91999999999996</v>
      </c>
      <c r="BA45" s="828">
        <v>572.91999999999996</v>
      </c>
      <c r="BB45" s="145">
        <v>572.92444444444436</v>
      </c>
      <c r="BC45" s="827">
        <v>572.91999999999996</v>
      </c>
      <c r="BD45" s="828">
        <v>572.91999999999996</v>
      </c>
      <c r="BE45" s="828">
        <v>572.91999999999996</v>
      </c>
      <c r="BF45" s="145">
        <v>572.91999999999996</v>
      </c>
      <c r="BG45" s="829">
        <v>572.92333333333329</v>
      </c>
      <c r="BH45" s="827">
        <v>581.63</v>
      </c>
      <c r="BI45" s="828">
        <v>581.63</v>
      </c>
      <c r="BJ45" s="829">
        <v>581.63</v>
      </c>
      <c r="BK45" s="828">
        <v>581.62999999999988</v>
      </c>
      <c r="BL45" s="828">
        <v>581.62999999999988</v>
      </c>
      <c r="BM45" s="828">
        <v>581.62999999999988</v>
      </c>
      <c r="BN45" s="828">
        <v>581.62999999999988</v>
      </c>
      <c r="BO45" s="828">
        <v>581.63999999999987</v>
      </c>
      <c r="BP45" s="145">
        <v>581.63</v>
      </c>
      <c r="BQ45" s="828">
        <v>497.63</v>
      </c>
      <c r="BR45" s="828">
        <v>497.63</v>
      </c>
      <c r="BS45" s="828">
        <v>497.63</v>
      </c>
      <c r="BT45" s="828">
        <v>497.63999999999993</v>
      </c>
      <c r="BU45" s="828">
        <v>553.63</v>
      </c>
    </row>
    <row r="46" spans="1:73" x14ac:dyDescent="0.25">
      <c r="A46" s="53" t="s">
        <v>44</v>
      </c>
      <c r="B46" s="209">
        <v>525</v>
      </c>
      <c r="C46" s="830">
        <v>525</v>
      </c>
      <c r="D46" s="831">
        <v>525</v>
      </c>
      <c r="E46" s="832">
        <v>525</v>
      </c>
      <c r="F46" s="831">
        <v>525</v>
      </c>
      <c r="G46" s="830">
        <v>525</v>
      </c>
      <c r="H46" s="831">
        <v>525</v>
      </c>
      <c r="I46" s="832">
        <v>525</v>
      </c>
      <c r="J46" s="831">
        <v>525</v>
      </c>
      <c r="K46" s="223">
        <v>525</v>
      </c>
      <c r="L46" s="830">
        <v>525</v>
      </c>
      <c r="M46" s="831">
        <v>525</v>
      </c>
      <c r="N46" s="832">
        <v>525</v>
      </c>
      <c r="O46" s="831">
        <v>525</v>
      </c>
      <c r="P46" s="223">
        <v>525</v>
      </c>
      <c r="Q46" s="830">
        <v>525</v>
      </c>
      <c r="R46" s="830">
        <v>525</v>
      </c>
      <c r="S46" s="831">
        <v>525</v>
      </c>
      <c r="T46" s="223">
        <v>525</v>
      </c>
      <c r="U46" s="832">
        <v>525</v>
      </c>
      <c r="V46" s="830">
        <v>477</v>
      </c>
      <c r="W46" s="831">
        <v>477</v>
      </c>
      <c r="X46" s="832">
        <v>477</v>
      </c>
      <c r="Y46" s="831">
        <v>477</v>
      </c>
      <c r="Z46" s="830">
        <v>477</v>
      </c>
      <c r="AA46" s="831">
        <v>477</v>
      </c>
      <c r="AB46" s="832">
        <v>477</v>
      </c>
      <c r="AC46" s="831">
        <v>477</v>
      </c>
      <c r="AD46" s="223">
        <v>477</v>
      </c>
      <c r="AE46" s="830">
        <v>477</v>
      </c>
      <c r="AF46" s="831">
        <v>477</v>
      </c>
      <c r="AG46" s="832">
        <v>477</v>
      </c>
      <c r="AH46" s="831">
        <v>477</v>
      </c>
      <c r="AI46" s="223">
        <v>477</v>
      </c>
      <c r="AJ46" s="830">
        <v>568.16</v>
      </c>
      <c r="AK46" s="830">
        <v>568.16</v>
      </c>
      <c r="AL46" s="830">
        <v>568.16</v>
      </c>
      <c r="AM46" s="830">
        <v>568.16</v>
      </c>
      <c r="AN46" s="832">
        <v>499.78999999999996</v>
      </c>
      <c r="AO46" s="830">
        <v>568.16</v>
      </c>
      <c r="AP46" s="830">
        <v>568.16</v>
      </c>
      <c r="AQ46" s="832">
        <v>568.16000000000008</v>
      </c>
      <c r="AR46" s="831">
        <v>568.16000000000008</v>
      </c>
      <c r="AS46" s="830">
        <v>568.16000000000008</v>
      </c>
      <c r="AT46" s="831">
        <v>568.16000000000008</v>
      </c>
      <c r="AU46" s="832">
        <v>568.20000000000005</v>
      </c>
      <c r="AV46" s="831">
        <v>568.1733333333334</v>
      </c>
      <c r="AW46" s="223">
        <v>568.16666666666663</v>
      </c>
      <c r="AX46" s="830">
        <v>568.16</v>
      </c>
      <c r="AY46" s="831">
        <v>568.16</v>
      </c>
      <c r="AZ46" s="832">
        <v>568.16</v>
      </c>
      <c r="BA46" s="831">
        <v>568.16</v>
      </c>
      <c r="BB46" s="223">
        <v>568.16444444444437</v>
      </c>
      <c r="BC46" s="830">
        <v>568.16</v>
      </c>
      <c r="BD46" s="830">
        <v>568.16</v>
      </c>
      <c r="BE46" s="830">
        <v>568.16</v>
      </c>
      <c r="BF46" s="830">
        <v>568.16</v>
      </c>
      <c r="BG46" s="832">
        <v>568.1633333333333</v>
      </c>
      <c r="BH46" s="830">
        <v>576.88</v>
      </c>
      <c r="BI46" s="830">
        <v>576.88</v>
      </c>
      <c r="BJ46" s="832">
        <v>576.88</v>
      </c>
      <c r="BK46" s="831">
        <v>576.87999999999988</v>
      </c>
      <c r="BL46" s="831">
        <v>576.87999999999988</v>
      </c>
      <c r="BM46" s="830">
        <v>576.87999999999988</v>
      </c>
      <c r="BN46" s="830">
        <v>576.87999999999988</v>
      </c>
      <c r="BO46" s="831">
        <v>576.87999999999988</v>
      </c>
      <c r="BP46" s="223">
        <v>576.88</v>
      </c>
      <c r="BQ46" s="830">
        <v>492.88</v>
      </c>
      <c r="BR46" s="830">
        <v>492.88</v>
      </c>
      <c r="BS46" s="830">
        <v>492.88</v>
      </c>
      <c r="BT46" s="830">
        <v>492.87999999999994</v>
      </c>
      <c r="BU46" s="830">
        <v>548.88</v>
      </c>
    </row>
    <row r="47" spans="1:73" x14ac:dyDescent="0.25">
      <c r="A47" s="111" t="s">
        <v>45</v>
      </c>
      <c r="B47" s="209">
        <v>300</v>
      </c>
      <c r="C47" s="830">
        <v>300</v>
      </c>
      <c r="D47" s="831">
        <v>300</v>
      </c>
      <c r="E47" s="832">
        <v>300</v>
      </c>
      <c r="F47" s="826">
        <v>300</v>
      </c>
      <c r="G47" s="830">
        <v>300</v>
      </c>
      <c r="H47" s="831">
        <v>300</v>
      </c>
      <c r="I47" s="832">
        <v>300</v>
      </c>
      <c r="J47" s="826">
        <v>300</v>
      </c>
      <c r="K47" s="223">
        <v>300</v>
      </c>
      <c r="L47" s="830">
        <v>300</v>
      </c>
      <c r="M47" s="831">
        <v>300</v>
      </c>
      <c r="N47" s="832">
        <v>300</v>
      </c>
      <c r="O47" s="826">
        <v>300</v>
      </c>
      <c r="P47" s="223">
        <v>300</v>
      </c>
      <c r="Q47" s="830">
        <v>300</v>
      </c>
      <c r="R47" s="830">
        <v>300</v>
      </c>
      <c r="S47" s="831">
        <v>300</v>
      </c>
      <c r="T47" s="223">
        <v>300</v>
      </c>
      <c r="U47" s="832">
        <v>300</v>
      </c>
      <c r="V47" s="830">
        <v>252</v>
      </c>
      <c r="W47" s="831">
        <v>252</v>
      </c>
      <c r="X47" s="832">
        <v>252</v>
      </c>
      <c r="Y47" s="826">
        <v>252</v>
      </c>
      <c r="Z47" s="830">
        <v>252</v>
      </c>
      <c r="AA47" s="831">
        <v>252</v>
      </c>
      <c r="AB47" s="832">
        <v>252</v>
      </c>
      <c r="AC47" s="826">
        <v>252</v>
      </c>
      <c r="AD47" s="223">
        <v>252</v>
      </c>
      <c r="AE47" s="830">
        <v>252</v>
      </c>
      <c r="AF47" s="831">
        <v>252</v>
      </c>
      <c r="AG47" s="832">
        <v>252</v>
      </c>
      <c r="AH47" s="826">
        <v>252</v>
      </c>
      <c r="AI47" s="223">
        <v>252</v>
      </c>
      <c r="AJ47" s="830">
        <v>252</v>
      </c>
      <c r="AK47" s="830">
        <v>252</v>
      </c>
      <c r="AL47" s="831">
        <v>252</v>
      </c>
      <c r="AM47" s="831">
        <v>252</v>
      </c>
      <c r="AN47" s="832">
        <v>252</v>
      </c>
      <c r="AO47" s="830">
        <v>252</v>
      </c>
      <c r="AP47" s="830">
        <v>252</v>
      </c>
      <c r="AQ47" s="832">
        <v>252</v>
      </c>
      <c r="AR47" s="826">
        <v>252</v>
      </c>
      <c r="AS47" s="832">
        <v>252</v>
      </c>
      <c r="AT47" s="831">
        <v>252</v>
      </c>
      <c r="AU47" s="832">
        <v>252</v>
      </c>
      <c r="AV47" s="826">
        <v>252</v>
      </c>
      <c r="AW47" s="223">
        <v>252</v>
      </c>
      <c r="AX47" s="830">
        <v>252</v>
      </c>
      <c r="AY47" s="830">
        <v>252</v>
      </c>
      <c r="AZ47" s="832">
        <v>252</v>
      </c>
      <c r="BA47" s="826">
        <v>252</v>
      </c>
      <c r="BB47" s="223">
        <v>252</v>
      </c>
      <c r="BC47" s="830">
        <v>252</v>
      </c>
      <c r="BD47" s="830">
        <v>252</v>
      </c>
      <c r="BE47" s="830">
        <v>252</v>
      </c>
      <c r="BF47" s="831">
        <v>252</v>
      </c>
      <c r="BG47" s="832">
        <v>252</v>
      </c>
      <c r="BH47" s="830">
        <v>168</v>
      </c>
      <c r="BI47" s="830">
        <v>168</v>
      </c>
      <c r="BJ47" s="832">
        <v>168</v>
      </c>
      <c r="BK47" s="826">
        <v>168</v>
      </c>
      <c r="BL47" s="826">
        <v>168</v>
      </c>
      <c r="BM47" s="826">
        <v>168</v>
      </c>
      <c r="BN47" s="826">
        <v>168</v>
      </c>
      <c r="BO47" s="826">
        <v>168</v>
      </c>
      <c r="BP47" s="223">
        <v>168</v>
      </c>
      <c r="BQ47" s="776">
        <v>84</v>
      </c>
      <c r="BR47" s="776">
        <v>84</v>
      </c>
      <c r="BS47" s="776">
        <v>84</v>
      </c>
      <c r="BT47" s="776">
        <v>84</v>
      </c>
      <c r="BU47" s="776">
        <v>140</v>
      </c>
    </row>
    <row r="48" spans="1:73" x14ac:dyDescent="0.25">
      <c r="A48" s="111" t="s">
        <v>46</v>
      </c>
      <c r="B48" s="209">
        <v>225</v>
      </c>
      <c r="C48" s="830">
        <v>225</v>
      </c>
      <c r="D48" s="831">
        <v>225</v>
      </c>
      <c r="E48" s="832">
        <v>225</v>
      </c>
      <c r="F48" s="826">
        <v>225</v>
      </c>
      <c r="G48" s="830">
        <v>225</v>
      </c>
      <c r="H48" s="831">
        <v>225</v>
      </c>
      <c r="I48" s="832">
        <v>225</v>
      </c>
      <c r="J48" s="826">
        <v>225</v>
      </c>
      <c r="K48" s="223">
        <v>225</v>
      </c>
      <c r="L48" s="830">
        <v>225</v>
      </c>
      <c r="M48" s="831">
        <v>225</v>
      </c>
      <c r="N48" s="832">
        <v>225</v>
      </c>
      <c r="O48" s="826">
        <v>225</v>
      </c>
      <c r="P48" s="223">
        <v>225</v>
      </c>
      <c r="Q48" s="830">
        <v>225</v>
      </c>
      <c r="R48" s="830">
        <v>225</v>
      </c>
      <c r="S48" s="831">
        <v>225</v>
      </c>
      <c r="T48" s="223">
        <v>225</v>
      </c>
      <c r="U48" s="832">
        <v>225</v>
      </c>
      <c r="V48" s="830">
        <v>225</v>
      </c>
      <c r="W48" s="831">
        <v>225</v>
      </c>
      <c r="X48" s="832">
        <v>225</v>
      </c>
      <c r="Y48" s="826">
        <v>225</v>
      </c>
      <c r="Z48" s="830">
        <v>225</v>
      </c>
      <c r="AA48" s="831">
        <v>225</v>
      </c>
      <c r="AB48" s="832">
        <v>225</v>
      </c>
      <c r="AC48" s="826">
        <v>225</v>
      </c>
      <c r="AD48" s="223">
        <v>225</v>
      </c>
      <c r="AE48" s="830">
        <v>225</v>
      </c>
      <c r="AF48" s="831">
        <v>225</v>
      </c>
      <c r="AG48" s="832">
        <v>225</v>
      </c>
      <c r="AH48" s="826">
        <v>225</v>
      </c>
      <c r="AI48" s="223">
        <v>225</v>
      </c>
      <c r="AJ48" s="830">
        <v>316.15999999999997</v>
      </c>
      <c r="AK48" s="830">
        <v>316.15999999999997</v>
      </c>
      <c r="AL48" s="830">
        <v>316.15999999999997</v>
      </c>
      <c r="AM48" s="830">
        <v>316.15999999999997</v>
      </c>
      <c r="AN48" s="832">
        <v>247.79</v>
      </c>
      <c r="AO48" s="830">
        <v>316.15999999999997</v>
      </c>
      <c r="AP48" s="830">
        <v>316.15999999999997</v>
      </c>
      <c r="AQ48" s="832">
        <v>316.16000000000003</v>
      </c>
      <c r="AR48" s="826">
        <v>316.16000000000003</v>
      </c>
      <c r="AS48" s="832">
        <v>316.16000000000003</v>
      </c>
      <c r="AT48" s="831">
        <v>316.16000000000003</v>
      </c>
      <c r="AU48" s="832">
        <v>316.2</v>
      </c>
      <c r="AV48" s="826">
        <v>316.17333333333335</v>
      </c>
      <c r="AW48" s="223">
        <v>316.16666666666669</v>
      </c>
      <c r="AX48" s="830">
        <v>316.15999999999997</v>
      </c>
      <c r="AY48" s="830">
        <v>316.15999999999997</v>
      </c>
      <c r="AZ48" s="830">
        <v>316.15999999999997</v>
      </c>
      <c r="BA48" s="826">
        <v>316.15999999999997</v>
      </c>
      <c r="BB48" s="223">
        <v>316.16444444444437</v>
      </c>
      <c r="BC48" s="830">
        <v>316.15999999999997</v>
      </c>
      <c r="BD48" s="830">
        <v>316.15999999999997</v>
      </c>
      <c r="BE48" s="830">
        <v>316.15999999999997</v>
      </c>
      <c r="BF48" s="830">
        <v>316.15999999999997</v>
      </c>
      <c r="BG48" s="832">
        <v>316.16333333333324</v>
      </c>
      <c r="BH48" s="830">
        <v>408.88</v>
      </c>
      <c r="BI48" s="830">
        <v>408.88</v>
      </c>
      <c r="BJ48" s="830">
        <v>408.88</v>
      </c>
      <c r="BK48" s="826">
        <v>408.87999999999994</v>
      </c>
      <c r="BL48" s="826">
        <v>408.87999999999994</v>
      </c>
      <c r="BM48" s="826">
        <v>408.87999999999994</v>
      </c>
      <c r="BN48" s="826">
        <v>408.87999999999994</v>
      </c>
      <c r="BO48" s="826">
        <v>408.87999999999994</v>
      </c>
      <c r="BP48" s="223">
        <v>408.88000000000005</v>
      </c>
      <c r="BQ48" s="830">
        <v>408.88</v>
      </c>
      <c r="BR48" s="830">
        <v>408.88</v>
      </c>
      <c r="BS48" s="830">
        <v>408.88</v>
      </c>
      <c r="BT48" s="830">
        <v>408.87999999999994</v>
      </c>
      <c r="BU48" s="830">
        <v>408.88</v>
      </c>
    </row>
    <row r="49" spans="1:73" x14ac:dyDescent="0.25">
      <c r="A49" s="58" t="s">
        <v>112</v>
      </c>
      <c r="B49" s="209">
        <v>225</v>
      </c>
      <c r="C49" s="830">
        <v>225</v>
      </c>
      <c r="D49" s="831">
        <v>225</v>
      </c>
      <c r="E49" s="832">
        <v>225</v>
      </c>
      <c r="F49" s="826">
        <v>225</v>
      </c>
      <c r="G49" s="830">
        <v>225</v>
      </c>
      <c r="H49" s="831">
        <v>225</v>
      </c>
      <c r="I49" s="832">
        <v>225</v>
      </c>
      <c r="J49" s="826">
        <v>225</v>
      </c>
      <c r="K49" s="223">
        <v>225</v>
      </c>
      <c r="L49" s="830">
        <v>225</v>
      </c>
      <c r="M49" s="831">
        <v>225</v>
      </c>
      <c r="N49" s="832">
        <v>225</v>
      </c>
      <c r="O49" s="826">
        <v>225</v>
      </c>
      <c r="P49" s="223">
        <v>225</v>
      </c>
      <c r="Q49" s="830">
        <v>225</v>
      </c>
      <c r="R49" s="830">
        <v>225</v>
      </c>
      <c r="S49" s="831">
        <v>225</v>
      </c>
      <c r="T49" s="223">
        <v>225</v>
      </c>
      <c r="U49" s="832">
        <v>225</v>
      </c>
      <c r="V49" s="830">
        <v>225</v>
      </c>
      <c r="W49" s="830">
        <v>225</v>
      </c>
      <c r="X49" s="830">
        <v>225</v>
      </c>
      <c r="Y49" s="830">
        <v>225</v>
      </c>
      <c r="Z49" s="830">
        <v>225</v>
      </c>
      <c r="AA49" s="830">
        <v>225</v>
      </c>
      <c r="AB49" s="830">
        <v>225</v>
      </c>
      <c r="AC49" s="830">
        <v>225</v>
      </c>
      <c r="AD49" s="830">
        <v>225</v>
      </c>
      <c r="AE49" s="830">
        <v>225</v>
      </c>
      <c r="AF49" s="830">
        <v>225</v>
      </c>
      <c r="AG49" s="830">
        <v>225</v>
      </c>
      <c r="AH49" s="830">
        <v>225</v>
      </c>
      <c r="AI49" s="830">
        <v>225</v>
      </c>
      <c r="AJ49" s="830">
        <v>225</v>
      </c>
      <c r="AK49" s="830">
        <v>225</v>
      </c>
      <c r="AL49" s="831">
        <v>225</v>
      </c>
      <c r="AM49" s="223">
        <v>225</v>
      </c>
      <c r="AN49" s="832">
        <v>225</v>
      </c>
      <c r="AO49" s="830">
        <v>225</v>
      </c>
      <c r="AP49" s="830">
        <v>225</v>
      </c>
      <c r="AQ49" s="830">
        <v>225</v>
      </c>
      <c r="AR49" s="830">
        <v>225</v>
      </c>
      <c r="AS49" s="830">
        <v>225</v>
      </c>
      <c r="AT49" s="830">
        <v>225</v>
      </c>
      <c r="AU49" s="830">
        <v>225</v>
      </c>
      <c r="AV49" s="830">
        <v>225</v>
      </c>
      <c r="AW49" s="223">
        <v>225</v>
      </c>
      <c r="AX49" s="830">
        <v>225</v>
      </c>
      <c r="AY49" s="830">
        <v>225</v>
      </c>
      <c r="AZ49" s="830">
        <v>225</v>
      </c>
      <c r="BA49" s="830">
        <v>225</v>
      </c>
      <c r="BB49" s="223">
        <v>225</v>
      </c>
      <c r="BC49" s="830">
        <v>225</v>
      </c>
      <c r="BD49" s="830">
        <v>225</v>
      </c>
      <c r="BE49" s="830">
        <v>225</v>
      </c>
      <c r="BF49" s="223">
        <v>225</v>
      </c>
      <c r="BG49" s="832">
        <v>225</v>
      </c>
      <c r="BH49" s="830">
        <v>225</v>
      </c>
      <c r="BI49" s="830">
        <v>225</v>
      </c>
      <c r="BJ49" s="830">
        <v>225</v>
      </c>
      <c r="BK49" s="830">
        <v>225</v>
      </c>
      <c r="BL49" s="830">
        <v>225</v>
      </c>
      <c r="BM49" s="830">
        <v>225</v>
      </c>
      <c r="BN49" s="830">
        <v>225</v>
      </c>
      <c r="BO49" s="830">
        <v>225</v>
      </c>
      <c r="BP49" s="223">
        <v>225</v>
      </c>
      <c r="BQ49" s="830">
        <v>225</v>
      </c>
      <c r="BR49" s="830">
        <v>225</v>
      </c>
      <c r="BS49" s="830">
        <v>225</v>
      </c>
      <c r="BT49" s="830">
        <v>225</v>
      </c>
      <c r="BU49" s="830">
        <v>225</v>
      </c>
    </row>
    <row r="50" spans="1:73" x14ac:dyDescent="0.25">
      <c r="A50" s="58" t="s">
        <v>111</v>
      </c>
      <c r="B50" s="209"/>
      <c r="C50" s="830"/>
      <c r="D50" s="831"/>
      <c r="E50" s="832"/>
      <c r="F50" s="826"/>
      <c r="G50" s="830"/>
      <c r="H50" s="831"/>
      <c r="I50" s="832"/>
      <c r="J50" s="826"/>
      <c r="K50" s="223"/>
      <c r="L50" s="830"/>
      <c r="M50" s="831"/>
      <c r="N50" s="832"/>
      <c r="O50" s="826"/>
      <c r="P50" s="223"/>
      <c r="Q50" s="830"/>
      <c r="R50" s="831"/>
      <c r="S50" s="831"/>
      <c r="T50" s="223"/>
      <c r="U50" s="832"/>
      <c r="V50" s="830"/>
      <c r="W50" s="831"/>
      <c r="X50" s="832"/>
      <c r="Y50" s="826"/>
      <c r="Z50" s="830"/>
      <c r="AA50" s="831"/>
      <c r="AB50" s="832"/>
      <c r="AC50" s="826"/>
      <c r="AD50" s="223"/>
      <c r="AE50" s="830"/>
      <c r="AF50" s="831"/>
      <c r="AG50" s="832"/>
      <c r="AH50" s="826"/>
      <c r="AI50" s="223"/>
      <c r="AJ50" s="830">
        <v>91.16</v>
      </c>
      <c r="AK50" s="830">
        <v>91.16</v>
      </c>
      <c r="AL50" s="830">
        <v>91.16</v>
      </c>
      <c r="AM50" s="830">
        <v>91.16</v>
      </c>
      <c r="AN50" s="832">
        <v>22.790000000000003</v>
      </c>
      <c r="AO50" s="830">
        <v>91.16</v>
      </c>
      <c r="AP50" s="830">
        <v>91.16</v>
      </c>
      <c r="AQ50" s="832">
        <v>91.16</v>
      </c>
      <c r="AR50" s="826">
        <v>91.160000000000011</v>
      </c>
      <c r="AS50" s="832">
        <v>91.16</v>
      </c>
      <c r="AT50" s="831">
        <v>91.16</v>
      </c>
      <c r="AU50" s="832">
        <v>91.2</v>
      </c>
      <c r="AV50" s="826">
        <v>91.173333333333332</v>
      </c>
      <c r="AW50" s="223">
        <v>91.166666666666643</v>
      </c>
      <c r="AX50" s="830">
        <v>91.16</v>
      </c>
      <c r="AY50" s="830">
        <v>91.16</v>
      </c>
      <c r="AZ50" s="830">
        <v>91.16</v>
      </c>
      <c r="BA50" s="826">
        <v>91.160000000000011</v>
      </c>
      <c r="BB50" s="223">
        <v>91.164444444444428</v>
      </c>
      <c r="BC50" s="830">
        <v>91.16</v>
      </c>
      <c r="BD50" s="830">
        <v>91.16</v>
      </c>
      <c r="BE50" s="830">
        <v>91.16</v>
      </c>
      <c r="BF50" s="830">
        <v>91.160000000000011</v>
      </c>
      <c r="BG50" s="832">
        <v>91.163333333333313</v>
      </c>
      <c r="BH50" s="830">
        <v>91.16</v>
      </c>
      <c r="BI50" s="830">
        <v>91.16</v>
      </c>
      <c r="BJ50" s="832">
        <v>91.16</v>
      </c>
      <c r="BK50" s="826">
        <v>91.160000000000011</v>
      </c>
      <c r="BL50" s="826">
        <v>91.160000000000011</v>
      </c>
      <c r="BM50" s="826">
        <v>91.160000000000011</v>
      </c>
      <c r="BN50" s="826">
        <v>91.160000000000011</v>
      </c>
      <c r="BO50" s="826">
        <v>91.160000000000011</v>
      </c>
      <c r="BP50" s="223">
        <v>91.159999999999982</v>
      </c>
      <c r="BQ50" s="830">
        <v>91.16</v>
      </c>
      <c r="BR50" s="830">
        <v>91.16</v>
      </c>
      <c r="BS50" s="830">
        <v>91.16</v>
      </c>
      <c r="BT50" s="830">
        <v>91.160000000000011</v>
      </c>
      <c r="BU50" s="830">
        <v>91.16</v>
      </c>
    </row>
    <row r="51" spans="1:73" x14ac:dyDescent="0.25">
      <c r="A51" s="58" t="s">
        <v>248</v>
      </c>
      <c r="B51" s="209"/>
      <c r="C51" s="830"/>
      <c r="D51" s="831"/>
      <c r="E51" s="831"/>
      <c r="F51" s="826"/>
      <c r="G51" s="830"/>
      <c r="H51" s="831"/>
      <c r="I51" s="832"/>
      <c r="J51" s="826"/>
      <c r="K51" s="223"/>
      <c r="L51" s="830"/>
      <c r="M51" s="831"/>
      <c r="N51" s="832"/>
      <c r="O51" s="826"/>
      <c r="P51" s="223"/>
      <c r="Q51" s="830"/>
      <c r="R51" s="831"/>
      <c r="S51" s="831"/>
      <c r="T51" s="223"/>
      <c r="U51" s="832"/>
      <c r="V51" s="830"/>
      <c r="W51" s="831"/>
      <c r="X51" s="832"/>
      <c r="Y51" s="826"/>
      <c r="Z51" s="830"/>
      <c r="AA51" s="831"/>
      <c r="AB51" s="832"/>
      <c r="AC51" s="826"/>
      <c r="AD51" s="223"/>
      <c r="AE51" s="830"/>
      <c r="AF51" s="831"/>
      <c r="AG51" s="832"/>
      <c r="AH51" s="826"/>
      <c r="AI51" s="223"/>
      <c r="AJ51" s="830"/>
      <c r="AK51" s="831"/>
      <c r="AL51" s="831"/>
      <c r="AM51" s="830"/>
      <c r="AN51" s="832"/>
      <c r="AO51" s="830"/>
      <c r="AP51" s="830"/>
      <c r="AQ51" s="832"/>
      <c r="AR51" s="826"/>
      <c r="AS51" s="832"/>
      <c r="AT51" s="831"/>
      <c r="AU51" s="832"/>
      <c r="AV51" s="826"/>
      <c r="AW51" s="223"/>
      <c r="AX51" s="830"/>
      <c r="AY51" s="830">
        <v>92.72</v>
      </c>
      <c r="AZ51" s="830">
        <v>92.72</v>
      </c>
      <c r="BA51" s="826">
        <v>61.813333333333333</v>
      </c>
      <c r="BB51" s="223">
        <v>20.604444444444443</v>
      </c>
      <c r="BC51" s="830">
        <v>92.72</v>
      </c>
      <c r="BD51" s="830">
        <v>92.72</v>
      </c>
      <c r="BE51" s="830">
        <v>92.72</v>
      </c>
      <c r="BF51" s="830">
        <v>92.719999999999985</v>
      </c>
      <c r="BG51" s="832">
        <v>38.633333333333333</v>
      </c>
      <c r="BH51" s="830">
        <v>92.72</v>
      </c>
      <c r="BI51" s="830">
        <v>92.72</v>
      </c>
      <c r="BJ51" s="832">
        <v>92.72</v>
      </c>
      <c r="BK51" s="826">
        <v>92.719999999999985</v>
      </c>
      <c r="BL51" s="826">
        <v>92.719999999999985</v>
      </c>
      <c r="BM51" s="826">
        <v>92.719999999999985</v>
      </c>
      <c r="BN51" s="826">
        <v>92.719999999999985</v>
      </c>
      <c r="BO51" s="826">
        <v>92.719999999999985</v>
      </c>
      <c r="BP51" s="223">
        <v>92.720000000000013</v>
      </c>
      <c r="BQ51" s="830">
        <v>92.72</v>
      </c>
      <c r="BR51" s="830">
        <v>92.72</v>
      </c>
      <c r="BS51" s="830">
        <v>92.72</v>
      </c>
      <c r="BT51" s="830">
        <v>92.719999999999985</v>
      </c>
      <c r="BU51" s="830">
        <v>92.72</v>
      </c>
    </row>
    <row r="52" spans="1:73" x14ac:dyDescent="0.25">
      <c r="A52" s="53" t="s">
        <v>47</v>
      </c>
      <c r="B52" s="209">
        <v>4.75</v>
      </c>
      <c r="C52" s="830">
        <v>4.75</v>
      </c>
      <c r="D52" s="830">
        <v>4.75</v>
      </c>
      <c r="E52" s="830">
        <v>4.75</v>
      </c>
      <c r="F52" s="826">
        <v>4.75</v>
      </c>
      <c r="G52" s="830">
        <v>4.75</v>
      </c>
      <c r="H52" s="831">
        <v>4.75</v>
      </c>
      <c r="I52" s="832">
        <v>4.75</v>
      </c>
      <c r="J52" s="826">
        <v>4.75</v>
      </c>
      <c r="K52" s="223">
        <v>4.75</v>
      </c>
      <c r="L52" s="830">
        <v>4.75</v>
      </c>
      <c r="M52" s="831">
        <v>4.75</v>
      </c>
      <c r="N52" s="832">
        <v>4.75</v>
      </c>
      <c r="O52" s="826">
        <v>4.75</v>
      </c>
      <c r="P52" s="223">
        <v>4.75</v>
      </c>
      <c r="Q52" s="830">
        <v>4.75</v>
      </c>
      <c r="R52" s="191">
        <v>4.75</v>
      </c>
      <c r="S52" s="831">
        <v>4.75</v>
      </c>
      <c r="T52" s="223">
        <v>4.8</v>
      </c>
      <c r="U52" s="832">
        <v>4.75</v>
      </c>
      <c r="V52" s="830">
        <v>4.75</v>
      </c>
      <c r="W52" s="831">
        <v>4.75</v>
      </c>
      <c r="X52" s="832">
        <v>4.75</v>
      </c>
      <c r="Y52" s="826">
        <v>4.75</v>
      </c>
      <c r="Z52" s="830">
        <v>4.75</v>
      </c>
      <c r="AA52" s="831">
        <v>4.75</v>
      </c>
      <c r="AB52" s="832">
        <v>4.75</v>
      </c>
      <c r="AC52" s="826">
        <v>4.75</v>
      </c>
      <c r="AD52" s="223">
        <v>4.75</v>
      </c>
      <c r="AE52" s="830">
        <v>4.75</v>
      </c>
      <c r="AF52" s="831">
        <v>4.75</v>
      </c>
      <c r="AG52" s="832">
        <v>4.75</v>
      </c>
      <c r="AH52" s="826">
        <v>4.75</v>
      </c>
      <c r="AI52" s="223">
        <v>4.75</v>
      </c>
      <c r="AJ52" s="830">
        <v>4.75</v>
      </c>
      <c r="AK52" s="550">
        <v>4.75</v>
      </c>
      <c r="AL52" s="831">
        <v>4.75</v>
      </c>
      <c r="AM52" s="223">
        <v>4.7640000000000002</v>
      </c>
      <c r="AN52" s="832">
        <v>4.75</v>
      </c>
      <c r="AO52" s="830">
        <v>4.76</v>
      </c>
      <c r="AP52" s="830">
        <v>4.76</v>
      </c>
      <c r="AQ52" s="830">
        <v>4.76</v>
      </c>
      <c r="AR52" s="830">
        <v>4.76</v>
      </c>
      <c r="AS52" s="830">
        <v>4.76</v>
      </c>
      <c r="AT52" s="830">
        <v>4.76</v>
      </c>
      <c r="AU52" s="830">
        <v>4.76</v>
      </c>
      <c r="AV52" s="830">
        <v>4.76</v>
      </c>
      <c r="AW52" s="830">
        <v>4.76</v>
      </c>
      <c r="AX52" s="830">
        <v>4.76</v>
      </c>
      <c r="AY52" s="830">
        <v>4.76</v>
      </c>
      <c r="AZ52" s="830">
        <v>4.76</v>
      </c>
      <c r="BA52" s="830">
        <v>4.76</v>
      </c>
      <c r="BB52" s="830">
        <v>4.76</v>
      </c>
      <c r="BC52" s="830">
        <v>4.76</v>
      </c>
      <c r="BD52" s="830">
        <v>4.76</v>
      </c>
      <c r="BE52" s="830">
        <v>4.76</v>
      </c>
      <c r="BF52" s="830">
        <v>4.76</v>
      </c>
      <c r="BG52" s="830">
        <v>4.76</v>
      </c>
      <c r="BH52" s="830">
        <v>4.75</v>
      </c>
      <c r="BI52" s="830">
        <v>4.75</v>
      </c>
      <c r="BJ52" s="830">
        <v>4.75</v>
      </c>
      <c r="BK52" s="830">
        <v>4.75</v>
      </c>
      <c r="BL52" s="830">
        <v>4.75</v>
      </c>
      <c r="BM52" s="830">
        <v>4.75</v>
      </c>
      <c r="BN52" s="209">
        <v>4.75</v>
      </c>
      <c r="BO52" s="830">
        <v>4.76</v>
      </c>
      <c r="BP52" s="830">
        <v>4.76</v>
      </c>
      <c r="BQ52" s="830">
        <v>4.75</v>
      </c>
      <c r="BR52" s="830">
        <v>4.75</v>
      </c>
      <c r="BS52" s="830">
        <v>4.75</v>
      </c>
      <c r="BT52" s="830">
        <v>4.76</v>
      </c>
      <c r="BU52" s="830">
        <v>4.76</v>
      </c>
    </row>
    <row r="53" spans="1:73" x14ac:dyDescent="0.25">
      <c r="A53" s="110" t="s">
        <v>81</v>
      </c>
      <c r="B53" s="262">
        <v>1476.8720000000001</v>
      </c>
      <c r="C53" s="827">
        <v>1453.6190000000001</v>
      </c>
      <c r="D53" s="828">
        <v>1453.0640000000001</v>
      </c>
      <c r="E53" s="829">
        <v>1453.0640000000001</v>
      </c>
      <c r="F53" s="828">
        <v>1453.0640000000001</v>
      </c>
      <c r="G53" s="827">
        <v>1453.0640000000001</v>
      </c>
      <c r="H53" s="828">
        <v>1453.0640000000001</v>
      </c>
      <c r="I53" s="829">
        <v>1453.0640000000001</v>
      </c>
      <c r="J53" s="828">
        <v>1453.0640000000001</v>
      </c>
      <c r="K53" s="145">
        <v>1453.1565000000001</v>
      </c>
      <c r="L53" s="827">
        <v>1453.0640000000001</v>
      </c>
      <c r="M53" s="828">
        <v>1455.414</v>
      </c>
      <c r="N53" s="829">
        <v>1455.414</v>
      </c>
      <c r="O53" s="828">
        <v>1454.6306666666667</v>
      </c>
      <c r="P53" s="145">
        <v>1453.6478888888892</v>
      </c>
      <c r="Q53" s="827">
        <v>1449.998</v>
      </c>
      <c r="R53" s="828">
        <v>1453.4530000000002</v>
      </c>
      <c r="S53" s="828">
        <v>1448.8790000000001</v>
      </c>
      <c r="T53" s="145">
        <v>1450.8039999999999</v>
      </c>
      <c r="U53" s="829">
        <v>1452.9300833333334</v>
      </c>
      <c r="V53" s="827">
        <v>1452.6189999999999</v>
      </c>
      <c r="W53" s="828">
        <v>1452.6189999999999</v>
      </c>
      <c r="X53" s="829">
        <v>1452.6189999999999</v>
      </c>
      <c r="Y53" s="828">
        <v>1452.6189999999999</v>
      </c>
      <c r="Z53" s="827">
        <v>1452.6189999999999</v>
      </c>
      <c r="AA53" s="828">
        <v>1453.115</v>
      </c>
      <c r="AB53" s="829">
        <v>1453.115</v>
      </c>
      <c r="AC53" s="828">
        <v>1452.9496666666666</v>
      </c>
      <c r="AD53" s="145">
        <v>1452.7843333333333</v>
      </c>
      <c r="AE53" s="827">
        <v>1500.1940000000002</v>
      </c>
      <c r="AF53" s="828">
        <v>1500.2430000000002</v>
      </c>
      <c r="AG53" s="829">
        <v>1500.2430000000002</v>
      </c>
      <c r="AH53" s="828">
        <v>1500.2266666666669</v>
      </c>
      <c r="AI53" s="145">
        <v>1468.5984444444448</v>
      </c>
      <c r="AJ53" s="827">
        <v>1501.4009999999998</v>
      </c>
      <c r="AK53" s="828">
        <v>1501.395</v>
      </c>
      <c r="AL53" s="828">
        <v>1501.903</v>
      </c>
      <c r="AM53" s="145">
        <v>1501.5681739130434</v>
      </c>
      <c r="AN53" s="829">
        <v>1476.8404166666669</v>
      </c>
      <c r="AO53" s="827">
        <v>1502.6029999999998</v>
      </c>
      <c r="AP53" s="828">
        <v>1502.6009999999999</v>
      </c>
      <c r="AQ53" s="829">
        <v>1502.6029999999998</v>
      </c>
      <c r="AR53" s="828">
        <v>1502.602333333333</v>
      </c>
      <c r="AS53" s="827">
        <v>1502.3909999999998</v>
      </c>
      <c r="AT53" s="828">
        <v>1502.1849999999997</v>
      </c>
      <c r="AU53" s="829">
        <v>1502.6049999999998</v>
      </c>
      <c r="AV53" s="828">
        <v>1502.3936666666666</v>
      </c>
      <c r="AW53" s="145">
        <v>1502.4979999999998</v>
      </c>
      <c r="AX53" s="827">
        <v>1504.8309999999999</v>
      </c>
      <c r="AY53" s="828">
        <v>1505.5509999999997</v>
      </c>
      <c r="AZ53" s="829">
        <v>1505.5509999999997</v>
      </c>
      <c r="BA53" s="828">
        <v>1505.3109999999999</v>
      </c>
      <c r="BB53" s="145">
        <v>1503.4356666666663</v>
      </c>
      <c r="BC53" s="827">
        <v>1509.4179999999999</v>
      </c>
      <c r="BD53" s="828">
        <v>1509.4179999999999</v>
      </c>
      <c r="BE53" s="828">
        <v>1509.4179999999999</v>
      </c>
      <c r="BF53" s="145">
        <v>1509.4179999999999</v>
      </c>
      <c r="BG53" s="829">
        <v>1504.9312499999996</v>
      </c>
      <c r="BH53" s="827">
        <v>1502.54</v>
      </c>
      <c r="BI53" s="828">
        <v>1502.54</v>
      </c>
      <c r="BJ53" s="829">
        <v>1502.54</v>
      </c>
      <c r="BK53" s="828">
        <v>1502.54</v>
      </c>
      <c r="BL53" s="828">
        <v>1500.37</v>
      </c>
      <c r="BM53" s="828">
        <v>1500.37</v>
      </c>
      <c r="BN53" s="828">
        <v>1499.76</v>
      </c>
      <c r="BO53" s="828">
        <v>1500.1496666666665</v>
      </c>
      <c r="BP53" s="145">
        <v>1501.3533333333332</v>
      </c>
      <c r="BQ53" s="828">
        <v>1499.76</v>
      </c>
      <c r="BR53" s="828">
        <v>1499.8649999999998</v>
      </c>
      <c r="BS53" s="828">
        <v>1487.5610000000001</v>
      </c>
      <c r="BT53" s="828">
        <v>1496.0456666666664</v>
      </c>
      <c r="BU53" s="828">
        <v>1499.4784444444444</v>
      </c>
    </row>
    <row r="54" spans="1:73" x14ac:dyDescent="0.25">
      <c r="A54" s="53" t="s">
        <v>48</v>
      </c>
      <c r="B54" s="209">
        <v>1252.9740000000002</v>
      </c>
      <c r="C54" s="830">
        <v>1252.9740000000002</v>
      </c>
      <c r="D54" s="831">
        <v>1252.9740000000002</v>
      </c>
      <c r="E54" s="832">
        <v>1252.9740000000002</v>
      </c>
      <c r="F54" s="826">
        <v>1252.9740000000002</v>
      </c>
      <c r="G54" s="830">
        <v>1252.9740000000002</v>
      </c>
      <c r="H54" s="831">
        <v>1252.9740000000002</v>
      </c>
      <c r="I54" s="832">
        <v>1252.9740000000002</v>
      </c>
      <c r="J54" s="826">
        <v>1252.9740000000002</v>
      </c>
      <c r="K54" s="223">
        <v>1252.9740000000002</v>
      </c>
      <c r="L54" s="830">
        <v>1252.9740000000002</v>
      </c>
      <c r="M54" s="831">
        <v>1252.9740000000002</v>
      </c>
      <c r="N54" s="832">
        <v>1252.9740000000002</v>
      </c>
      <c r="O54" s="826">
        <v>1252.9740000000002</v>
      </c>
      <c r="P54" s="223">
        <v>1252.9740000000002</v>
      </c>
      <c r="Q54" s="830">
        <v>1252.9740000000002</v>
      </c>
      <c r="R54" s="831">
        <v>1252.9740000000002</v>
      </c>
      <c r="S54" s="831">
        <v>1248.4000000000001</v>
      </c>
      <c r="T54" s="223">
        <v>1251.4766666666667</v>
      </c>
      <c r="U54" s="832">
        <v>1252.5928333333334</v>
      </c>
      <c r="V54" s="830">
        <v>1250.3979999999999</v>
      </c>
      <c r="W54" s="831">
        <v>1250.3979999999999</v>
      </c>
      <c r="X54" s="832">
        <v>1250.3979999999999</v>
      </c>
      <c r="Y54" s="826">
        <v>1250.3979999999999</v>
      </c>
      <c r="Z54" s="830">
        <v>1250.3979999999999</v>
      </c>
      <c r="AA54" s="831">
        <v>1250.3979999999999</v>
      </c>
      <c r="AB54" s="832">
        <v>1250.3979999999999</v>
      </c>
      <c r="AC54" s="826">
        <v>1250.3979999999999</v>
      </c>
      <c r="AD54" s="223">
        <v>1250.3979999999999</v>
      </c>
      <c r="AE54" s="830">
        <v>1299.1170000000002</v>
      </c>
      <c r="AF54" s="831">
        <v>1299.1170000000002</v>
      </c>
      <c r="AG54" s="832">
        <v>1299.1170000000002</v>
      </c>
      <c r="AH54" s="826">
        <v>1299.1170000000002</v>
      </c>
      <c r="AI54" s="223">
        <v>1266.6376666666665</v>
      </c>
      <c r="AJ54" s="830">
        <v>1299.2</v>
      </c>
      <c r="AK54" s="831">
        <v>1299.2</v>
      </c>
      <c r="AL54" s="831">
        <v>1299.2</v>
      </c>
      <c r="AM54" s="223">
        <v>1299.2</v>
      </c>
      <c r="AN54" s="832">
        <v>1274.7782499999996</v>
      </c>
      <c r="AO54" s="830">
        <v>1299.8999999999999</v>
      </c>
      <c r="AP54" s="831">
        <v>1299.8999999999999</v>
      </c>
      <c r="AQ54" s="832">
        <v>1299.8999999999999</v>
      </c>
      <c r="AR54" s="826">
        <v>1299.8999999999999</v>
      </c>
      <c r="AS54" s="830">
        <v>1299.8999999999999</v>
      </c>
      <c r="AT54" s="831">
        <v>1299.8999999999999</v>
      </c>
      <c r="AU54" s="832">
        <v>1299.8999999999999</v>
      </c>
      <c r="AV54" s="826">
        <v>1299.8999999999999</v>
      </c>
      <c r="AW54" s="223">
        <v>1299.8999999999999</v>
      </c>
      <c r="AX54" s="830">
        <v>1299.8999999999999</v>
      </c>
      <c r="AY54" s="831">
        <v>1299.8999999999999</v>
      </c>
      <c r="AZ54" s="832">
        <v>1299.8999999999999</v>
      </c>
      <c r="BA54" s="826">
        <v>1299.8999999999999</v>
      </c>
      <c r="BB54" s="223">
        <v>1299.8999999999999</v>
      </c>
      <c r="BC54" s="832">
        <v>1299.8999999999999</v>
      </c>
      <c r="BD54" s="831">
        <v>1299.8999999999999</v>
      </c>
      <c r="BE54" s="831">
        <v>1299.8999999999999</v>
      </c>
      <c r="BF54" s="223">
        <v>1299.8999999999999</v>
      </c>
      <c r="BG54" s="832">
        <v>1299.8999999999999</v>
      </c>
      <c r="BH54" s="830">
        <v>1299.9169999999999</v>
      </c>
      <c r="BI54" s="831">
        <v>1299.9169999999999</v>
      </c>
      <c r="BJ54" s="832">
        <v>1299.9169999999999</v>
      </c>
      <c r="BK54" s="826">
        <v>1299.9169999999999</v>
      </c>
      <c r="BL54" s="826">
        <v>1299.9169999999999</v>
      </c>
      <c r="BM54" s="826">
        <v>1299.9169999999999</v>
      </c>
      <c r="BN54" s="831">
        <v>1299.9169999999999</v>
      </c>
      <c r="BO54" s="826">
        <v>1299.8999999999999</v>
      </c>
      <c r="BP54" s="223">
        <v>1299.9169999999997</v>
      </c>
      <c r="BQ54" s="831">
        <v>1299.9169999999999</v>
      </c>
      <c r="BR54" s="831">
        <v>1299.9169999999999</v>
      </c>
      <c r="BS54" s="831">
        <v>1286.9150000000002</v>
      </c>
      <c r="BT54" s="831">
        <v>1295.8999999999999</v>
      </c>
      <c r="BU54" s="831">
        <v>1298.4723333333332</v>
      </c>
    </row>
    <row r="55" spans="1:73" x14ac:dyDescent="0.25">
      <c r="A55" s="111" t="s">
        <v>49</v>
      </c>
      <c r="B55" s="209">
        <v>320</v>
      </c>
      <c r="C55" s="830">
        <v>320</v>
      </c>
      <c r="D55" s="831">
        <v>320</v>
      </c>
      <c r="E55" s="832">
        <v>320</v>
      </c>
      <c r="F55" s="826">
        <v>320</v>
      </c>
      <c r="G55" s="830">
        <v>320</v>
      </c>
      <c r="H55" s="831">
        <v>320</v>
      </c>
      <c r="I55" s="832">
        <v>320</v>
      </c>
      <c r="J55" s="826">
        <v>320</v>
      </c>
      <c r="K55" s="223">
        <v>320</v>
      </c>
      <c r="L55" s="830">
        <v>320</v>
      </c>
      <c r="M55" s="831">
        <v>320</v>
      </c>
      <c r="N55" s="832">
        <v>320</v>
      </c>
      <c r="O55" s="826">
        <v>320</v>
      </c>
      <c r="P55" s="223">
        <v>320</v>
      </c>
      <c r="Q55" s="830">
        <v>320</v>
      </c>
      <c r="R55" s="830">
        <v>320</v>
      </c>
      <c r="S55" s="831">
        <v>320</v>
      </c>
      <c r="T55" s="223">
        <v>320</v>
      </c>
      <c r="U55" s="832">
        <v>320</v>
      </c>
      <c r="V55" s="830">
        <v>320</v>
      </c>
      <c r="W55" s="831">
        <v>320</v>
      </c>
      <c r="X55" s="832">
        <v>320</v>
      </c>
      <c r="Y55" s="826">
        <v>320</v>
      </c>
      <c r="Z55" s="830">
        <v>320</v>
      </c>
      <c r="AA55" s="831">
        <v>320</v>
      </c>
      <c r="AB55" s="832">
        <v>320</v>
      </c>
      <c r="AC55" s="826">
        <v>320</v>
      </c>
      <c r="AD55" s="223">
        <v>320</v>
      </c>
      <c r="AE55" s="830">
        <v>368</v>
      </c>
      <c r="AF55" s="831">
        <v>368</v>
      </c>
      <c r="AG55" s="832">
        <v>368</v>
      </c>
      <c r="AH55" s="826">
        <v>368</v>
      </c>
      <c r="AI55" s="223">
        <v>336</v>
      </c>
      <c r="AJ55" s="830">
        <v>368</v>
      </c>
      <c r="AK55" s="830">
        <v>368</v>
      </c>
      <c r="AL55" s="831">
        <v>368</v>
      </c>
      <c r="AM55" s="223">
        <v>368</v>
      </c>
      <c r="AN55" s="832">
        <v>344</v>
      </c>
      <c r="AO55" s="830">
        <v>368</v>
      </c>
      <c r="AP55" s="830">
        <v>368</v>
      </c>
      <c r="AQ55" s="832">
        <v>368</v>
      </c>
      <c r="AR55" s="826">
        <v>368</v>
      </c>
      <c r="AS55" s="832">
        <v>368</v>
      </c>
      <c r="AT55" s="831">
        <v>368</v>
      </c>
      <c r="AU55" s="832">
        <v>368</v>
      </c>
      <c r="AV55" s="826">
        <v>368</v>
      </c>
      <c r="AW55" s="223">
        <v>368</v>
      </c>
      <c r="AX55" s="830">
        <v>368</v>
      </c>
      <c r="AY55" s="831">
        <v>368</v>
      </c>
      <c r="AZ55" s="832">
        <v>368</v>
      </c>
      <c r="BA55" s="826">
        <v>368</v>
      </c>
      <c r="BB55" s="223">
        <v>368</v>
      </c>
      <c r="BC55" s="832">
        <v>368</v>
      </c>
      <c r="BD55" s="830">
        <v>368</v>
      </c>
      <c r="BE55" s="830">
        <v>368</v>
      </c>
      <c r="BF55" s="223">
        <v>368</v>
      </c>
      <c r="BG55" s="832">
        <v>368</v>
      </c>
      <c r="BH55" s="830">
        <v>368</v>
      </c>
      <c r="BI55" s="830">
        <v>368</v>
      </c>
      <c r="BJ55" s="832">
        <v>368</v>
      </c>
      <c r="BK55" s="826">
        <v>368</v>
      </c>
      <c r="BL55" s="826">
        <v>368</v>
      </c>
      <c r="BM55" s="826">
        <v>368</v>
      </c>
      <c r="BN55" s="826">
        <v>368</v>
      </c>
      <c r="BO55" s="826">
        <v>368</v>
      </c>
      <c r="BP55" s="223">
        <v>368</v>
      </c>
      <c r="BQ55" s="830">
        <v>368</v>
      </c>
      <c r="BR55" s="830">
        <v>368</v>
      </c>
      <c r="BS55" s="830">
        <v>368</v>
      </c>
      <c r="BT55" s="830">
        <v>368</v>
      </c>
      <c r="BU55" s="830">
        <v>368</v>
      </c>
    </row>
    <row r="56" spans="1:73" x14ac:dyDescent="0.25">
      <c r="A56" s="111" t="s">
        <v>50</v>
      </c>
      <c r="B56" s="209">
        <v>12</v>
      </c>
      <c r="C56" s="830">
        <v>12</v>
      </c>
      <c r="D56" s="831">
        <v>12</v>
      </c>
      <c r="E56" s="832">
        <v>12</v>
      </c>
      <c r="F56" s="826">
        <v>12</v>
      </c>
      <c r="G56" s="830">
        <v>12</v>
      </c>
      <c r="H56" s="831">
        <v>12</v>
      </c>
      <c r="I56" s="832">
        <v>12</v>
      </c>
      <c r="J56" s="826">
        <v>12</v>
      </c>
      <c r="K56" s="223">
        <v>12</v>
      </c>
      <c r="L56" s="830">
        <v>12</v>
      </c>
      <c r="M56" s="831">
        <v>12</v>
      </c>
      <c r="N56" s="832">
        <v>12</v>
      </c>
      <c r="O56" s="826">
        <v>12</v>
      </c>
      <c r="P56" s="223">
        <v>12</v>
      </c>
      <c r="Q56" s="830">
        <v>12</v>
      </c>
      <c r="R56" s="830">
        <v>12</v>
      </c>
      <c r="S56" s="831">
        <v>12</v>
      </c>
      <c r="T56" s="223">
        <v>12</v>
      </c>
      <c r="U56" s="832">
        <v>12</v>
      </c>
      <c r="V56" s="830">
        <v>12</v>
      </c>
      <c r="W56" s="831">
        <v>12</v>
      </c>
      <c r="X56" s="832">
        <v>12</v>
      </c>
      <c r="Y56" s="826">
        <v>12</v>
      </c>
      <c r="Z56" s="830">
        <v>12</v>
      </c>
      <c r="AA56" s="831">
        <v>12</v>
      </c>
      <c r="AB56" s="832">
        <v>12</v>
      </c>
      <c r="AC56" s="826">
        <v>12</v>
      </c>
      <c r="AD56" s="223">
        <v>12</v>
      </c>
      <c r="AE56" s="830">
        <v>12</v>
      </c>
      <c r="AF56" s="831">
        <v>12</v>
      </c>
      <c r="AG56" s="832">
        <v>12</v>
      </c>
      <c r="AH56" s="826">
        <v>12</v>
      </c>
      <c r="AI56" s="223">
        <v>12</v>
      </c>
      <c r="AJ56" s="830">
        <v>12</v>
      </c>
      <c r="AK56" s="830">
        <v>12</v>
      </c>
      <c r="AL56" s="831">
        <v>12</v>
      </c>
      <c r="AM56" s="223">
        <v>12</v>
      </c>
      <c r="AN56" s="832">
        <v>12</v>
      </c>
      <c r="AO56" s="830">
        <v>12</v>
      </c>
      <c r="AP56" s="830">
        <v>12</v>
      </c>
      <c r="AQ56" s="832">
        <v>12</v>
      </c>
      <c r="AR56" s="826">
        <v>12</v>
      </c>
      <c r="AS56" s="832">
        <v>12</v>
      </c>
      <c r="AT56" s="831">
        <v>12</v>
      </c>
      <c r="AU56" s="832">
        <v>12</v>
      </c>
      <c r="AV56" s="826">
        <v>12</v>
      </c>
      <c r="AW56" s="223">
        <v>12</v>
      </c>
      <c r="AX56" s="830">
        <v>12</v>
      </c>
      <c r="AY56" s="831">
        <v>12</v>
      </c>
      <c r="AZ56" s="832">
        <v>12</v>
      </c>
      <c r="BA56" s="826">
        <v>12</v>
      </c>
      <c r="BB56" s="223">
        <v>12</v>
      </c>
      <c r="BC56" s="832">
        <v>12</v>
      </c>
      <c r="BD56" s="830">
        <v>12</v>
      </c>
      <c r="BE56" s="830">
        <v>12</v>
      </c>
      <c r="BF56" s="223">
        <v>12</v>
      </c>
      <c r="BG56" s="832">
        <v>12</v>
      </c>
      <c r="BH56" s="830">
        <v>12</v>
      </c>
      <c r="BI56" s="830">
        <v>12</v>
      </c>
      <c r="BJ56" s="832">
        <v>12</v>
      </c>
      <c r="BK56" s="826">
        <v>12</v>
      </c>
      <c r="BL56" s="826">
        <v>12</v>
      </c>
      <c r="BM56" s="826">
        <v>12</v>
      </c>
      <c r="BN56" s="826">
        <v>12</v>
      </c>
      <c r="BO56" s="826">
        <v>12</v>
      </c>
      <c r="BP56" s="223">
        <v>12</v>
      </c>
      <c r="BQ56" s="830">
        <v>12</v>
      </c>
      <c r="BR56" s="830">
        <v>12</v>
      </c>
      <c r="BS56" s="830">
        <v>12</v>
      </c>
      <c r="BT56" s="830">
        <v>12</v>
      </c>
      <c r="BU56" s="830">
        <v>12</v>
      </c>
    </row>
    <row r="57" spans="1:73" x14ac:dyDescent="0.25">
      <c r="A57" s="111" t="s">
        <v>51</v>
      </c>
      <c r="B57" s="209">
        <v>680</v>
      </c>
      <c r="C57" s="830">
        <v>680</v>
      </c>
      <c r="D57" s="831">
        <v>680</v>
      </c>
      <c r="E57" s="832">
        <v>680</v>
      </c>
      <c r="F57" s="826">
        <v>680</v>
      </c>
      <c r="G57" s="830">
        <v>680</v>
      </c>
      <c r="H57" s="831">
        <v>680</v>
      </c>
      <c r="I57" s="832">
        <v>680</v>
      </c>
      <c r="J57" s="826">
        <v>680</v>
      </c>
      <c r="K57" s="223">
        <v>680</v>
      </c>
      <c r="L57" s="830">
        <v>680</v>
      </c>
      <c r="M57" s="831">
        <v>680</v>
      </c>
      <c r="N57" s="832">
        <v>680</v>
      </c>
      <c r="O57" s="826">
        <v>680</v>
      </c>
      <c r="P57" s="223">
        <v>680</v>
      </c>
      <c r="Q57" s="830">
        <v>680</v>
      </c>
      <c r="R57" s="830">
        <v>680</v>
      </c>
      <c r="S57" s="831">
        <v>680</v>
      </c>
      <c r="T57" s="223">
        <v>680</v>
      </c>
      <c r="U57" s="832">
        <v>680</v>
      </c>
      <c r="V57" s="830">
        <v>680</v>
      </c>
      <c r="W57" s="831">
        <v>680</v>
      </c>
      <c r="X57" s="832">
        <v>680</v>
      </c>
      <c r="Y57" s="826">
        <v>680</v>
      </c>
      <c r="Z57" s="830">
        <v>680</v>
      </c>
      <c r="AA57" s="831">
        <v>680</v>
      </c>
      <c r="AB57" s="832">
        <v>680</v>
      </c>
      <c r="AC57" s="826">
        <v>680</v>
      </c>
      <c r="AD57" s="223">
        <v>680</v>
      </c>
      <c r="AE57" s="830">
        <v>680</v>
      </c>
      <c r="AF57" s="831">
        <v>680</v>
      </c>
      <c r="AG57" s="832">
        <v>680</v>
      </c>
      <c r="AH57" s="826">
        <v>680</v>
      </c>
      <c r="AI57" s="223">
        <v>680</v>
      </c>
      <c r="AJ57" s="830">
        <v>680</v>
      </c>
      <c r="AK57" s="830">
        <v>680</v>
      </c>
      <c r="AL57" s="831">
        <v>680</v>
      </c>
      <c r="AM57" s="223">
        <v>680</v>
      </c>
      <c r="AN57" s="832">
        <v>680</v>
      </c>
      <c r="AO57" s="830">
        <v>680</v>
      </c>
      <c r="AP57" s="830">
        <v>680</v>
      </c>
      <c r="AQ57" s="832">
        <v>680</v>
      </c>
      <c r="AR57" s="826">
        <v>680</v>
      </c>
      <c r="AS57" s="832">
        <v>680</v>
      </c>
      <c r="AT57" s="831">
        <v>680</v>
      </c>
      <c r="AU57" s="832">
        <v>680</v>
      </c>
      <c r="AV57" s="826">
        <v>680</v>
      </c>
      <c r="AW57" s="223">
        <v>680</v>
      </c>
      <c r="AX57" s="830">
        <v>680</v>
      </c>
      <c r="AY57" s="831">
        <v>680</v>
      </c>
      <c r="AZ57" s="832">
        <v>680</v>
      </c>
      <c r="BA57" s="826">
        <v>680</v>
      </c>
      <c r="BB57" s="223">
        <v>680</v>
      </c>
      <c r="BC57" s="832">
        <v>680</v>
      </c>
      <c r="BD57" s="43">
        <v>680</v>
      </c>
      <c r="BE57" s="43">
        <v>680</v>
      </c>
      <c r="BF57" s="223">
        <v>680</v>
      </c>
      <c r="BG57" s="832">
        <v>680</v>
      </c>
      <c r="BH57" s="830">
        <v>680</v>
      </c>
      <c r="BI57" s="830">
        <v>680</v>
      </c>
      <c r="BJ57" s="832">
        <v>680</v>
      </c>
      <c r="BK57" s="826">
        <v>680</v>
      </c>
      <c r="BL57" s="826">
        <v>680</v>
      </c>
      <c r="BM57" s="826">
        <v>680</v>
      </c>
      <c r="BN57" s="826">
        <v>680</v>
      </c>
      <c r="BO57" s="826">
        <v>680</v>
      </c>
      <c r="BP57" s="223">
        <v>680</v>
      </c>
      <c r="BQ57" s="830">
        <v>680</v>
      </c>
      <c r="BR57" s="830">
        <v>680</v>
      </c>
      <c r="BS57" s="830">
        <v>680</v>
      </c>
      <c r="BT57" s="830">
        <v>680</v>
      </c>
      <c r="BU57" s="830">
        <v>680</v>
      </c>
    </row>
    <row r="58" spans="1:73" x14ac:dyDescent="0.25">
      <c r="A58" s="111" t="s">
        <v>34</v>
      </c>
      <c r="B58" s="209">
        <v>90.314999999999998</v>
      </c>
      <c r="C58" s="830">
        <v>90.314999999999998</v>
      </c>
      <c r="D58" s="831">
        <v>90.314999999999998</v>
      </c>
      <c r="E58" s="832">
        <v>90.314999999999998</v>
      </c>
      <c r="F58" s="826">
        <v>90.314999999999998</v>
      </c>
      <c r="G58" s="830">
        <v>90.314999999999998</v>
      </c>
      <c r="H58" s="831">
        <v>90.314999999999998</v>
      </c>
      <c r="I58" s="832">
        <v>90.314999999999998</v>
      </c>
      <c r="J58" s="826">
        <v>90.314999999999998</v>
      </c>
      <c r="K58" s="223">
        <v>90.314999999999998</v>
      </c>
      <c r="L58" s="830">
        <v>90.314999999999998</v>
      </c>
      <c r="M58" s="831">
        <v>90.314999999999998</v>
      </c>
      <c r="N58" s="832">
        <v>90.314999999999998</v>
      </c>
      <c r="O58" s="826">
        <v>90.314999999999998</v>
      </c>
      <c r="P58" s="223">
        <v>90.314999999999998</v>
      </c>
      <c r="Q58" s="830">
        <v>90.314999999999998</v>
      </c>
      <c r="R58" s="830">
        <v>90.314999999999998</v>
      </c>
      <c r="S58" s="831">
        <v>85.7</v>
      </c>
      <c r="T58" s="223">
        <v>88.776666666666657</v>
      </c>
      <c r="U58" s="832">
        <v>89.930416666666687</v>
      </c>
      <c r="V58" s="830">
        <v>88.384</v>
      </c>
      <c r="W58" s="831">
        <v>88.384</v>
      </c>
      <c r="X58" s="832">
        <v>88.384</v>
      </c>
      <c r="Y58" s="826">
        <v>88.384</v>
      </c>
      <c r="Z58" s="830">
        <v>88.384</v>
      </c>
      <c r="AA58" s="831">
        <v>88.384</v>
      </c>
      <c r="AB58" s="832">
        <v>88.384</v>
      </c>
      <c r="AC58" s="826">
        <v>88.384</v>
      </c>
      <c r="AD58" s="223">
        <v>88.384</v>
      </c>
      <c r="AE58" s="830">
        <v>88.4</v>
      </c>
      <c r="AF58" s="831">
        <v>88.4</v>
      </c>
      <c r="AG58" s="832">
        <v>88.4</v>
      </c>
      <c r="AH58" s="826">
        <v>88.40000000000002</v>
      </c>
      <c r="AI58" s="223">
        <v>88.389333333333354</v>
      </c>
      <c r="AJ58" s="830">
        <v>88.4</v>
      </c>
      <c r="AK58" s="830">
        <v>88.4</v>
      </c>
      <c r="AL58" s="831">
        <v>88.4</v>
      </c>
      <c r="AM58" s="223">
        <v>88.4</v>
      </c>
      <c r="AN58" s="832">
        <v>88.391999999999996</v>
      </c>
      <c r="AO58" s="830">
        <v>89.3</v>
      </c>
      <c r="AP58" s="830">
        <v>89.3</v>
      </c>
      <c r="AQ58" s="832">
        <v>89.3</v>
      </c>
      <c r="AR58" s="826">
        <v>89.3</v>
      </c>
      <c r="AS58" s="832">
        <v>89.3</v>
      </c>
      <c r="AT58" s="831">
        <v>89.3</v>
      </c>
      <c r="AU58" s="832">
        <v>89.3</v>
      </c>
      <c r="AV58" s="826">
        <v>89.3</v>
      </c>
      <c r="AW58" s="223">
        <v>89.3</v>
      </c>
      <c r="AX58" s="830">
        <v>89.3</v>
      </c>
      <c r="AY58" s="831">
        <v>89.3</v>
      </c>
      <c r="AZ58" s="833">
        <v>89.3</v>
      </c>
      <c r="BA58" s="826">
        <v>89.3</v>
      </c>
      <c r="BB58" s="223">
        <v>89.299999999999983</v>
      </c>
      <c r="BC58" s="833">
        <v>89.3</v>
      </c>
      <c r="BD58" s="43">
        <v>89.3</v>
      </c>
      <c r="BE58" s="43">
        <v>89.3</v>
      </c>
      <c r="BF58" s="223">
        <v>89.3</v>
      </c>
      <c r="BG58" s="832">
        <v>89.299999999999969</v>
      </c>
      <c r="BH58" s="830">
        <v>89.3</v>
      </c>
      <c r="BI58" s="830">
        <v>89.3</v>
      </c>
      <c r="BJ58" s="832">
        <v>89.3</v>
      </c>
      <c r="BK58" s="826">
        <v>89.3</v>
      </c>
      <c r="BL58" s="826">
        <v>89.3</v>
      </c>
      <c r="BM58" s="826">
        <v>89.3</v>
      </c>
      <c r="BN58" s="826">
        <v>89.3</v>
      </c>
      <c r="BO58" s="826">
        <v>89.3</v>
      </c>
      <c r="BP58" s="223">
        <v>89.3</v>
      </c>
      <c r="BQ58" s="830">
        <v>89.3</v>
      </c>
      <c r="BR58" s="830">
        <v>89.3</v>
      </c>
      <c r="BS58" s="830">
        <v>88.389000000000024</v>
      </c>
      <c r="BT58" s="830">
        <v>89.3</v>
      </c>
      <c r="BU58" s="830">
        <v>89.299999999999983</v>
      </c>
    </row>
    <row r="59" spans="1:73" x14ac:dyDescent="0.25">
      <c r="A59" s="111" t="s">
        <v>99</v>
      </c>
      <c r="B59" s="209">
        <v>72</v>
      </c>
      <c r="C59" s="830">
        <v>72</v>
      </c>
      <c r="D59" s="831">
        <v>72</v>
      </c>
      <c r="E59" s="832">
        <v>72</v>
      </c>
      <c r="F59" s="826">
        <v>72</v>
      </c>
      <c r="G59" s="830">
        <v>72</v>
      </c>
      <c r="H59" s="831">
        <v>72</v>
      </c>
      <c r="I59" s="832">
        <v>72</v>
      </c>
      <c r="J59" s="826">
        <v>72</v>
      </c>
      <c r="K59" s="223">
        <v>72</v>
      </c>
      <c r="L59" s="830">
        <v>72</v>
      </c>
      <c r="M59" s="831">
        <v>72</v>
      </c>
      <c r="N59" s="832">
        <v>72</v>
      </c>
      <c r="O59" s="826">
        <v>72</v>
      </c>
      <c r="P59" s="223">
        <v>72</v>
      </c>
      <c r="Q59" s="830">
        <v>72</v>
      </c>
      <c r="R59" s="830">
        <v>72</v>
      </c>
      <c r="S59" s="831">
        <v>72</v>
      </c>
      <c r="T59" s="223">
        <v>72</v>
      </c>
      <c r="U59" s="832">
        <v>72</v>
      </c>
      <c r="V59" s="830">
        <v>72</v>
      </c>
      <c r="W59" s="831">
        <v>72</v>
      </c>
      <c r="X59" s="832">
        <v>72</v>
      </c>
      <c r="Y59" s="826">
        <v>72</v>
      </c>
      <c r="Z59" s="830">
        <v>72</v>
      </c>
      <c r="AA59" s="831">
        <v>72</v>
      </c>
      <c r="AB59" s="832">
        <v>72</v>
      </c>
      <c r="AC59" s="826">
        <v>72</v>
      </c>
      <c r="AD59" s="223">
        <v>72</v>
      </c>
      <c r="AE59" s="830">
        <v>72</v>
      </c>
      <c r="AF59" s="831">
        <v>72</v>
      </c>
      <c r="AG59" s="832">
        <v>72</v>
      </c>
      <c r="AH59" s="826">
        <v>72</v>
      </c>
      <c r="AI59" s="223">
        <v>72</v>
      </c>
      <c r="AJ59" s="830">
        <v>72</v>
      </c>
      <c r="AK59" s="830">
        <v>72</v>
      </c>
      <c r="AL59" s="831">
        <v>72</v>
      </c>
      <c r="AM59" s="223">
        <v>72</v>
      </c>
      <c r="AN59" s="832">
        <v>72</v>
      </c>
      <c r="AO59" s="830">
        <v>72</v>
      </c>
      <c r="AP59" s="830">
        <v>72</v>
      </c>
      <c r="AQ59" s="832">
        <v>72</v>
      </c>
      <c r="AR59" s="826">
        <v>72</v>
      </c>
      <c r="AS59" s="832">
        <v>72</v>
      </c>
      <c r="AT59" s="831">
        <v>72</v>
      </c>
      <c r="AU59" s="832">
        <v>72</v>
      </c>
      <c r="AV59" s="826">
        <v>72</v>
      </c>
      <c r="AW59" s="223">
        <v>72</v>
      </c>
      <c r="AX59" s="830">
        <v>72</v>
      </c>
      <c r="AY59" s="831">
        <v>72</v>
      </c>
      <c r="AZ59" s="832">
        <v>72</v>
      </c>
      <c r="BA59" s="826">
        <v>72</v>
      </c>
      <c r="BB59" s="223">
        <v>72</v>
      </c>
      <c r="BC59" s="832">
        <v>72</v>
      </c>
      <c r="BD59" s="43">
        <v>72</v>
      </c>
      <c r="BE59" s="43">
        <v>72</v>
      </c>
      <c r="BF59" s="223">
        <v>72</v>
      </c>
      <c r="BG59" s="832">
        <v>72</v>
      </c>
      <c r="BH59" s="830">
        <v>72</v>
      </c>
      <c r="BI59" s="830">
        <v>72</v>
      </c>
      <c r="BJ59" s="832">
        <v>72</v>
      </c>
      <c r="BK59" s="826">
        <v>72</v>
      </c>
      <c r="BL59" s="826">
        <v>72</v>
      </c>
      <c r="BM59" s="826">
        <v>72</v>
      </c>
      <c r="BN59" s="826">
        <v>72</v>
      </c>
      <c r="BO59" s="826">
        <v>72</v>
      </c>
      <c r="BP59" s="223">
        <v>72</v>
      </c>
      <c r="BQ59" s="830">
        <v>72</v>
      </c>
      <c r="BR59" s="830">
        <v>72</v>
      </c>
      <c r="BS59" s="830">
        <v>60</v>
      </c>
      <c r="BT59" s="830">
        <v>68</v>
      </c>
      <c r="BU59" s="830">
        <v>70.666666666666671</v>
      </c>
    </row>
    <row r="60" spans="1:73" x14ac:dyDescent="0.25">
      <c r="A60" s="111" t="s">
        <v>52</v>
      </c>
      <c r="B60" s="209">
        <v>78.659000000000006</v>
      </c>
      <c r="C60" s="830">
        <v>78.659000000000006</v>
      </c>
      <c r="D60" s="831">
        <v>78.659000000000006</v>
      </c>
      <c r="E60" s="832">
        <v>78.659000000000006</v>
      </c>
      <c r="F60" s="826">
        <v>78.659000000000006</v>
      </c>
      <c r="G60" s="830">
        <v>78.659000000000006</v>
      </c>
      <c r="H60" s="831">
        <v>78.659000000000006</v>
      </c>
      <c r="I60" s="832">
        <v>78.659000000000006</v>
      </c>
      <c r="J60" s="826">
        <v>78.659000000000006</v>
      </c>
      <c r="K60" s="223">
        <v>78.659000000000006</v>
      </c>
      <c r="L60" s="830">
        <v>78.659000000000006</v>
      </c>
      <c r="M60" s="831">
        <v>78.659000000000006</v>
      </c>
      <c r="N60" s="832">
        <v>78.659000000000006</v>
      </c>
      <c r="O60" s="826">
        <v>78.659000000000006</v>
      </c>
      <c r="P60" s="223">
        <v>78.659000000000006</v>
      </c>
      <c r="Q60" s="830">
        <v>78.659000000000006</v>
      </c>
      <c r="R60" s="830">
        <v>78.659000000000006</v>
      </c>
      <c r="S60" s="831">
        <v>78.7</v>
      </c>
      <c r="T60" s="223">
        <v>78.7</v>
      </c>
      <c r="U60" s="832">
        <v>78.662416666666658</v>
      </c>
      <c r="V60" s="830">
        <v>78.013999999999996</v>
      </c>
      <c r="W60" s="831">
        <v>78.013999999999996</v>
      </c>
      <c r="X60" s="832">
        <v>78.013999999999996</v>
      </c>
      <c r="Y60" s="826">
        <v>78.013999999999996</v>
      </c>
      <c r="Z60" s="830">
        <v>78.013999999999996</v>
      </c>
      <c r="AA60" s="831">
        <v>78.013999999999996</v>
      </c>
      <c r="AB60" s="832">
        <v>78.013999999999996</v>
      </c>
      <c r="AC60" s="826">
        <v>78.013999999999996</v>
      </c>
      <c r="AD60" s="223">
        <v>78.013999999999996</v>
      </c>
      <c r="AE60" s="830">
        <v>78.716999999999999</v>
      </c>
      <c r="AF60" s="831">
        <v>78.716999999999999</v>
      </c>
      <c r="AG60" s="832">
        <v>78.716999999999999</v>
      </c>
      <c r="AH60" s="826">
        <v>78.716999999999999</v>
      </c>
      <c r="AI60" s="223">
        <v>78.248333333333335</v>
      </c>
      <c r="AJ60" s="830">
        <v>78.8</v>
      </c>
      <c r="AK60" s="830">
        <v>78.8</v>
      </c>
      <c r="AL60" s="831">
        <v>78.8</v>
      </c>
      <c r="AM60" s="223">
        <v>78.8</v>
      </c>
      <c r="AN60" s="832">
        <v>78.386250000000004</v>
      </c>
      <c r="AO60" s="830">
        <v>78.599999999999994</v>
      </c>
      <c r="AP60" s="830">
        <v>78.599999999999994</v>
      </c>
      <c r="AQ60" s="832">
        <v>78.599999999999994</v>
      </c>
      <c r="AR60" s="826">
        <v>78.599999999999994</v>
      </c>
      <c r="AS60" s="832">
        <v>78.599999999999994</v>
      </c>
      <c r="AT60" s="831">
        <v>78.599999999999994</v>
      </c>
      <c r="AU60" s="832">
        <v>78.599999999999994</v>
      </c>
      <c r="AV60" s="826">
        <v>78.599999999999994</v>
      </c>
      <c r="AW60" s="223">
        <v>78.600000000000009</v>
      </c>
      <c r="AX60" s="830">
        <v>78.599999999999994</v>
      </c>
      <c r="AY60" s="831">
        <v>78.599999999999994</v>
      </c>
      <c r="AZ60" s="832">
        <v>78.599999999999994</v>
      </c>
      <c r="BA60" s="826">
        <v>78.599999999999994</v>
      </c>
      <c r="BB60" s="223">
        <v>78.600000000000009</v>
      </c>
      <c r="BC60" s="832">
        <v>78.599999999999994</v>
      </c>
      <c r="BD60" s="43">
        <v>78.599999999999994</v>
      </c>
      <c r="BE60" s="43">
        <v>78.599999999999994</v>
      </c>
      <c r="BF60" s="223">
        <v>78.599999999999994</v>
      </c>
      <c r="BG60" s="832">
        <v>78.600000000000009</v>
      </c>
      <c r="BH60" s="830">
        <v>78.617000000000004</v>
      </c>
      <c r="BI60" s="830">
        <v>78.617000000000004</v>
      </c>
      <c r="BJ60" s="830">
        <v>78.617000000000004</v>
      </c>
      <c r="BK60" s="830">
        <v>78.617000000000004</v>
      </c>
      <c r="BL60" s="830">
        <v>78.617000000000004</v>
      </c>
      <c r="BM60" s="830">
        <v>78.617000000000004</v>
      </c>
      <c r="BN60" s="830">
        <v>78.617000000000004</v>
      </c>
      <c r="BO60" s="826">
        <v>78.599999999999994</v>
      </c>
      <c r="BP60" s="223">
        <v>78.600000000000009</v>
      </c>
      <c r="BQ60" s="830">
        <v>78.617000000000004</v>
      </c>
      <c r="BR60" s="830">
        <v>78.617000000000004</v>
      </c>
      <c r="BS60" s="830">
        <v>78.526000000000025</v>
      </c>
      <c r="BT60" s="830">
        <v>78.599999999999994</v>
      </c>
      <c r="BU60" s="830">
        <v>78.600000000000009</v>
      </c>
    </row>
    <row r="61" spans="1:73" x14ac:dyDescent="0.25">
      <c r="A61" s="53" t="s">
        <v>53</v>
      </c>
      <c r="B61" s="209">
        <v>212.898</v>
      </c>
      <c r="C61" s="830">
        <v>189.64500000000001</v>
      </c>
      <c r="D61" s="831">
        <v>189.64500000000001</v>
      </c>
      <c r="E61" s="832">
        <v>189.64500000000001</v>
      </c>
      <c r="F61" s="826">
        <v>189.64500000000001</v>
      </c>
      <c r="G61" s="830">
        <v>189.64500000000001</v>
      </c>
      <c r="H61" s="831">
        <v>189.64500000000001</v>
      </c>
      <c r="I61" s="832">
        <v>189.64500000000001</v>
      </c>
      <c r="J61" s="826">
        <v>189.64500000000001</v>
      </c>
      <c r="K61" s="223">
        <v>189.64500000000001</v>
      </c>
      <c r="L61" s="830">
        <v>189.64500000000001</v>
      </c>
      <c r="M61" s="831">
        <v>191.995</v>
      </c>
      <c r="N61" s="832">
        <v>191.995</v>
      </c>
      <c r="O61" s="826">
        <v>191.21166666666667</v>
      </c>
      <c r="P61" s="223">
        <v>190.16722222222222</v>
      </c>
      <c r="Q61" s="830">
        <v>186.57900000000001</v>
      </c>
      <c r="R61" s="120">
        <v>186.57900000000001</v>
      </c>
      <c r="S61" s="831">
        <v>186.57900000000001</v>
      </c>
      <c r="T61" s="223">
        <v>186.57900000000001</v>
      </c>
      <c r="U61" s="832">
        <v>186.57900000000001</v>
      </c>
      <c r="V61" s="830">
        <v>188.31800000000001</v>
      </c>
      <c r="W61" s="831">
        <v>188.31800000000001</v>
      </c>
      <c r="X61" s="832">
        <v>188.31800000000001</v>
      </c>
      <c r="Y61" s="826">
        <v>188.31800000000001</v>
      </c>
      <c r="Z61" s="830">
        <v>188.31800000000001</v>
      </c>
      <c r="AA61" s="831">
        <v>188.81399999999999</v>
      </c>
      <c r="AB61" s="832">
        <v>188.81399999999999</v>
      </c>
      <c r="AC61" s="826">
        <v>188.64866666666668</v>
      </c>
      <c r="AD61" s="223">
        <v>188.48333333333335</v>
      </c>
      <c r="AE61" s="830">
        <v>187.17400000000001</v>
      </c>
      <c r="AF61" s="831">
        <v>187.22300000000001</v>
      </c>
      <c r="AG61" s="832">
        <v>187.22300000000001</v>
      </c>
      <c r="AH61" s="826">
        <v>187.20666666666668</v>
      </c>
      <c r="AI61" s="223">
        <v>188.05777777777777</v>
      </c>
      <c r="AJ61" s="830">
        <v>187.18799999999999</v>
      </c>
      <c r="AK61" s="830">
        <v>187.18199999999999</v>
      </c>
      <c r="AL61" s="831">
        <v>187.18199999999999</v>
      </c>
      <c r="AM61" s="223">
        <v>187.184</v>
      </c>
      <c r="AN61" s="832">
        <v>187.83933333333334</v>
      </c>
      <c r="AO61" s="830">
        <v>187.18199999999999</v>
      </c>
      <c r="AP61" s="830">
        <v>187.18</v>
      </c>
      <c r="AQ61" s="832">
        <v>187.18199999999999</v>
      </c>
      <c r="AR61" s="826">
        <v>187.18133333333333</v>
      </c>
      <c r="AS61" s="826">
        <v>186.97</v>
      </c>
      <c r="AT61" s="831">
        <v>186.76400000000001</v>
      </c>
      <c r="AU61" s="832">
        <v>187.184</v>
      </c>
      <c r="AV61" s="826">
        <v>186.97266666666667</v>
      </c>
      <c r="AW61" s="223">
        <v>187.077</v>
      </c>
      <c r="AX61" s="826">
        <v>189.41</v>
      </c>
      <c r="AY61" s="826">
        <v>190.13</v>
      </c>
      <c r="AZ61" s="833">
        <v>190.13</v>
      </c>
      <c r="BA61" s="826">
        <v>189.89</v>
      </c>
      <c r="BB61" s="223">
        <v>188.01466666666667</v>
      </c>
      <c r="BC61" s="833">
        <v>193.99700000000001</v>
      </c>
      <c r="BD61" s="43">
        <v>193.99700000000001</v>
      </c>
      <c r="BE61" s="43">
        <v>193.99700000000001</v>
      </c>
      <c r="BF61" s="223">
        <v>193.99699999999999</v>
      </c>
      <c r="BG61" s="832">
        <v>189.51024999999996</v>
      </c>
      <c r="BH61" s="830">
        <v>187.102</v>
      </c>
      <c r="BI61" s="830">
        <v>187.102</v>
      </c>
      <c r="BJ61" s="830">
        <v>187.102</v>
      </c>
      <c r="BK61" s="826">
        <v>187.102</v>
      </c>
      <c r="BL61" s="826">
        <v>184.93199999999999</v>
      </c>
      <c r="BM61" s="826">
        <v>184.93199999999999</v>
      </c>
      <c r="BN61" s="826">
        <v>184.322</v>
      </c>
      <c r="BO61" s="826">
        <v>184.72866666666664</v>
      </c>
      <c r="BP61" s="223">
        <v>185.91533333333334</v>
      </c>
      <c r="BQ61" s="830">
        <v>184.322</v>
      </c>
      <c r="BR61" s="43">
        <v>184.42699999999999</v>
      </c>
      <c r="BS61" s="43">
        <v>185.125</v>
      </c>
      <c r="BT61" s="43">
        <v>184.62466666666668</v>
      </c>
      <c r="BU61" s="43">
        <v>185.48511111111114</v>
      </c>
    </row>
    <row r="62" spans="1:73" x14ac:dyDescent="0.25">
      <c r="A62" s="53" t="s">
        <v>98</v>
      </c>
      <c r="B62" s="209">
        <v>5</v>
      </c>
      <c r="C62" s="830">
        <v>5</v>
      </c>
      <c r="D62" s="831">
        <v>5</v>
      </c>
      <c r="E62" s="832">
        <v>5</v>
      </c>
      <c r="F62" s="826">
        <v>5</v>
      </c>
      <c r="G62" s="830">
        <v>7.5</v>
      </c>
      <c r="H62" s="831">
        <v>7.5</v>
      </c>
      <c r="I62" s="832">
        <v>7.5</v>
      </c>
      <c r="J62" s="826">
        <v>7.5</v>
      </c>
      <c r="K62" s="223">
        <v>6.25</v>
      </c>
      <c r="L62" s="830">
        <v>7.5</v>
      </c>
      <c r="M62" s="831">
        <v>7.5</v>
      </c>
      <c r="N62" s="832">
        <v>7.5</v>
      </c>
      <c r="O62" s="826">
        <v>7.5</v>
      </c>
      <c r="P62" s="223">
        <v>6.666666666666667</v>
      </c>
      <c r="Q62" s="830">
        <v>7.5</v>
      </c>
      <c r="R62" s="831">
        <v>7.5</v>
      </c>
      <c r="S62" s="831">
        <v>7.5</v>
      </c>
      <c r="T62" s="223">
        <v>7.5</v>
      </c>
      <c r="U62" s="832">
        <v>7.5</v>
      </c>
      <c r="V62" s="830">
        <v>7.5</v>
      </c>
      <c r="W62" s="831">
        <v>7.5</v>
      </c>
      <c r="X62" s="832">
        <v>7.5</v>
      </c>
      <c r="Y62" s="826">
        <v>7.5</v>
      </c>
      <c r="Z62" s="830">
        <v>7.5</v>
      </c>
      <c r="AA62" s="831">
        <v>7.5</v>
      </c>
      <c r="AB62" s="832">
        <v>7.5</v>
      </c>
      <c r="AC62" s="826">
        <v>7.5</v>
      </c>
      <c r="AD62" s="223">
        <v>7.5</v>
      </c>
      <c r="AE62" s="830">
        <v>7.5</v>
      </c>
      <c r="AF62" s="831">
        <v>7.5</v>
      </c>
      <c r="AG62" s="832">
        <v>7.5</v>
      </c>
      <c r="AH62" s="826">
        <v>7.5</v>
      </c>
      <c r="AI62" s="223">
        <v>7.5</v>
      </c>
      <c r="AJ62" s="830">
        <v>7.5</v>
      </c>
      <c r="AK62" s="830">
        <v>7.5</v>
      </c>
      <c r="AL62" s="831">
        <v>7.5</v>
      </c>
      <c r="AM62" s="223">
        <v>7.5</v>
      </c>
      <c r="AN62" s="832">
        <v>7.5</v>
      </c>
      <c r="AO62" s="830">
        <v>7.5</v>
      </c>
      <c r="AP62" s="830">
        <v>7.5</v>
      </c>
      <c r="AQ62" s="832">
        <v>7.5</v>
      </c>
      <c r="AR62" s="826">
        <v>7.5</v>
      </c>
      <c r="AS62" s="830">
        <v>7.5</v>
      </c>
      <c r="AT62" s="831">
        <v>7.5</v>
      </c>
      <c r="AU62" s="832">
        <v>7.5</v>
      </c>
      <c r="AV62" s="826">
        <v>7.5</v>
      </c>
      <c r="AW62" s="223">
        <v>7.5</v>
      </c>
      <c r="AX62" s="830">
        <v>7.5</v>
      </c>
      <c r="AY62" s="831">
        <v>7.5</v>
      </c>
      <c r="AZ62" s="832">
        <v>7.5</v>
      </c>
      <c r="BA62" s="826">
        <v>7.5</v>
      </c>
      <c r="BB62" s="223">
        <v>7.5</v>
      </c>
      <c r="BC62" s="832">
        <v>7.5</v>
      </c>
      <c r="BD62" s="43">
        <v>7.5</v>
      </c>
      <c r="BE62" s="43">
        <v>7.5</v>
      </c>
      <c r="BF62" s="223">
        <v>7.5</v>
      </c>
      <c r="BG62" s="832">
        <v>7.5</v>
      </c>
      <c r="BH62" s="830">
        <v>7.5</v>
      </c>
      <c r="BI62" s="830">
        <v>7.5</v>
      </c>
      <c r="BJ62" s="832">
        <v>7.5</v>
      </c>
      <c r="BK62" s="826">
        <v>7.5</v>
      </c>
      <c r="BL62" s="826">
        <v>7.5</v>
      </c>
      <c r="BM62" s="826">
        <v>7.5</v>
      </c>
      <c r="BN62" s="826">
        <v>7.5</v>
      </c>
      <c r="BO62" s="826">
        <v>7.5</v>
      </c>
      <c r="BP62" s="223">
        <v>7.5</v>
      </c>
      <c r="BQ62" s="830">
        <v>7.5</v>
      </c>
      <c r="BR62" s="830">
        <v>7.5</v>
      </c>
      <c r="BS62" s="830">
        <v>7.5</v>
      </c>
      <c r="BT62" s="830">
        <v>7.5</v>
      </c>
      <c r="BU62" s="830">
        <v>7.5</v>
      </c>
    </row>
    <row r="63" spans="1:73" x14ac:dyDescent="0.25">
      <c r="A63" s="53" t="s">
        <v>70</v>
      </c>
      <c r="B63" s="209">
        <v>11</v>
      </c>
      <c r="C63" s="830">
        <v>11</v>
      </c>
      <c r="D63" s="831">
        <v>10.445</v>
      </c>
      <c r="E63" s="832">
        <v>10.445</v>
      </c>
      <c r="F63" s="826">
        <v>10.445</v>
      </c>
      <c r="G63" s="830">
        <v>10.445</v>
      </c>
      <c r="H63" s="831">
        <v>10.445</v>
      </c>
      <c r="I63" s="832">
        <v>10.445</v>
      </c>
      <c r="J63" s="826">
        <v>10.445</v>
      </c>
      <c r="K63" s="223">
        <v>10.5375</v>
      </c>
      <c r="L63" s="830">
        <v>10.445</v>
      </c>
      <c r="M63" s="831">
        <v>10.445</v>
      </c>
      <c r="N63" s="832">
        <v>10.445</v>
      </c>
      <c r="O63" s="826">
        <v>10.445</v>
      </c>
      <c r="P63" s="223">
        <v>10.506666666666668</v>
      </c>
      <c r="Q63" s="830">
        <v>10.445</v>
      </c>
      <c r="R63" s="831">
        <v>13.9</v>
      </c>
      <c r="S63" s="831">
        <v>13.9</v>
      </c>
      <c r="T63" s="223">
        <v>12.748333333333333</v>
      </c>
      <c r="U63" s="832">
        <v>11.067083333333331</v>
      </c>
      <c r="V63" s="830">
        <v>13.903</v>
      </c>
      <c r="W63" s="831">
        <v>13.903</v>
      </c>
      <c r="X63" s="832">
        <v>13.903</v>
      </c>
      <c r="Y63" s="826">
        <v>13.903</v>
      </c>
      <c r="Z63" s="830">
        <v>13.903</v>
      </c>
      <c r="AA63" s="831">
        <v>13.903</v>
      </c>
      <c r="AB63" s="832">
        <v>13.903</v>
      </c>
      <c r="AC63" s="826">
        <v>13.903</v>
      </c>
      <c r="AD63" s="223">
        <v>13.903</v>
      </c>
      <c r="AE63" s="830">
        <v>13.903</v>
      </c>
      <c r="AF63" s="831">
        <v>13.903</v>
      </c>
      <c r="AG63" s="832">
        <v>13.903</v>
      </c>
      <c r="AH63" s="826">
        <v>13.903</v>
      </c>
      <c r="AI63" s="223">
        <v>13.903000000000002</v>
      </c>
      <c r="AJ63" s="830">
        <v>15.013</v>
      </c>
      <c r="AK63" s="830">
        <v>15.013</v>
      </c>
      <c r="AL63" s="831">
        <v>15.521000000000001</v>
      </c>
      <c r="AM63" s="223">
        <v>15.184173913043479</v>
      </c>
      <c r="AN63" s="832">
        <v>14.222833333333332</v>
      </c>
      <c r="AO63" s="830">
        <v>15.521000000000001</v>
      </c>
      <c r="AP63" s="831">
        <v>15.521000000000001</v>
      </c>
      <c r="AQ63" s="832">
        <v>15.521000000000001</v>
      </c>
      <c r="AR63" s="826">
        <v>15.521000000000001</v>
      </c>
      <c r="AS63" s="830">
        <v>15.521000000000001</v>
      </c>
      <c r="AT63" s="831">
        <v>15.521000000000001</v>
      </c>
      <c r="AU63" s="832">
        <v>15.521000000000001</v>
      </c>
      <c r="AV63" s="826">
        <v>15.521000000000001</v>
      </c>
      <c r="AW63" s="223">
        <v>15.521000000000001</v>
      </c>
      <c r="AX63" s="830">
        <v>15.521000000000001</v>
      </c>
      <c r="AY63" s="831">
        <v>15.521000000000001</v>
      </c>
      <c r="AZ63" s="832">
        <v>15.521000000000001</v>
      </c>
      <c r="BA63" s="826">
        <v>15.521000000000001</v>
      </c>
      <c r="BB63" s="223">
        <v>15.521000000000003</v>
      </c>
      <c r="BC63" s="832">
        <v>15.521000000000001</v>
      </c>
      <c r="BD63" s="830">
        <v>15.521000000000001</v>
      </c>
      <c r="BE63" s="830">
        <v>15.521000000000001</v>
      </c>
      <c r="BF63" s="223">
        <v>15.521000000000001</v>
      </c>
      <c r="BG63" s="832">
        <v>15.521000000000006</v>
      </c>
      <c r="BH63" s="832">
        <v>15.521000000000001</v>
      </c>
      <c r="BI63" s="832">
        <v>15.521000000000001</v>
      </c>
      <c r="BJ63" s="832">
        <v>15.521000000000001</v>
      </c>
      <c r="BK63" s="826">
        <v>15.521000000000001</v>
      </c>
      <c r="BL63" s="832">
        <v>15.521000000000001</v>
      </c>
      <c r="BM63" s="832">
        <v>15.521000000000001</v>
      </c>
      <c r="BN63" s="211">
        <v>15.521000000000001</v>
      </c>
      <c r="BO63" s="826">
        <v>15.521000000000001</v>
      </c>
      <c r="BP63" s="223">
        <v>15.521000000000001</v>
      </c>
      <c r="BQ63" s="831">
        <v>15.521000000000001</v>
      </c>
      <c r="BR63" s="831">
        <v>15.521000000000001</v>
      </c>
      <c r="BS63" s="831">
        <v>15.521000000000001</v>
      </c>
      <c r="BT63" s="831">
        <v>15.521000000000001</v>
      </c>
      <c r="BU63" s="831">
        <v>15.521000000000003</v>
      </c>
    </row>
    <row r="64" spans="1:73" x14ac:dyDescent="0.25">
      <c r="A64" s="113" t="s">
        <v>54</v>
      </c>
      <c r="B64" s="261">
        <v>217</v>
      </c>
      <c r="C64" s="143">
        <v>217</v>
      </c>
      <c r="D64" s="37">
        <v>217</v>
      </c>
      <c r="E64" s="18">
        <v>217</v>
      </c>
      <c r="F64" s="37">
        <v>217</v>
      </c>
      <c r="G64" s="143">
        <v>217</v>
      </c>
      <c r="H64" s="37">
        <v>217</v>
      </c>
      <c r="I64" s="18">
        <v>217</v>
      </c>
      <c r="J64" s="37">
        <v>217</v>
      </c>
      <c r="K64" s="144">
        <v>217</v>
      </c>
      <c r="L64" s="143">
        <v>217</v>
      </c>
      <c r="M64" s="37">
        <v>217</v>
      </c>
      <c r="N64" s="18">
        <v>217</v>
      </c>
      <c r="O64" s="37">
        <v>217</v>
      </c>
      <c r="P64" s="144">
        <v>217</v>
      </c>
      <c r="Q64" s="143">
        <v>217</v>
      </c>
      <c r="R64" s="37">
        <v>217</v>
      </c>
      <c r="S64" s="37">
        <v>217</v>
      </c>
      <c r="T64" s="144">
        <v>217</v>
      </c>
      <c r="U64" s="18">
        <v>217</v>
      </c>
      <c r="V64" s="143">
        <v>217</v>
      </c>
      <c r="W64" s="37">
        <v>217</v>
      </c>
      <c r="X64" s="18">
        <v>217</v>
      </c>
      <c r="Y64" s="37">
        <v>217</v>
      </c>
      <c r="Z64" s="143">
        <v>217</v>
      </c>
      <c r="AA64" s="37">
        <v>217</v>
      </c>
      <c r="AB64" s="18">
        <v>217</v>
      </c>
      <c r="AC64" s="37">
        <v>217</v>
      </c>
      <c r="AD64" s="144">
        <v>217</v>
      </c>
      <c r="AE64" s="143">
        <v>217</v>
      </c>
      <c r="AF64" s="37">
        <v>217</v>
      </c>
      <c r="AG64" s="18">
        <v>217</v>
      </c>
      <c r="AH64" s="37">
        <v>217</v>
      </c>
      <c r="AI64" s="144">
        <v>217</v>
      </c>
      <c r="AJ64" s="143">
        <v>217</v>
      </c>
      <c r="AK64" s="37">
        <v>217</v>
      </c>
      <c r="AL64" s="37">
        <v>217</v>
      </c>
      <c r="AM64" s="144">
        <v>217</v>
      </c>
      <c r="AN64" s="18">
        <v>217</v>
      </c>
      <c r="AO64" s="143">
        <v>217</v>
      </c>
      <c r="AP64" s="37">
        <v>217</v>
      </c>
      <c r="AQ64" s="18">
        <v>217</v>
      </c>
      <c r="AR64" s="37">
        <v>217</v>
      </c>
      <c r="AS64" s="143">
        <v>217</v>
      </c>
      <c r="AT64" s="37">
        <v>217</v>
      </c>
      <c r="AU64" s="18">
        <v>217</v>
      </c>
      <c r="AV64" s="37">
        <v>217</v>
      </c>
      <c r="AW64" s="144">
        <v>217</v>
      </c>
      <c r="AX64" s="143">
        <v>217</v>
      </c>
      <c r="AY64" s="37">
        <v>217</v>
      </c>
      <c r="AZ64" s="18">
        <v>217</v>
      </c>
      <c r="BA64" s="37">
        <v>217</v>
      </c>
      <c r="BB64" s="144">
        <v>217</v>
      </c>
      <c r="BC64" s="18">
        <v>217</v>
      </c>
      <c r="BD64" s="37">
        <v>217</v>
      </c>
      <c r="BE64" s="37">
        <v>217</v>
      </c>
      <c r="BF64" s="144">
        <v>217</v>
      </c>
      <c r="BG64" s="18">
        <v>217</v>
      </c>
      <c r="BH64" s="143">
        <v>217</v>
      </c>
      <c r="BI64" s="143">
        <v>217</v>
      </c>
      <c r="BJ64" s="143">
        <v>217</v>
      </c>
      <c r="BK64" s="143">
        <v>217</v>
      </c>
      <c r="BL64" s="37">
        <v>217</v>
      </c>
      <c r="BM64" s="37">
        <v>217</v>
      </c>
      <c r="BN64" s="37">
        <v>217</v>
      </c>
      <c r="BO64" s="37">
        <v>217</v>
      </c>
      <c r="BP64" s="144">
        <v>217</v>
      </c>
      <c r="BQ64" s="37">
        <v>217</v>
      </c>
      <c r="BR64" s="37">
        <v>217.25</v>
      </c>
      <c r="BS64" s="37">
        <v>217.25</v>
      </c>
      <c r="BT64" s="37">
        <v>217.16666666666669</v>
      </c>
      <c r="BU64" s="37">
        <v>217.05555555555554</v>
      </c>
    </row>
    <row r="65" spans="1:73" x14ac:dyDescent="0.25">
      <c r="A65" s="63" t="s">
        <v>86</v>
      </c>
      <c r="B65" s="209">
        <v>72</v>
      </c>
      <c r="C65" s="830">
        <v>72</v>
      </c>
      <c r="D65" s="831">
        <v>72</v>
      </c>
      <c r="E65" s="832">
        <v>72</v>
      </c>
      <c r="F65" s="826">
        <v>72</v>
      </c>
      <c r="G65" s="830">
        <v>72</v>
      </c>
      <c r="H65" s="831">
        <v>72</v>
      </c>
      <c r="I65" s="832">
        <v>72</v>
      </c>
      <c r="J65" s="826">
        <v>72</v>
      </c>
      <c r="K65" s="223">
        <v>72</v>
      </c>
      <c r="L65" s="830">
        <v>72</v>
      </c>
      <c r="M65" s="831">
        <v>72</v>
      </c>
      <c r="N65" s="832">
        <v>72</v>
      </c>
      <c r="O65" s="826">
        <v>72</v>
      </c>
      <c r="P65" s="223">
        <v>72</v>
      </c>
      <c r="Q65" s="830">
        <v>72</v>
      </c>
      <c r="R65" s="830">
        <v>72</v>
      </c>
      <c r="S65" s="831">
        <v>72</v>
      </c>
      <c r="T65" s="223">
        <v>72</v>
      </c>
      <c r="U65" s="832">
        <v>72</v>
      </c>
      <c r="V65" s="830">
        <v>72</v>
      </c>
      <c r="W65" s="831">
        <v>72</v>
      </c>
      <c r="X65" s="832">
        <v>72</v>
      </c>
      <c r="Y65" s="826">
        <v>72</v>
      </c>
      <c r="Z65" s="830">
        <v>72</v>
      </c>
      <c r="AA65" s="831">
        <v>72</v>
      </c>
      <c r="AB65" s="832">
        <v>72</v>
      </c>
      <c r="AC65" s="826">
        <v>72</v>
      </c>
      <c r="AD65" s="223">
        <v>72</v>
      </c>
      <c r="AE65" s="830">
        <v>72</v>
      </c>
      <c r="AF65" s="831">
        <v>72</v>
      </c>
      <c r="AG65" s="832">
        <v>72</v>
      </c>
      <c r="AH65" s="826">
        <v>72</v>
      </c>
      <c r="AI65" s="223">
        <v>72</v>
      </c>
      <c r="AJ65" s="830">
        <v>72</v>
      </c>
      <c r="AK65" s="831">
        <v>72</v>
      </c>
      <c r="AL65" s="831">
        <v>72</v>
      </c>
      <c r="AM65" s="223">
        <v>72</v>
      </c>
      <c r="AN65" s="832">
        <v>72</v>
      </c>
      <c r="AO65" s="831">
        <v>72</v>
      </c>
      <c r="AP65" s="831">
        <v>72</v>
      </c>
      <c r="AQ65" s="832">
        <v>72</v>
      </c>
      <c r="AR65" s="826">
        <v>72</v>
      </c>
      <c r="AS65" s="535">
        <v>72</v>
      </c>
      <c r="AT65" s="831">
        <v>72</v>
      </c>
      <c r="AU65" s="832">
        <v>72</v>
      </c>
      <c r="AV65" s="826">
        <v>72</v>
      </c>
      <c r="AW65" s="223">
        <v>72</v>
      </c>
      <c r="AX65" s="830">
        <v>72</v>
      </c>
      <c r="AY65" s="830">
        <v>72</v>
      </c>
      <c r="AZ65" s="832">
        <v>72</v>
      </c>
      <c r="BA65" s="826">
        <v>72</v>
      </c>
      <c r="BB65" s="223">
        <v>72</v>
      </c>
      <c r="BC65" s="832">
        <v>72</v>
      </c>
      <c r="BD65" s="831">
        <v>72</v>
      </c>
      <c r="BE65" s="831">
        <v>72</v>
      </c>
      <c r="BF65" s="223">
        <v>72</v>
      </c>
      <c r="BG65" s="832">
        <v>72</v>
      </c>
      <c r="BH65" s="831">
        <v>72</v>
      </c>
      <c r="BI65" s="831">
        <v>72</v>
      </c>
      <c r="BJ65" s="832">
        <v>72</v>
      </c>
      <c r="BK65" s="826">
        <v>72</v>
      </c>
      <c r="BL65" s="831">
        <v>72</v>
      </c>
      <c r="BM65" s="831">
        <v>72</v>
      </c>
      <c r="BN65" s="831">
        <v>72</v>
      </c>
      <c r="BO65" s="826">
        <v>72</v>
      </c>
      <c r="BP65" s="223">
        <v>72</v>
      </c>
      <c r="BQ65" s="831">
        <v>72</v>
      </c>
      <c r="BR65" s="831">
        <v>72</v>
      </c>
      <c r="BS65" s="831">
        <v>72</v>
      </c>
      <c r="BT65" s="831">
        <v>72</v>
      </c>
      <c r="BU65" s="831">
        <v>72</v>
      </c>
    </row>
    <row r="66" spans="1:73" x14ac:dyDescent="0.25">
      <c r="A66" s="63" t="s">
        <v>87</v>
      </c>
      <c r="B66" s="209">
        <v>72</v>
      </c>
      <c r="C66" s="830">
        <v>72</v>
      </c>
      <c r="D66" s="831">
        <v>72</v>
      </c>
      <c r="E66" s="832">
        <v>72</v>
      </c>
      <c r="F66" s="826">
        <v>72</v>
      </c>
      <c r="G66" s="830">
        <v>72</v>
      </c>
      <c r="H66" s="831">
        <v>72</v>
      </c>
      <c r="I66" s="832">
        <v>72</v>
      </c>
      <c r="J66" s="826">
        <v>72</v>
      </c>
      <c r="K66" s="223">
        <v>72</v>
      </c>
      <c r="L66" s="830">
        <v>72</v>
      </c>
      <c r="M66" s="831">
        <v>72</v>
      </c>
      <c r="N66" s="832">
        <v>72</v>
      </c>
      <c r="O66" s="826">
        <v>72</v>
      </c>
      <c r="P66" s="223">
        <v>72</v>
      </c>
      <c r="Q66" s="830">
        <v>72</v>
      </c>
      <c r="R66" s="830">
        <v>72</v>
      </c>
      <c r="S66" s="831">
        <v>72</v>
      </c>
      <c r="T66" s="223">
        <v>72</v>
      </c>
      <c r="U66" s="832">
        <v>72</v>
      </c>
      <c r="V66" s="830">
        <v>72</v>
      </c>
      <c r="W66" s="831">
        <v>72</v>
      </c>
      <c r="X66" s="832">
        <v>72</v>
      </c>
      <c r="Y66" s="826">
        <v>72</v>
      </c>
      <c r="Z66" s="830">
        <v>72</v>
      </c>
      <c r="AA66" s="831">
        <v>72</v>
      </c>
      <c r="AB66" s="832">
        <v>72</v>
      </c>
      <c r="AC66" s="826">
        <v>72</v>
      </c>
      <c r="AD66" s="223">
        <v>72</v>
      </c>
      <c r="AE66" s="830">
        <v>72</v>
      </c>
      <c r="AF66" s="831">
        <v>72</v>
      </c>
      <c r="AG66" s="832">
        <v>72</v>
      </c>
      <c r="AH66" s="826">
        <v>72</v>
      </c>
      <c r="AI66" s="223">
        <v>72</v>
      </c>
      <c r="AJ66" s="830">
        <v>72</v>
      </c>
      <c r="AK66" s="831">
        <v>72</v>
      </c>
      <c r="AL66" s="831">
        <v>72</v>
      </c>
      <c r="AM66" s="223">
        <v>72</v>
      </c>
      <c r="AN66" s="832">
        <v>72</v>
      </c>
      <c r="AO66" s="831">
        <v>72</v>
      </c>
      <c r="AP66" s="831">
        <v>72</v>
      </c>
      <c r="AQ66" s="832">
        <v>72</v>
      </c>
      <c r="AR66" s="826">
        <v>72</v>
      </c>
      <c r="AS66" s="535">
        <v>72</v>
      </c>
      <c r="AT66" s="831">
        <v>72</v>
      </c>
      <c r="AU66" s="832">
        <v>72</v>
      </c>
      <c r="AV66" s="826">
        <v>72</v>
      </c>
      <c r="AW66" s="223">
        <v>72</v>
      </c>
      <c r="AX66" s="830">
        <v>72</v>
      </c>
      <c r="AY66" s="830">
        <v>72</v>
      </c>
      <c r="AZ66" s="832">
        <v>72</v>
      </c>
      <c r="BA66" s="826">
        <v>72</v>
      </c>
      <c r="BB66" s="223">
        <v>72</v>
      </c>
      <c r="BC66" s="832">
        <v>72</v>
      </c>
      <c r="BD66" s="831">
        <v>72</v>
      </c>
      <c r="BE66" s="831">
        <v>72</v>
      </c>
      <c r="BF66" s="223">
        <v>72</v>
      </c>
      <c r="BG66" s="832">
        <v>72</v>
      </c>
      <c r="BH66" s="831">
        <v>72</v>
      </c>
      <c r="BI66" s="831">
        <v>72</v>
      </c>
      <c r="BJ66" s="832">
        <v>72</v>
      </c>
      <c r="BK66" s="826">
        <v>72</v>
      </c>
      <c r="BL66" s="831">
        <v>72</v>
      </c>
      <c r="BM66" s="831">
        <v>72</v>
      </c>
      <c r="BN66" s="831">
        <v>72</v>
      </c>
      <c r="BO66" s="826">
        <v>72</v>
      </c>
      <c r="BP66" s="223">
        <v>72</v>
      </c>
      <c r="BQ66" s="831">
        <v>72</v>
      </c>
      <c r="BR66" s="831">
        <v>72</v>
      </c>
      <c r="BS66" s="831">
        <v>72</v>
      </c>
      <c r="BT66" s="831">
        <v>72</v>
      </c>
      <c r="BU66" s="831">
        <v>72</v>
      </c>
    </row>
    <row r="67" spans="1:73" x14ac:dyDescent="0.25">
      <c r="A67" s="63" t="s">
        <v>88</v>
      </c>
      <c r="B67" s="209">
        <v>73</v>
      </c>
      <c r="C67" s="830">
        <v>73</v>
      </c>
      <c r="D67" s="831">
        <v>73</v>
      </c>
      <c r="E67" s="832">
        <v>73</v>
      </c>
      <c r="F67" s="826">
        <v>73</v>
      </c>
      <c r="G67" s="830">
        <v>73</v>
      </c>
      <c r="H67" s="831">
        <v>73</v>
      </c>
      <c r="I67" s="832">
        <v>73</v>
      </c>
      <c r="J67" s="826">
        <v>73</v>
      </c>
      <c r="K67" s="223">
        <v>73</v>
      </c>
      <c r="L67" s="830">
        <v>73</v>
      </c>
      <c r="M67" s="831">
        <v>73</v>
      </c>
      <c r="N67" s="832">
        <v>73</v>
      </c>
      <c r="O67" s="826">
        <v>73</v>
      </c>
      <c r="P67" s="223">
        <v>73</v>
      </c>
      <c r="Q67" s="830">
        <v>73</v>
      </c>
      <c r="R67" s="830">
        <v>73</v>
      </c>
      <c r="S67" s="831">
        <v>73</v>
      </c>
      <c r="T67" s="223">
        <v>73</v>
      </c>
      <c r="U67" s="832">
        <v>73</v>
      </c>
      <c r="V67" s="830">
        <v>73</v>
      </c>
      <c r="W67" s="831">
        <v>73</v>
      </c>
      <c r="X67" s="832">
        <v>73</v>
      </c>
      <c r="Y67" s="826">
        <v>73</v>
      </c>
      <c r="Z67" s="830">
        <v>73</v>
      </c>
      <c r="AA67" s="831">
        <v>73</v>
      </c>
      <c r="AB67" s="832">
        <v>73</v>
      </c>
      <c r="AC67" s="826">
        <v>73</v>
      </c>
      <c r="AD67" s="223">
        <v>73</v>
      </c>
      <c r="AE67" s="830">
        <v>73</v>
      </c>
      <c r="AF67" s="831">
        <v>73</v>
      </c>
      <c r="AG67" s="832">
        <v>73</v>
      </c>
      <c r="AH67" s="826">
        <v>73</v>
      </c>
      <c r="AI67" s="223">
        <v>73</v>
      </c>
      <c r="AJ67" s="830">
        <v>73</v>
      </c>
      <c r="AK67" s="831">
        <v>73</v>
      </c>
      <c r="AL67" s="831">
        <v>73</v>
      </c>
      <c r="AM67" s="223">
        <v>73</v>
      </c>
      <c r="AN67" s="832">
        <v>73</v>
      </c>
      <c r="AO67" s="831">
        <v>73</v>
      </c>
      <c r="AP67" s="831">
        <v>73</v>
      </c>
      <c r="AQ67" s="832">
        <v>73</v>
      </c>
      <c r="AR67" s="826">
        <v>73</v>
      </c>
      <c r="AS67" s="535">
        <v>73</v>
      </c>
      <c r="AT67" s="831">
        <v>73</v>
      </c>
      <c r="AU67" s="832">
        <v>73</v>
      </c>
      <c r="AV67" s="826">
        <v>73</v>
      </c>
      <c r="AW67" s="223">
        <v>73</v>
      </c>
      <c r="AX67" s="830">
        <v>73</v>
      </c>
      <c r="AY67" s="830">
        <v>73</v>
      </c>
      <c r="AZ67" s="832">
        <v>73</v>
      </c>
      <c r="BA67" s="826">
        <v>73</v>
      </c>
      <c r="BB67" s="223">
        <v>73</v>
      </c>
      <c r="BC67" s="832">
        <v>73</v>
      </c>
      <c r="BD67" s="831">
        <v>73</v>
      </c>
      <c r="BE67" s="831">
        <v>73</v>
      </c>
      <c r="BF67" s="223">
        <v>73</v>
      </c>
      <c r="BG67" s="832">
        <v>73</v>
      </c>
      <c r="BH67" s="831">
        <v>73</v>
      </c>
      <c r="BI67" s="831">
        <v>73</v>
      </c>
      <c r="BJ67" s="832">
        <v>73</v>
      </c>
      <c r="BK67" s="826">
        <v>73</v>
      </c>
      <c r="BL67" s="831">
        <v>73</v>
      </c>
      <c r="BM67" s="831">
        <v>73</v>
      </c>
      <c r="BN67" s="831">
        <v>73</v>
      </c>
      <c r="BO67" s="826">
        <v>73</v>
      </c>
      <c r="BP67" s="223">
        <v>73</v>
      </c>
      <c r="BQ67" s="831">
        <v>73</v>
      </c>
      <c r="BR67" s="831">
        <v>73.25</v>
      </c>
      <c r="BS67" s="831">
        <v>73.25</v>
      </c>
      <c r="BT67" s="831">
        <v>73.166666666666671</v>
      </c>
      <c r="BU67" s="831">
        <v>73.055555555555557</v>
      </c>
    </row>
    <row r="68" spans="1:73" x14ac:dyDescent="0.25">
      <c r="AS68" s="147"/>
      <c r="AT68" s="60"/>
      <c r="AU68" s="239"/>
      <c r="AV68" s="239"/>
      <c r="AW68" s="239"/>
      <c r="AX68" s="147"/>
      <c r="AY68" s="60"/>
      <c r="AZ68" s="833"/>
      <c r="BC68" s="147"/>
      <c r="BD68" s="60"/>
      <c r="BE68" s="60"/>
      <c r="BH68" s="60"/>
      <c r="BI68" s="60"/>
      <c r="BJ68" s="60"/>
      <c r="BK68" s="826"/>
      <c r="BM68" s="147"/>
    </row>
  </sheetData>
  <pageMargins left="0.7" right="0.7" top="0.75" bottom="0.75" header="0.3" footer="0.3"/>
  <pageSetup paperSize="9" scale="39" orientation="portrait" r:id="rId1"/>
  <colBreaks count="2" manualBreakCount="2">
    <brk id="21" max="1048575" man="1"/>
    <brk id="40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BU76"/>
  <sheetViews>
    <sheetView showGridLines="0" view="pageBreakPreview" zoomScaleSheetLayoutView="100" workbookViewId="0">
      <pane xSplit="1" ySplit="3" topLeftCell="BH4" activePane="bottomRight" state="frozen"/>
      <selection activeCell="AU67" sqref="AU67"/>
      <selection pane="topRight" activeCell="AU67" sqref="AU67"/>
      <selection pane="bottomLeft" activeCell="AU67" sqref="AU67"/>
      <selection pane="bottomRight" activeCell="BP26" sqref="BP26"/>
    </sheetView>
  </sheetViews>
  <sheetFormatPr defaultRowHeight="15" outlineLevelCol="1" x14ac:dyDescent="0.25"/>
  <cols>
    <col min="1" max="1" width="38.85546875" style="550" customWidth="1"/>
    <col min="2" max="2" width="13.140625" style="834" customWidth="1" outlineLevel="1"/>
    <col min="3" max="21" width="10.140625" style="834" customWidth="1" outlineLevel="1"/>
    <col min="22" max="30" width="10.140625" style="834" customWidth="1"/>
    <col min="31" max="33" width="9.140625" style="834" customWidth="1"/>
    <col min="34" max="39" width="10.140625" style="834" customWidth="1"/>
    <col min="40" max="40" width="9.140625" style="834"/>
    <col min="41" max="44" width="9.140625" style="550"/>
    <col min="45" max="48" width="9.140625" style="550" customWidth="1"/>
    <col min="49" max="49" width="8.85546875" style="550" customWidth="1"/>
    <col min="50" max="50" width="11" style="550" customWidth="1"/>
    <col min="51" max="53" width="9.85546875" style="550" customWidth="1"/>
    <col min="54" max="54" width="9.140625" style="550" customWidth="1"/>
    <col min="55" max="55" width="8.85546875" style="550" customWidth="1"/>
    <col min="56" max="58" width="9.140625" style="550" customWidth="1"/>
    <col min="59" max="59" width="8.28515625" style="550" customWidth="1"/>
    <col min="60" max="65" width="9.140625" style="550"/>
    <col min="66" max="68" width="9.140625" style="834"/>
    <col min="69" max="16384" width="9.140625" style="550"/>
  </cols>
  <sheetData>
    <row r="1" spans="1:73" ht="28.5" customHeight="1" x14ac:dyDescent="0.25">
      <c r="A1" s="928"/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  <c r="V1" s="928"/>
      <c r="W1" s="928"/>
      <c r="X1" s="928"/>
      <c r="Y1" s="928"/>
      <c r="Z1" s="928"/>
      <c r="AA1" s="928"/>
      <c r="AB1" s="928"/>
      <c r="AC1" s="928"/>
      <c r="AD1" s="928"/>
      <c r="AE1" s="928"/>
      <c r="AF1" s="928"/>
      <c r="AG1" s="928"/>
      <c r="AH1" s="928"/>
      <c r="AI1" s="928"/>
      <c r="AJ1" s="928"/>
      <c r="AK1" s="928"/>
      <c r="AL1" s="928"/>
      <c r="AM1" s="928"/>
      <c r="AN1" s="928"/>
      <c r="AP1" s="947" t="s">
        <v>257</v>
      </c>
    </row>
    <row r="2" spans="1:73" ht="18.75" x14ac:dyDescent="0.25">
      <c r="A2" s="3"/>
      <c r="B2" s="259">
        <v>2010</v>
      </c>
      <c r="C2" s="936">
        <v>2011</v>
      </c>
      <c r="D2" s="936"/>
      <c r="E2" s="936"/>
      <c r="F2" s="936"/>
      <c r="G2" s="936"/>
      <c r="H2" s="936"/>
      <c r="I2" s="936"/>
      <c r="J2" s="937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6"/>
      <c r="V2" s="938">
        <v>2012</v>
      </c>
      <c r="W2" s="936"/>
      <c r="X2" s="936"/>
      <c r="Y2" s="936"/>
      <c r="Z2" s="936"/>
      <c r="AA2" s="936"/>
      <c r="AB2" s="936"/>
      <c r="AC2" s="936"/>
      <c r="AD2" s="936"/>
      <c r="AE2" s="936"/>
      <c r="AF2" s="936"/>
      <c r="AG2" s="936"/>
      <c r="AH2" s="936"/>
      <c r="AI2" s="936"/>
      <c r="AJ2" s="936"/>
      <c r="AK2" s="936"/>
      <c r="AL2" s="936"/>
      <c r="AM2" s="936"/>
      <c r="AN2" s="936"/>
      <c r="AO2" s="926">
        <v>2013</v>
      </c>
      <c r="AP2" s="929"/>
      <c r="AQ2" s="929"/>
      <c r="AR2" s="929"/>
      <c r="AS2" s="929"/>
      <c r="AT2" s="929"/>
      <c r="AU2" s="929"/>
      <c r="AV2" s="929"/>
      <c r="AW2" s="936"/>
      <c r="AX2" s="936"/>
      <c r="AY2" s="936"/>
      <c r="AZ2" s="936"/>
      <c r="BA2" s="936"/>
      <c r="BB2" s="936"/>
      <c r="BC2" s="936"/>
      <c r="BD2" s="936"/>
      <c r="BE2" s="936"/>
      <c r="BF2" s="936"/>
      <c r="BG2" s="936"/>
      <c r="BH2" s="939">
        <v>2014</v>
      </c>
      <c r="BI2" s="939"/>
      <c r="BJ2" s="813"/>
      <c r="BK2" s="813"/>
      <c r="BL2" s="813"/>
      <c r="BM2" s="813"/>
      <c r="BN2" s="841"/>
      <c r="BO2" s="841"/>
      <c r="BP2" s="841"/>
      <c r="BQ2" s="841"/>
      <c r="BR2" s="841"/>
      <c r="BS2" s="841"/>
      <c r="BT2" s="841"/>
      <c r="BU2" s="841"/>
    </row>
    <row r="3" spans="1:73" x14ac:dyDescent="0.25">
      <c r="A3" s="215"/>
      <c r="B3" s="65"/>
      <c r="C3" s="968" t="s">
        <v>293</v>
      </c>
      <c r="D3" s="968" t="s">
        <v>294</v>
      </c>
      <c r="E3" s="968" t="s">
        <v>295</v>
      </c>
      <c r="F3" s="64" t="s">
        <v>3</v>
      </c>
      <c r="G3" s="968" t="s">
        <v>296</v>
      </c>
      <c r="H3" s="968" t="s">
        <v>297</v>
      </c>
      <c r="I3" s="968" t="s">
        <v>298</v>
      </c>
      <c r="J3" s="64" t="s">
        <v>6</v>
      </c>
      <c r="K3" s="942" t="s">
        <v>108</v>
      </c>
      <c r="L3" s="968" t="s">
        <v>299</v>
      </c>
      <c r="M3" s="968" t="s">
        <v>300</v>
      </c>
      <c r="N3" s="968" t="s">
        <v>301</v>
      </c>
      <c r="O3" s="942" t="s">
        <v>103</v>
      </c>
      <c r="P3" s="942" t="s">
        <v>109</v>
      </c>
      <c r="Q3" s="968" t="s">
        <v>302</v>
      </c>
      <c r="R3" s="968" t="s">
        <v>303</v>
      </c>
      <c r="S3" s="968" t="s">
        <v>304</v>
      </c>
      <c r="T3" s="942" t="s">
        <v>107</v>
      </c>
      <c r="U3" s="128" t="s">
        <v>110</v>
      </c>
      <c r="V3" s="968" t="s">
        <v>305</v>
      </c>
      <c r="W3" s="968" t="s">
        <v>306</v>
      </c>
      <c r="X3" s="968" t="s">
        <v>307</v>
      </c>
      <c r="Y3" s="64" t="s">
        <v>3</v>
      </c>
      <c r="Z3" s="968" t="s">
        <v>308</v>
      </c>
      <c r="AA3" s="968" t="s">
        <v>309</v>
      </c>
      <c r="AB3" s="968" t="s">
        <v>310</v>
      </c>
      <c r="AC3" s="64" t="s">
        <v>6</v>
      </c>
      <c r="AD3" s="942" t="s">
        <v>108</v>
      </c>
      <c r="AE3" s="968" t="s">
        <v>311</v>
      </c>
      <c r="AF3" s="968" t="s">
        <v>312</v>
      </c>
      <c r="AG3" s="968" t="s">
        <v>313</v>
      </c>
      <c r="AH3" s="942" t="s">
        <v>103</v>
      </c>
      <c r="AI3" s="942" t="s">
        <v>109</v>
      </c>
      <c r="AJ3" s="968" t="s">
        <v>314</v>
      </c>
      <c r="AK3" s="968" t="s">
        <v>315</v>
      </c>
      <c r="AL3" s="968" t="s">
        <v>316</v>
      </c>
      <c r="AM3" s="942" t="s">
        <v>107</v>
      </c>
      <c r="AN3" s="128" t="s">
        <v>110</v>
      </c>
      <c r="AO3" s="968" t="s">
        <v>317</v>
      </c>
      <c r="AP3" s="968" t="s">
        <v>318</v>
      </c>
      <c r="AQ3" s="968" t="s">
        <v>319</v>
      </c>
      <c r="AR3" s="64" t="s">
        <v>3</v>
      </c>
      <c r="AS3" s="968" t="s">
        <v>320</v>
      </c>
      <c r="AT3" s="968" t="s">
        <v>321</v>
      </c>
      <c r="AU3" s="968" t="s">
        <v>322</v>
      </c>
      <c r="AV3" s="64" t="s">
        <v>6</v>
      </c>
      <c r="AW3" s="942" t="s">
        <v>108</v>
      </c>
      <c r="AX3" s="968" t="s">
        <v>323</v>
      </c>
      <c r="AY3" s="968" t="s">
        <v>324</v>
      </c>
      <c r="AZ3" s="968" t="s">
        <v>325</v>
      </c>
      <c r="BA3" s="942" t="s">
        <v>103</v>
      </c>
      <c r="BB3" s="64" t="s">
        <v>109</v>
      </c>
      <c r="BC3" s="968" t="s">
        <v>326</v>
      </c>
      <c r="BD3" s="968" t="s">
        <v>327</v>
      </c>
      <c r="BE3" s="968" t="s">
        <v>328</v>
      </c>
      <c r="BF3" s="942" t="s">
        <v>107</v>
      </c>
      <c r="BG3" s="128" t="s">
        <v>110</v>
      </c>
      <c r="BH3" s="968" t="s">
        <v>329</v>
      </c>
      <c r="BI3" s="968" t="s">
        <v>330</v>
      </c>
      <c r="BJ3" s="968" t="s">
        <v>331</v>
      </c>
      <c r="BK3" s="64" t="s">
        <v>3</v>
      </c>
      <c r="BL3" s="969" t="s">
        <v>332</v>
      </c>
      <c r="BM3" s="969" t="s">
        <v>333</v>
      </c>
      <c r="BN3" s="969" t="s">
        <v>334</v>
      </c>
      <c r="BO3" s="942" t="s">
        <v>6</v>
      </c>
      <c r="BP3" s="65" t="s">
        <v>108</v>
      </c>
      <c r="BQ3" s="969" t="s">
        <v>335</v>
      </c>
      <c r="BR3" s="969" t="s">
        <v>336</v>
      </c>
      <c r="BS3" s="969" t="s">
        <v>337</v>
      </c>
      <c r="BT3" s="969" t="s">
        <v>103</v>
      </c>
      <c r="BU3" s="969" t="s">
        <v>109</v>
      </c>
    </row>
    <row r="4" spans="1:73" x14ac:dyDescent="0.25">
      <c r="A4" s="4" t="s">
        <v>7</v>
      </c>
      <c r="B4" s="114">
        <v>16952.514999999999</v>
      </c>
      <c r="C4" s="114">
        <v>16952.514999999999</v>
      </c>
      <c r="D4" s="92">
        <v>17530.254999999997</v>
      </c>
      <c r="E4" s="115">
        <v>17530.254999999997</v>
      </c>
      <c r="F4" s="92">
        <v>17530.254999999997</v>
      </c>
      <c r="G4" s="114">
        <v>17520.904999999999</v>
      </c>
      <c r="H4" s="92">
        <v>17520.904999999999</v>
      </c>
      <c r="I4" s="115">
        <v>17520.904999999999</v>
      </c>
      <c r="J4" s="92">
        <v>17520.904999999999</v>
      </c>
      <c r="K4" s="114">
        <v>17429.29</v>
      </c>
      <c r="L4" s="114">
        <v>17520.303</v>
      </c>
      <c r="M4" s="92">
        <v>17520.303</v>
      </c>
      <c r="N4" s="115">
        <v>17520.303</v>
      </c>
      <c r="O4" s="121">
        <v>17520.303</v>
      </c>
      <c r="P4" s="173">
        <v>17459.627666666664</v>
      </c>
      <c r="Q4" s="114">
        <v>17863.939999999999</v>
      </c>
      <c r="R4" s="92">
        <v>17863.939999999999</v>
      </c>
      <c r="S4" s="92">
        <v>17863.983999999997</v>
      </c>
      <c r="T4" s="122">
        <v>17863.944</v>
      </c>
      <c r="U4" s="121">
        <v>17560.709416666665</v>
      </c>
      <c r="V4" s="114">
        <v>17862.5</v>
      </c>
      <c r="W4" s="92">
        <v>17862.5</v>
      </c>
      <c r="X4" s="115">
        <v>17862.5</v>
      </c>
      <c r="Y4" s="92">
        <v>17862.5</v>
      </c>
      <c r="Z4" s="114">
        <v>17862.5</v>
      </c>
      <c r="AA4" s="92">
        <v>17888.038</v>
      </c>
      <c r="AB4" s="115">
        <v>17912.038</v>
      </c>
      <c r="AC4" s="92">
        <v>17907.209666666666</v>
      </c>
      <c r="AD4" s="114">
        <v>17875.012666666666</v>
      </c>
      <c r="AE4" s="114">
        <v>17891.883999999998</v>
      </c>
      <c r="AF4" s="92">
        <v>17891.883999999998</v>
      </c>
      <c r="AG4" s="115">
        <v>17922.589</v>
      </c>
      <c r="AH4" s="121">
        <v>17902.115485507245</v>
      </c>
      <c r="AI4" s="173">
        <v>17884.048111111111</v>
      </c>
      <c r="AJ4" s="114">
        <v>17912.257699999998</v>
      </c>
      <c r="AK4" s="92">
        <v>17912.923699999999</v>
      </c>
      <c r="AL4" s="115">
        <v>17912.962699999996</v>
      </c>
      <c r="AM4" s="92">
        <v>17912.701366666664</v>
      </c>
      <c r="AN4" s="121">
        <v>17891.214758333332</v>
      </c>
      <c r="AO4" s="114">
        <v>17911.1567</v>
      </c>
      <c r="AP4" s="92">
        <v>17911.1567</v>
      </c>
      <c r="AQ4" s="115">
        <v>17911.1567</v>
      </c>
      <c r="AR4" s="92">
        <v>17911.1567</v>
      </c>
      <c r="AS4" s="114">
        <v>17911.156999999999</v>
      </c>
      <c r="AT4" s="92">
        <v>17911.1567</v>
      </c>
      <c r="AU4" s="115">
        <v>17910.388999999999</v>
      </c>
      <c r="AV4" s="92">
        <v>17873.250899999999</v>
      </c>
      <c r="AW4" s="114">
        <v>17911.0288</v>
      </c>
      <c r="AX4" s="114">
        <v>17909.952999999998</v>
      </c>
      <c r="AY4" s="92">
        <v>17921.998</v>
      </c>
      <c r="AZ4" s="115">
        <v>17922.002999999997</v>
      </c>
      <c r="BA4" s="92">
        <v>17917.909666666666</v>
      </c>
      <c r="BB4" s="173">
        <v>17913.347422222218</v>
      </c>
      <c r="BC4" s="114">
        <v>18010.75</v>
      </c>
      <c r="BD4" s="92">
        <v>17999.349999999999</v>
      </c>
      <c r="BE4" s="115">
        <v>17999.349999999999</v>
      </c>
      <c r="BF4" s="92">
        <v>17954.274999999998</v>
      </c>
      <c r="BG4" s="121">
        <v>17935.798066666666</v>
      </c>
      <c r="BH4" s="114">
        <v>17855.824999999997</v>
      </c>
      <c r="BI4" s="92">
        <v>17944.824999999997</v>
      </c>
      <c r="BJ4" s="115">
        <v>17944.824999999997</v>
      </c>
      <c r="BK4" s="92">
        <v>17944.824999999997</v>
      </c>
      <c r="BL4" s="92">
        <v>17944.824999999997</v>
      </c>
      <c r="BM4" s="92">
        <v>17944.824999999997</v>
      </c>
      <c r="BN4" s="92">
        <v>17946.974999999999</v>
      </c>
      <c r="BO4" s="92">
        <v>17907.174999999999</v>
      </c>
      <c r="BP4" s="114">
        <v>17930.349999999995</v>
      </c>
      <c r="BQ4" s="863">
        <v>17946.974999999999</v>
      </c>
      <c r="BR4" s="863">
        <v>17946.974999999999</v>
      </c>
      <c r="BS4" s="863">
        <v>17946.974999999999</v>
      </c>
      <c r="BT4" s="863">
        <v>17946.899999999998</v>
      </c>
      <c r="BU4" s="863">
        <v>17945.780555555553</v>
      </c>
    </row>
    <row r="5" spans="1:73" x14ac:dyDescent="0.25">
      <c r="A5" s="30" t="s">
        <v>25</v>
      </c>
      <c r="B5" s="293">
        <v>12639.099999999999</v>
      </c>
      <c r="C5" s="293">
        <v>12639.099999999999</v>
      </c>
      <c r="D5" s="216">
        <v>12639.099999999999</v>
      </c>
      <c r="E5" s="22">
        <v>12639.099999999999</v>
      </c>
      <c r="F5" s="575">
        <v>12639.099999999999</v>
      </c>
      <c r="G5" s="293">
        <v>12639.099999999999</v>
      </c>
      <c r="H5" s="216">
        <v>12639.099999999999</v>
      </c>
      <c r="I5" s="22">
        <v>12639.099999999999</v>
      </c>
      <c r="J5" s="575">
        <v>12639.099999999999</v>
      </c>
      <c r="K5" s="293">
        <v>12639.099999999999</v>
      </c>
      <c r="L5" s="293">
        <v>12639.099999999999</v>
      </c>
      <c r="M5" s="216">
        <v>12639.099999999999</v>
      </c>
      <c r="N5" s="22">
        <v>12639.099999999999</v>
      </c>
      <c r="O5" s="122">
        <v>12639.099999999999</v>
      </c>
      <c r="P5" s="143">
        <v>12639.099999999999</v>
      </c>
      <c r="Q5" s="293">
        <v>12639.099999999999</v>
      </c>
      <c r="R5" s="216">
        <v>12639.099999999999</v>
      </c>
      <c r="S5" s="22">
        <v>12639.099999999999</v>
      </c>
      <c r="T5" s="575">
        <v>12639.099999999999</v>
      </c>
      <c r="U5" s="122">
        <v>12639.1</v>
      </c>
      <c r="V5" s="293">
        <v>12585.099999999999</v>
      </c>
      <c r="W5" s="216">
        <v>12585.099999999999</v>
      </c>
      <c r="X5" s="22">
        <v>12585.099999999999</v>
      </c>
      <c r="Y5" s="575">
        <v>12585.099999999999</v>
      </c>
      <c r="Z5" s="293">
        <v>12585.099999999999</v>
      </c>
      <c r="AA5" s="216">
        <v>12585.099999999999</v>
      </c>
      <c r="AB5" s="22">
        <v>12585.099999999999</v>
      </c>
      <c r="AC5" s="575">
        <v>12585.099999999999</v>
      </c>
      <c r="AD5" s="293">
        <v>12585.099999999999</v>
      </c>
      <c r="AE5" s="293">
        <v>12585.099999999999</v>
      </c>
      <c r="AF5" s="216">
        <v>12585.099999999999</v>
      </c>
      <c r="AG5" s="22">
        <v>12585.099999999999</v>
      </c>
      <c r="AH5" s="122">
        <v>12585.099999999999</v>
      </c>
      <c r="AI5" s="143">
        <v>12585.099999999999</v>
      </c>
      <c r="AJ5" s="293">
        <v>12585.099999999999</v>
      </c>
      <c r="AK5" s="216">
        <v>12585.099999999999</v>
      </c>
      <c r="AL5" s="22">
        <v>12585.099999999999</v>
      </c>
      <c r="AM5" s="575">
        <v>12585.099999999999</v>
      </c>
      <c r="AN5" s="122">
        <v>12585.099999999999</v>
      </c>
      <c r="AO5" s="293">
        <v>12585.099999999999</v>
      </c>
      <c r="AP5" s="216">
        <v>12585.099999999999</v>
      </c>
      <c r="AQ5" s="22">
        <v>12585.099999999999</v>
      </c>
      <c r="AR5" s="575">
        <v>12585.099999999999</v>
      </c>
      <c r="AS5" s="293">
        <v>12585.099999999999</v>
      </c>
      <c r="AT5" s="216">
        <v>12585.099999999999</v>
      </c>
      <c r="AU5" s="22">
        <v>12585.099999999999</v>
      </c>
      <c r="AV5" s="575">
        <v>12585.099999999999</v>
      </c>
      <c r="AW5" s="293">
        <v>12585.099999999999</v>
      </c>
      <c r="AX5" s="293">
        <v>12585.099999999999</v>
      </c>
      <c r="AY5" s="216">
        <v>12585.099999999999</v>
      </c>
      <c r="AZ5" s="22">
        <v>12585.099999999999</v>
      </c>
      <c r="BA5" s="575">
        <v>12585.099999999999</v>
      </c>
      <c r="BB5" s="143">
        <v>12585.099999999999</v>
      </c>
      <c r="BC5" s="293">
        <v>12585.099999999999</v>
      </c>
      <c r="BD5" s="293">
        <v>12585.099999999999</v>
      </c>
      <c r="BE5" s="293">
        <v>12585.099999999999</v>
      </c>
      <c r="BF5" s="575">
        <v>12585.099999999999</v>
      </c>
      <c r="BG5" s="122">
        <v>12585.099999999999</v>
      </c>
      <c r="BH5" s="293">
        <v>12585.099999999999</v>
      </c>
      <c r="BI5" s="216">
        <v>12585.099999999999</v>
      </c>
      <c r="BJ5" s="22">
        <v>12585.099999999999</v>
      </c>
      <c r="BK5" s="575">
        <v>12585.099999999999</v>
      </c>
      <c r="BL5" s="22">
        <v>12585.099999999999</v>
      </c>
      <c r="BM5" s="216">
        <v>12585.099999999999</v>
      </c>
      <c r="BN5" s="216">
        <v>12585.099999999999</v>
      </c>
      <c r="BO5" s="575">
        <v>12585.099999999999</v>
      </c>
      <c r="BP5" s="293">
        <v>12585.099999999999</v>
      </c>
      <c r="BQ5" s="864">
        <v>12585.099999999999</v>
      </c>
      <c r="BR5" s="864">
        <v>12585.099999999999</v>
      </c>
      <c r="BS5" s="864">
        <v>12585.099999999999</v>
      </c>
      <c r="BT5" s="864">
        <v>12585.099999999999</v>
      </c>
      <c r="BU5" s="864">
        <v>12585.099999999999</v>
      </c>
    </row>
    <row r="6" spans="1:73" x14ac:dyDescent="0.25">
      <c r="A6" s="8" t="s">
        <v>26</v>
      </c>
      <c r="B6" s="29">
        <v>1385</v>
      </c>
      <c r="C6" s="29">
        <v>1385</v>
      </c>
      <c r="D6" s="572">
        <v>1385</v>
      </c>
      <c r="E6" s="561">
        <v>1385</v>
      </c>
      <c r="F6" s="572">
        <v>1385</v>
      </c>
      <c r="G6" s="29">
        <v>1385</v>
      </c>
      <c r="H6" s="572">
        <v>1385</v>
      </c>
      <c r="I6" s="561">
        <v>1385</v>
      </c>
      <c r="J6" s="572">
        <v>1385</v>
      </c>
      <c r="K6" s="29">
        <v>1385</v>
      </c>
      <c r="L6" s="29">
        <v>1385</v>
      </c>
      <c r="M6" s="572">
        <v>1385</v>
      </c>
      <c r="N6" s="561">
        <v>1385</v>
      </c>
      <c r="O6" s="123">
        <v>1385</v>
      </c>
      <c r="P6" s="827">
        <v>1385</v>
      </c>
      <c r="Q6" s="29">
        <v>1385</v>
      </c>
      <c r="R6" s="29">
        <v>1385</v>
      </c>
      <c r="S6" s="561">
        <v>1385</v>
      </c>
      <c r="T6" s="572">
        <v>1385</v>
      </c>
      <c r="U6" s="124">
        <v>1385</v>
      </c>
      <c r="V6" s="29">
        <v>1385</v>
      </c>
      <c r="W6" s="572">
        <v>1385</v>
      </c>
      <c r="X6" s="561">
        <v>1385</v>
      </c>
      <c r="Y6" s="572">
        <v>1385</v>
      </c>
      <c r="Z6" s="29">
        <v>1385</v>
      </c>
      <c r="AA6" s="572">
        <v>1385</v>
      </c>
      <c r="AB6" s="561">
        <v>1385</v>
      </c>
      <c r="AC6" s="572">
        <v>1385</v>
      </c>
      <c r="AD6" s="29">
        <v>1385</v>
      </c>
      <c r="AE6" s="29">
        <v>1385</v>
      </c>
      <c r="AF6" s="572">
        <v>1385</v>
      </c>
      <c r="AG6" s="561">
        <v>1385</v>
      </c>
      <c r="AH6" s="123">
        <v>1385</v>
      </c>
      <c r="AI6" s="827">
        <v>1385</v>
      </c>
      <c r="AJ6" s="29">
        <v>1385</v>
      </c>
      <c r="AK6" s="29">
        <v>1385</v>
      </c>
      <c r="AL6" s="561">
        <v>1385</v>
      </c>
      <c r="AM6" s="560">
        <v>1385</v>
      </c>
      <c r="AN6" s="124">
        <v>1385</v>
      </c>
      <c r="AO6" s="561">
        <v>1385</v>
      </c>
      <c r="AP6" s="561">
        <v>1385</v>
      </c>
      <c r="AQ6" s="561">
        <v>1385</v>
      </c>
      <c r="AR6" s="572">
        <v>1385</v>
      </c>
      <c r="AS6" s="29">
        <v>1385</v>
      </c>
      <c r="AT6" s="572">
        <v>1385</v>
      </c>
      <c r="AU6" s="561">
        <v>1385</v>
      </c>
      <c r="AV6" s="572">
        <v>1385</v>
      </c>
      <c r="AW6" s="29">
        <v>1385</v>
      </c>
      <c r="AX6" s="29">
        <v>1385</v>
      </c>
      <c r="AY6" s="29">
        <v>1385</v>
      </c>
      <c r="AZ6" s="561">
        <v>1385</v>
      </c>
      <c r="BA6" s="572">
        <v>1385</v>
      </c>
      <c r="BB6" s="827">
        <v>1385</v>
      </c>
      <c r="BC6" s="29">
        <v>1385</v>
      </c>
      <c r="BD6" s="29">
        <v>1385</v>
      </c>
      <c r="BE6" s="29">
        <v>1385</v>
      </c>
      <c r="BF6" s="572">
        <v>1385</v>
      </c>
      <c r="BG6" s="124">
        <v>1385</v>
      </c>
      <c r="BH6" s="561">
        <v>1385</v>
      </c>
      <c r="BI6" s="561">
        <v>1385</v>
      </c>
      <c r="BJ6" s="561">
        <v>1385</v>
      </c>
      <c r="BK6" s="572">
        <v>1385</v>
      </c>
      <c r="BL6" s="561">
        <v>1385</v>
      </c>
      <c r="BM6" s="561">
        <v>1385</v>
      </c>
      <c r="BN6" s="561">
        <v>1385</v>
      </c>
      <c r="BO6" s="572">
        <v>1385</v>
      </c>
      <c r="BP6" s="29">
        <v>1385</v>
      </c>
      <c r="BQ6" s="865">
        <v>1385</v>
      </c>
      <c r="BR6" s="865">
        <v>1385</v>
      </c>
      <c r="BS6" s="865">
        <v>1385</v>
      </c>
      <c r="BT6" s="865">
        <v>1385</v>
      </c>
      <c r="BU6" s="865">
        <v>1385</v>
      </c>
    </row>
    <row r="7" spans="1:73" x14ac:dyDescent="0.25">
      <c r="A7" s="9" t="s">
        <v>9</v>
      </c>
      <c r="B7" s="295">
        <v>820</v>
      </c>
      <c r="C7" s="295">
        <v>820</v>
      </c>
      <c r="D7" s="571">
        <v>820</v>
      </c>
      <c r="E7" s="28">
        <v>820</v>
      </c>
      <c r="F7" s="834">
        <v>820</v>
      </c>
      <c r="G7" s="295">
        <v>820</v>
      </c>
      <c r="H7" s="571">
        <v>820</v>
      </c>
      <c r="I7" s="28">
        <v>820</v>
      </c>
      <c r="J7" s="834">
        <v>820</v>
      </c>
      <c r="K7" s="295">
        <v>820</v>
      </c>
      <c r="L7" s="295">
        <v>820</v>
      </c>
      <c r="M7" s="571">
        <v>820</v>
      </c>
      <c r="N7" s="28">
        <v>820</v>
      </c>
      <c r="O7" s="223">
        <v>820</v>
      </c>
      <c r="P7" s="830">
        <v>820</v>
      </c>
      <c r="Q7" s="295">
        <v>820</v>
      </c>
      <c r="R7" s="295">
        <v>820</v>
      </c>
      <c r="S7" s="28">
        <v>820</v>
      </c>
      <c r="T7" s="834">
        <v>820</v>
      </c>
      <c r="U7" s="124">
        <v>820</v>
      </c>
      <c r="V7" s="295">
        <v>820</v>
      </c>
      <c r="W7" s="571">
        <v>820</v>
      </c>
      <c r="X7" s="28">
        <v>820</v>
      </c>
      <c r="Y7" s="834">
        <v>820</v>
      </c>
      <c r="Z7" s="295">
        <v>820</v>
      </c>
      <c r="AA7" s="571">
        <v>820</v>
      </c>
      <c r="AB7" s="28">
        <v>820</v>
      </c>
      <c r="AC7" s="834">
        <v>820</v>
      </c>
      <c r="AD7" s="295">
        <v>820</v>
      </c>
      <c r="AE7" s="295">
        <v>820</v>
      </c>
      <c r="AF7" s="571">
        <v>820</v>
      </c>
      <c r="AG7" s="28">
        <v>820</v>
      </c>
      <c r="AH7" s="223">
        <v>820</v>
      </c>
      <c r="AI7" s="830">
        <v>820</v>
      </c>
      <c r="AJ7" s="295">
        <v>820</v>
      </c>
      <c r="AK7" s="295">
        <v>820</v>
      </c>
      <c r="AL7" s="28">
        <v>820</v>
      </c>
      <c r="AM7" s="834">
        <v>820</v>
      </c>
      <c r="AN7" s="124">
        <v>820</v>
      </c>
      <c r="AO7" s="28">
        <v>820</v>
      </c>
      <c r="AP7" s="28">
        <v>820</v>
      </c>
      <c r="AQ7" s="28">
        <v>820</v>
      </c>
      <c r="AR7" s="834">
        <v>820</v>
      </c>
      <c r="AS7" s="295">
        <v>820</v>
      </c>
      <c r="AT7" s="571">
        <v>820</v>
      </c>
      <c r="AU7" s="28">
        <v>820</v>
      </c>
      <c r="AV7" s="834">
        <v>820</v>
      </c>
      <c r="AW7" s="295">
        <v>820</v>
      </c>
      <c r="AX7" s="28">
        <v>820</v>
      </c>
      <c r="AY7" s="28">
        <v>820</v>
      </c>
      <c r="AZ7" s="28">
        <v>820</v>
      </c>
      <c r="BA7" s="834">
        <v>820</v>
      </c>
      <c r="BB7" s="830">
        <v>820</v>
      </c>
      <c r="BC7" s="830">
        <v>820</v>
      </c>
      <c r="BD7" s="830">
        <v>820</v>
      </c>
      <c r="BE7" s="830">
        <v>820</v>
      </c>
      <c r="BF7" s="834">
        <v>820</v>
      </c>
      <c r="BG7" s="124">
        <v>820</v>
      </c>
      <c r="BH7" s="28">
        <v>820</v>
      </c>
      <c r="BI7" s="28">
        <v>820</v>
      </c>
      <c r="BJ7" s="28">
        <v>820</v>
      </c>
      <c r="BK7" s="834">
        <v>820</v>
      </c>
      <c r="BL7" s="28">
        <v>820</v>
      </c>
      <c r="BM7" s="28">
        <v>820</v>
      </c>
      <c r="BN7" s="28">
        <v>820</v>
      </c>
      <c r="BO7" s="834">
        <v>820</v>
      </c>
      <c r="BP7" s="295">
        <v>820</v>
      </c>
      <c r="BQ7" s="866">
        <v>820</v>
      </c>
      <c r="BR7" s="866">
        <v>820</v>
      </c>
      <c r="BS7" s="866">
        <v>820</v>
      </c>
      <c r="BT7" s="866">
        <v>820</v>
      </c>
      <c r="BU7" s="866">
        <v>820</v>
      </c>
    </row>
    <row r="8" spans="1:73" x14ac:dyDescent="0.25">
      <c r="A8" s="9" t="s">
        <v>10</v>
      </c>
      <c r="B8" s="295">
        <v>165</v>
      </c>
      <c r="C8" s="295">
        <v>165</v>
      </c>
      <c r="D8" s="571">
        <v>165</v>
      </c>
      <c r="E8" s="28">
        <v>165</v>
      </c>
      <c r="F8" s="834">
        <v>165</v>
      </c>
      <c r="G8" s="295">
        <v>165</v>
      </c>
      <c r="H8" s="571">
        <v>165</v>
      </c>
      <c r="I8" s="28">
        <v>165</v>
      </c>
      <c r="J8" s="834">
        <v>165</v>
      </c>
      <c r="K8" s="295">
        <v>165</v>
      </c>
      <c r="L8" s="295">
        <v>165</v>
      </c>
      <c r="M8" s="571">
        <v>165</v>
      </c>
      <c r="N8" s="28">
        <v>165</v>
      </c>
      <c r="O8" s="223">
        <v>165</v>
      </c>
      <c r="P8" s="830">
        <v>165</v>
      </c>
      <c r="Q8" s="295">
        <v>165</v>
      </c>
      <c r="R8" s="295">
        <v>165</v>
      </c>
      <c r="S8" s="28">
        <v>165</v>
      </c>
      <c r="T8" s="834">
        <v>165</v>
      </c>
      <c r="U8" s="124">
        <v>165</v>
      </c>
      <c r="V8" s="295">
        <v>165</v>
      </c>
      <c r="W8" s="571">
        <v>165</v>
      </c>
      <c r="X8" s="28">
        <v>165</v>
      </c>
      <c r="Y8" s="834">
        <v>165</v>
      </c>
      <c r="Z8" s="295">
        <v>165</v>
      </c>
      <c r="AA8" s="571">
        <v>165</v>
      </c>
      <c r="AB8" s="28">
        <v>165</v>
      </c>
      <c r="AC8" s="834">
        <v>165</v>
      </c>
      <c r="AD8" s="295">
        <v>165</v>
      </c>
      <c r="AE8" s="295">
        <v>165</v>
      </c>
      <c r="AF8" s="571">
        <v>165</v>
      </c>
      <c r="AG8" s="28">
        <v>165</v>
      </c>
      <c r="AH8" s="223">
        <v>165</v>
      </c>
      <c r="AI8" s="830">
        <v>165</v>
      </c>
      <c r="AJ8" s="295">
        <v>165</v>
      </c>
      <c r="AK8" s="295">
        <v>165</v>
      </c>
      <c r="AL8" s="28">
        <v>165</v>
      </c>
      <c r="AM8" s="834">
        <v>165</v>
      </c>
      <c r="AN8" s="124">
        <v>165</v>
      </c>
      <c r="AO8" s="28">
        <v>165</v>
      </c>
      <c r="AP8" s="28">
        <v>165</v>
      </c>
      <c r="AQ8" s="28">
        <v>165</v>
      </c>
      <c r="AR8" s="834">
        <v>165</v>
      </c>
      <c r="AS8" s="295">
        <v>165</v>
      </c>
      <c r="AT8" s="571">
        <v>165</v>
      </c>
      <c r="AU8" s="28">
        <v>165</v>
      </c>
      <c r="AV8" s="834">
        <v>165</v>
      </c>
      <c r="AW8" s="295">
        <v>165</v>
      </c>
      <c r="AX8" s="28">
        <v>165</v>
      </c>
      <c r="AY8" s="28">
        <v>165</v>
      </c>
      <c r="AZ8" s="28">
        <v>165</v>
      </c>
      <c r="BA8" s="834">
        <v>165</v>
      </c>
      <c r="BB8" s="830">
        <v>165</v>
      </c>
      <c r="BC8" s="830">
        <v>165</v>
      </c>
      <c r="BD8" s="830">
        <v>165</v>
      </c>
      <c r="BE8" s="830">
        <v>165</v>
      </c>
      <c r="BF8" s="834">
        <v>165</v>
      </c>
      <c r="BG8" s="124">
        <v>165</v>
      </c>
      <c r="BH8" s="28">
        <v>165</v>
      </c>
      <c r="BI8" s="28">
        <v>165</v>
      </c>
      <c r="BJ8" s="28">
        <v>165</v>
      </c>
      <c r="BK8" s="834">
        <v>165</v>
      </c>
      <c r="BL8" s="28">
        <v>165</v>
      </c>
      <c r="BM8" s="28">
        <v>165</v>
      </c>
      <c r="BN8" s="28">
        <v>165</v>
      </c>
      <c r="BO8" s="834">
        <v>165</v>
      </c>
      <c r="BP8" s="295">
        <v>165</v>
      </c>
      <c r="BQ8" s="866">
        <v>165</v>
      </c>
      <c r="BR8" s="866">
        <v>165</v>
      </c>
      <c r="BS8" s="866">
        <v>165</v>
      </c>
      <c r="BT8" s="866">
        <v>165</v>
      </c>
      <c r="BU8" s="866">
        <v>165</v>
      </c>
    </row>
    <row r="9" spans="1:73" x14ac:dyDescent="0.25">
      <c r="A9" s="9" t="s">
        <v>55</v>
      </c>
      <c r="B9" s="295">
        <v>400</v>
      </c>
      <c r="C9" s="295">
        <v>400</v>
      </c>
      <c r="D9" s="571">
        <v>400</v>
      </c>
      <c r="E9" s="28">
        <v>400</v>
      </c>
      <c r="F9" s="834">
        <v>400</v>
      </c>
      <c r="G9" s="295">
        <v>400</v>
      </c>
      <c r="H9" s="571">
        <v>400</v>
      </c>
      <c r="I9" s="28">
        <v>400</v>
      </c>
      <c r="J9" s="834">
        <v>400</v>
      </c>
      <c r="K9" s="295">
        <v>400</v>
      </c>
      <c r="L9" s="295">
        <v>400</v>
      </c>
      <c r="M9" s="571">
        <v>400</v>
      </c>
      <c r="N9" s="28">
        <v>400</v>
      </c>
      <c r="O9" s="223">
        <v>400</v>
      </c>
      <c r="P9" s="830">
        <v>400</v>
      </c>
      <c r="Q9" s="295">
        <v>400</v>
      </c>
      <c r="R9" s="295">
        <v>400</v>
      </c>
      <c r="S9" s="28">
        <v>400</v>
      </c>
      <c r="T9" s="834">
        <v>400</v>
      </c>
      <c r="U9" s="124">
        <v>400</v>
      </c>
      <c r="V9" s="295">
        <v>400</v>
      </c>
      <c r="W9" s="571">
        <v>400</v>
      </c>
      <c r="X9" s="28">
        <v>400</v>
      </c>
      <c r="Y9" s="834">
        <v>400</v>
      </c>
      <c r="Z9" s="295">
        <v>400</v>
      </c>
      <c r="AA9" s="571">
        <v>400</v>
      </c>
      <c r="AB9" s="28">
        <v>400</v>
      </c>
      <c r="AC9" s="834">
        <v>400</v>
      </c>
      <c r="AD9" s="295">
        <v>400</v>
      </c>
      <c r="AE9" s="295">
        <v>400</v>
      </c>
      <c r="AF9" s="571">
        <v>400</v>
      </c>
      <c r="AG9" s="28">
        <v>400</v>
      </c>
      <c r="AH9" s="223">
        <v>400</v>
      </c>
      <c r="AI9" s="830">
        <v>400</v>
      </c>
      <c r="AJ9" s="295">
        <v>400</v>
      </c>
      <c r="AK9" s="295">
        <v>400</v>
      </c>
      <c r="AL9" s="28">
        <v>400</v>
      </c>
      <c r="AM9" s="834">
        <v>400</v>
      </c>
      <c r="AN9" s="124">
        <v>400</v>
      </c>
      <c r="AO9" s="28">
        <v>400</v>
      </c>
      <c r="AP9" s="28">
        <v>400</v>
      </c>
      <c r="AQ9" s="28">
        <v>400</v>
      </c>
      <c r="AR9" s="834">
        <v>400</v>
      </c>
      <c r="AS9" s="295">
        <v>400</v>
      </c>
      <c r="AT9" s="571">
        <v>400</v>
      </c>
      <c r="AU9" s="28">
        <v>400</v>
      </c>
      <c r="AV9" s="834">
        <v>400</v>
      </c>
      <c r="AW9" s="295">
        <v>400</v>
      </c>
      <c r="AX9" s="28">
        <v>400</v>
      </c>
      <c r="AY9" s="28">
        <v>400</v>
      </c>
      <c r="AZ9" s="28">
        <v>400</v>
      </c>
      <c r="BA9" s="834">
        <v>400</v>
      </c>
      <c r="BB9" s="830">
        <v>400</v>
      </c>
      <c r="BC9" s="830">
        <v>400</v>
      </c>
      <c r="BD9" s="830">
        <v>400</v>
      </c>
      <c r="BE9" s="830">
        <v>400</v>
      </c>
      <c r="BF9" s="834">
        <v>400</v>
      </c>
      <c r="BG9" s="124">
        <v>400</v>
      </c>
      <c r="BH9" s="28">
        <v>400</v>
      </c>
      <c r="BI9" s="28">
        <v>400</v>
      </c>
      <c r="BJ9" s="28">
        <v>400</v>
      </c>
      <c r="BK9" s="834">
        <v>400</v>
      </c>
      <c r="BL9" s="28">
        <v>400</v>
      </c>
      <c r="BM9" s="28">
        <v>400</v>
      </c>
      <c r="BN9" s="28">
        <v>400</v>
      </c>
      <c r="BO9" s="834">
        <v>400</v>
      </c>
      <c r="BP9" s="295">
        <v>400</v>
      </c>
      <c r="BQ9" s="866">
        <v>400</v>
      </c>
      <c r="BR9" s="866">
        <v>400</v>
      </c>
      <c r="BS9" s="866">
        <v>400</v>
      </c>
      <c r="BT9" s="866">
        <v>400</v>
      </c>
      <c r="BU9" s="866">
        <v>400</v>
      </c>
    </row>
    <row r="10" spans="1:73" x14ac:dyDescent="0.25">
      <c r="A10" s="8" t="s">
        <v>27</v>
      </c>
      <c r="B10" s="29">
        <v>1055.0999999999999</v>
      </c>
      <c r="C10" s="29">
        <v>1055.0999999999999</v>
      </c>
      <c r="D10" s="572">
        <v>1055.0999999999999</v>
      </c>
      <c r="E10" s="561">
        <v>1055.0999999999999</v>
      </c>
      <c r="F10" s="572">
        <v>1055.0999999999999</v>
      </c>
      <c r="G10" s="29">
        <v>1055.0999999999999</v>
      </c>
      <c r="H10" s="572">
        <v>1055.0999999999999</v>
      </c>
      <c r="I10" s="561">
        <v>1055.0999999999999</v>
      </c>
      <c r="J10" s="572">
        <v>1055.0999999999999</v>
      </c>
      <c r="K10" s="29">
        <v>1055.1000000000001</v>
      </c>
      <c r="L10" s="29">
        <v>1055.0999999999999</v>
      </c>
      <c r="M10" s="572">
        <v>1055.0999999999999</v>
      </c>
      <c r="N10" s="561">
        <v>1055.0999999999999</v>
      </c>
      <c r="O10" s="123">
        <v>1055.0999999999999</v>
      </c>
      <c r="P10" s="827">
        <v>1055.1000000000001</v>
      </c>
      <c r="Q10" s="29">
        <v>1055.0999999999999</v>
      </c>
      <c r="R10" s="29">
        <v>1055.0999999999999</v>
      </c>
      <c r="S10" s="561">
        <v>1055.0999999999999</v>
      </c>
      <c r="T10" s="572">
        <v>1055.0999999999999</v>
      </c>
      <c r="U10" s="124">
        <v>1055.1000000000001</v>
      </c>
      <c r="V10" s="29">
        <v>1055.0999999999999</v>
      </c>
      <c r="W10" s="572">
        <v>1055.0999999999999</v>
      </c>
      <c r="X10" s="561">
        <v>1055.0999999999999</v>
      </c>
      <c r="Y10" s="572">
        <v>1055.0999999999999</v>
      </c>
      <c r="Z10" s="29">
        <v>1055.0999999999999</v>
      </c>
      <c r="AA10" s="572">
        <v>1055.0999999999999</v>
      </c>
      <c r="AB10" s="561">
        <v>1055.0999999999999</v>
      </c>
      <c r="AC10" s="572">
        <v>1055.0999999999999</v>
      </c>
      <c r="AD10" s="29">
        <v>1055.1000000000001</v>
      </c>
      <c r="AE10" s="29">
        <v>1055.0999999999999</v>
      </c>
      <c r="AF10" s="572">
        <v>1055.0999999999999</v>
      </c>
      <c r="AG10" s="561">
        <v>1055.0999999999999</v>
      </c>
      <c r="AH10" s="123">
        <v>1055.0999999999999</v>
      </c>
      <c r="AI10" s="827">
        <v>1055.1000000000001</v>
      </c>
      <c r="AJ10" s="29">
        <v>1055.0999999999999</v>
      </c>
      <c r="AK10" s="29">
        <v>1055.0999999999999</v>
      </c>
      <c r="AL10" s="561">
        <v>1055.0999999999999</v>
      </c>
      <c r="AM10" s="560">
        <v>1055.0999999999999</v>
      </c>
      <c r="AN10" s="124">
        <v>1055.1000000000001</v>
      </c>
      <c r="AO10" s="561">
        <v>1055.0999999999999</v>
      </c>
      <c r="AP10" s="561">
        <v>1055.0999999999999</v>
      </c>
      <c r="AQ10" s="561">
        <v>1055.0999999999999</v>
      </c>
      <c r="AR10" s="572">
        <v>1055.0999999999999</v>
      </c>
      <c r="AS10" s="29">
        <v>1055.0999999999999</v>
      </c>
      <c r="AT10" s="572">
        <v>1055.0999999999999</v>
      </c>
      <c r="AU10" s="561">
        <v>1055.0999999999999</v>
      </c>
      <c r="AV10" s="572">
        <v>1055.0999999999999</v>
      </c>
      <c r="AW10" s="29">
        <v>1055.1000000000001</v>
      </c>
      <c r="AX10" s="561">
        <v>1055.0999999999999</v>
      </c>
      <c r="AY10" s="561">
        <v>1055.0999999999999</v>
      </c>
      <c r="AZ10" s="561">
        <v>1055.0999999999999</v>
      </c>
      <c r="BA10" s="572">
        <v>1055.0999999999999</v>
      </c>
      <c r="BB10" s="827">
        <v>1055.1000000000001</v>
      </c>
      <c r="BC10" s="827">
        <v>1055.1000000000001</v>
      </c>
      <c r="BD10" s="827">
        <v>1055.1000000000001</v>
      </c>
      <c r="BE10" s="827">
        <v>1055.1000000000001</v>
      </c>
      <c r="BF10" s="572">
        <v>1055.0999999999999</v>
      </c>
      <c r="BG10" s="124">
        <v>1055.1000000000001</v>
      </c>
      <c r="BH10" s="561">
        <v>1055.0999999999999</v>
      </c>
      <c r="BI10" s="561">
        <v>1055.0999999999999</v>
      </c>
      <c r="BJ10" s="561">
        <v>1055.0999999999999</v>
      </c>
      <c r="BK10" s="572">
        <v>1055.0999999999999</v>
      </c>
      <c r="BL10" s="561">
        <v>1055.0999999999999</v>
      </c>
      <c r="BM10" s="561">
        <v>1055.0999999999999</v>
      </c>
      <c r="BN10" s="561">
        <v>1055.0999999999999</v>
      </c>
      <c r="BO10" s="572">
        <v>1055.0999999999999</v>
      </c>
      <c r="BP10" s="29">
        <v>1055.1000000000001</v>
      </c>
      <c r="BQ10" s="865">
        <v>1055.0999999999999</v>
      </c>
      <c r="BR10" s="865">
        <v>1055.0999999999999</v>
      </c>
      <c r="BS10" s="865">
        <v>1055.0999999999999</v>
      </c>
      <c r="BT10" s="865">
        <v>1055.0999999999999</v>
      </c>
      <c r="BU10" s="865">
        <v>1055.1000000000001</v>
      </c>
    </row>
    <row r="11" spans="1:73" x14ac:dyDescent="0.25">
      <c r="A11" s="9" t="s">
        <v>12</v>
      </c>
      <c r="B11" s="295">
        <v>238.1</v>
      </c>
      <c r="C11" s="295">
        <v>238.1</v>
      </c>
      <c r="D11" s="571">
        <v>238.1</v>
      </c>
      <c r="E11" s="28">
        <v>238.1</v>
      </c>
      <c r="F11" s="834">
        <v>238.1</v>
      </c>
      <c r="G11" s="295">
        <v>238.1</v>
      </c>
      <c r="H11" s="571">
        <v>238.1</v>
      </c>
      <c r="I11" s="28">
        <v>238.1</v>
      </c>
      <c r="J11" s="834">
        <v>238.1</v>
      </c>
      <c r="K11" s="295">
        <v>238.1</v>
      </c>
      <c r="L11" s="295">
        <v>238.1</v>
      </c>
      <c r="M11" s="571">
        <v>238.1</v>
      </c>
      <c r="N11" s="28">
        <v>238.1</v>
      </c>
      <c r="O11" s="223">
        <v>238.1</v>
      </c>
      <c r="P11" s="830">
        <v>238.09999999999997</v>
      </c>
      <c r="Q11" s="295">
        <v>238.1</v>
      </c>
      <c r="R11" s="295">
        <v>238.1</v>
      </c>
      <c r="S11" s="28">
        <v>238.1</v>
      </c>
      <c r="T11" s="834">
        <v>238.1</v>
      </c>
      <c r="U11" s="124">
        <v>238.09999999999994</v>
      </c>
      <c r="V11" s="295">
        <v>238.1</v>
      </c>
      <c r="W11" s="571">
        <v>238.1</v>
      </c>
      <c r="X11" s="28">
        <v>238.1</v>
      </c>
      <c r="Y11" s="834">
        <v>238.1</v>
      </c>
      <c r="Z11" s="295">
        <v>238.1</v>
      </c>
      <c r="AA11" s="571">
        <v>238.1</v>
      </c>
      <c r="AB11" s="28">
        <v>238.1</v>
      </c>
      <c r="AC11" s="834">
        <v>238.1</v>
      </c>
      <c r="AD11" s="295">
        <v>238.1</v>
      </c>
      <c r="AE11" s="295">
        <v>238.1</v>
      </c>
      <c r="AF11" s="571">
        <v>238.1</v>
      </c>
      <c r="AG11" s="28">
        <v>238.1</v>
      </c>
      <c r="AH11" s="223">
        <v>238.1</v>
      </c>
      <c r="AI11" s="830">
        <v>238.09999999999997</v>
      </c>
      <c r="AJ11" s="295">
        <v>238.1</v>
      </c>
      <c r="AK11" s="295">
        <v>238.1</v>
      </c>
      <c r="AL11" s="28">
        <v>238.1</v>
      </c>
      <c r="AM11" s="834">
        <v>238.1</v>
      </c>
      <c r="AN11" s="124">
        <v>238.09999999999994</v>
      </c>
      <c r="AO11" s="28">
        <v>238.1</v>
      </c>
      <c r="AP11" s="28">
        <v>238.1</v>
      </c>
      <c r="AQ11" s="28">
        <v>238.1</v>
      </c>
      <c r="AR11" s="834">
        <v>238.1</v>
      </c>
      <c r="AS11" s="295">
        <v>238.1</v>
      </c>
      <c r="AT11" s="571">
        <v>238.1</v>
      </c>
      <c r="AU11" s="28">
        <v>238.1</v>
      </c>
      <c r="AV11" s="834">
        <v>238.1</v>
      </c>
      <c r="AW11" s="295">
        <v>238.1</v>
      </c>
      <c r="AX11" s="28">
        <v>238.1</v>
      </c>
      <c r="AY11" s="28">
        <v>238.1</v>
      </c>
      <c r="AZ11" s="28">
        <v>238.1</v>
      </c>
      <c r="BA11" s="834">
        <v>238.1</v>
      </c>
      <c r="BB11" s="830">
        <v>238.09999999999997</v>
      </c>
      <c r="BC11" s="830">
        <v>238.09999999999997</v>
      </c>
      <c r="BD11" s="830">
        <v>238.09999999999997</v>
      </c>
      <c r="BE11" s="830">
        <v>238.09999999999997</v>
      </c>
      <c r="BF11" s="834">
        <v>238.1</v>
      </c>
      <c r="BG11" s="124">
        <v>238.09999999999994</v>
      </c>
      <c r="BH11" s="28">
        <v>238.1</v>
      </c>
      <c r="BI11" s="28">
        <v>238.1</v>
      </c>
      <c r="BJ11" s="28">
        <v>238.1</v>
      </c>
      <c r="BK11" s="834">
        <v>238.1</v>
      </c>
      <c r="BL11" s="28">
        <v>238.1</v>
      </c>
      <c r="BM11" s="28">
        <v>238.1</v>
      </c>
      <c r="BN11" s="28">
        <v>238.1</v>
      </c>
      <c r="BO11" s="834">
        <v>238.1</v>
      </c>
      <c r="BP11" s="295">
        <v>238.1</v>
      </c>
      <c r="BQ11" s="866">
        <v>238.1</v>
      </c>
      <c r="BR11" s="866">
        <v>238.1</v>
      </c>
      <c r="BS11" s="866">
        <v>238.1</v>
      </c>
      <c r="BT11" s="866">
        <v>238.1</v>
      </c>
      <c r="BU11" s="866">
        <v>238.09999999999997</v>
      </c>
    </row>
    <row r="12" spans="1:73" x14ac:dyDescent="0.25">
      <c r="A12" s="9" t="s">
        <v>11</v>
      </c>
      <c r="B12" s="295">
        <v>817</v>
      </c>
      <c r="C12" s="295">
        <v>817</v>
      </c>
      <c r="D12" s="571">
        <v>817</v>
      </c>
      <c r="E12" s="28">
        <v>817</v>
      </c>
      <c r="F12" s="834">
        <v>817</v>
      </c>
      <c r="G12" s="295">
        <v>817</v>
      </c>
      <c r="H12" s="571">
        <v>817</v>
      </c>
      <c r="I12" s="28">
        <v>817</v>
      </c>
      <c r="J12" s="834">
        <v>817</v>
      </c>
      <c r="K12" s="295">
        <v>817</v>
      </c>
      <c r="L12" s="295">
        <v>817</v>
      </c>
      <c r="M12" s="571">
        <v>817</v>
      </c>
      <c r="N12" s="28">
        <v>817</v>
      </c>
      <c r="O12" s="223">
        <v>817</v>
      </c>
      <c r="P12" s="830">
        <v>817</v>
      </c>
      <c r="Q12" s="295">
        <v>817</v>
      </c>
      <c r="R12" s="295">
        <v>817</v>
      </c>
      <c r="S12" s="28">
        <v>817</v>
      </c>
      <c r="T12" s="834">
        <v>817</v>
      </c>
      <c r="U12" s="124">
        <v>817</v>
      </c>
      <c r="V12" s="295">
        <v>817</v>
      </c>
      <c r="W12" s="571">
        <v>817</v>
      </c>
      <c r="X12" s="28">
        <v>817</v>
      </c>
      <c r="Y12" s="834">
        <v>817</v>
      </c>
      <c r="Z12" s="295">
        <v>817</v>
      </c>
      <c r="AA12" s="571">
        <v>817</v>
      </c>
      <c r="AB12" s="28">
        <v>817</v>
      </c>
      <c r="AC12" s="834">
        <v>817</v>
      </c>
      <c r="AD12" s="295">
        <v>817</v>
      </c>
      <c r="AE12" s="295">
        <v>817</v>
      </c>
      <c r="AF12" s="571">
        <v>817</v>
      </c>
      <c r="AG12" s="28">
        <v>817</v>
      </c>
      <c r="AH12" s="223">
        <v>817</v>
      </c>
      <c r="AI12" s="830">
        <v>817</v>
      </c>
      <c r="AJ12" s="295">
        <v>817</v>
      </c>
      <c r="AK12" s="295">
        <v>817</v>
      </c>
      <c r="AL12" s="28">
        <v>817</v>
      </c>
      <c r="AM12" s="834">
        <v>817</v>
      </c>
      <c r="AN12" s="124">
        <v>817</v>
      </c>
      <c r="AO12" s="28">
        <v>817</v>
      </c>
      <c r="AP12" s="28">
        <v>817</v>
      </c>
      <c r="AQ12" s="28">
        <v>817</v>
      </c>
      <c r="AR12" s="834">
        <v>817</v>
      </c>
      <c r="AS12" s="295">
        <v>817</v>
      </c>
      <c r="AT12" s="571">
        <v>817</v>
      </c>
      <c r="AU12" s="28">
        <v>817</v>
      </c>
      <c r="AV12" s="834">
        <v>817</v>
      </c>
      <c r="AW12" s="295">
        <v>817</v>
      </c>
      <c r="AX12" s="28">
        <v>817</v>
      </c>
      <c r="AY12" s="28">
        <v>817</v>
      </c>
      <c r="AZ12" s="28">
        <v>817</v>
      </c>
      <c r="BA12" s="834">
        <v>817</v>
      </c>
      <c r="BB12" s="830">
        <v>817</v>
      </c>
      <c r="BC12" s="830">
        <v>817</v>
      </c>
      <c r="BD12" s="830">
        <v>817</v>
      </c>
      <c r="BE12" s="830">
        <v>817</v>
      </c>
      <c r="BF12" s="834">
        <v>817</v>
      </c>
      <c r="BG12" s="124">
        <v>817</v>
      </c>
      <c r="BH12" s="28">
        <v>817</v>
      </c>
      <c r="BI12" s="28">
        <v>817</v>
      </c>
      <c r="BJ12" s="28">
        <v>817</v>
      </c>
      <c r="BK12" s="834">
        <v>817</v>
      </c>
      <c r="BL12" s="28">
        <v>817</v>
      </c>
      <c r="BM12" s="28">
        <v>817</v>
      </c>
      <c r="BN12" s="28">
        <v>817</v>
      </c>
      <c r="BO12" s="834">
        <v>817</v>
      </c>
      <c r="BP12" s="295">
        <v>817</v>
      </c>
      <c r="BQ12" s="866">
        <v>817</v>
      </c>
      <c r="BR12" s="866">
        <v>817</v>
      </c>
      <c r="BS12" s="866">
        <v>817</v>
      </c>
      <c r="BT12" s="866">
        <v>817</v>
      </c>
      <c r="BU12" s="866">
        <v>817</v>
      </c>
    </row>
    <row r="13" spans="1:73" x14ac:dyDescent="0.25">
      <c r="A13" s="8" t="s">
        <v>28</v>
      </c>
      <c r="B13" s="29">
        <v>7443.9999999999991</v>
      </c>
      <c r="C13" s="29">
        <v>7443.9999999999991</v>
      </c>
      <c r="D13" s="572">
        <v>7443.9999999999991</v>
      </c>
      <c r="E13" s="561">
        <v>7443.9999999999991</v>
      </c>
      <c r="F13" s="572">
        <v>7443.9999999999991</v>
      </c>
      <c r="G13" s="29">
        <v>7443.9999999999991</v>
      </c>
      <c r="H13" s="572">
        <v>7443.9999999999991</v>
      </c>
      <c r="I13" s="561">
        <v>7443.9999999999991</v>
      </c>
      <c r="J13" s="572">
        <v>7443.9999999999991</v>
      </c>
      <c r="K13" s="29">
        <v>7443.9999999999991</v>
      </c>
      <c r="L13" s="29">
        <v>7443.9999999999991</v>
      </c>
      <c r="M13" s="572">
        <v>7443.9999999999991</v>
      </c>
      <c r="N13" s="561">
        <v>7443.9999999999991</v>
      </c>
      <c r="O13" s="123">
        <v>7443.9999999999991</v>
      </c>
      <c r="P13" s="827">
        <v>7443.9999999999982</v>
      </c>
      <c r="Q13" s="29">
        <v>7443.9999999999991</v>
      </c>
      <c r="R13" s="29">
        <v>7443.9999999999991</v>
      </c>
      <c r="S13" s="561">
        <v>7443.9999999999991</v>
      </c>
      <c r="T13" s="572">
        <v>7443.9999999999991</v>
      </c>
      <c r="U13" s="124">
        <v>7443.9999999999991</v>
      </c>
      <c r="V13" s="29">
        <v>7389.9999999999991</v>
      </c>
      <c r="W13" s="572">
        <v>7389.9999999999991</v>
      </c>
      <c r="X13" s="561">
        <v>7389.9999999999991</v>
      </c>
      <c r="Y13" s="572">
        <v>7389.9999999999991</v>
      </c>
      <c r="Z13" s="29">
        <v>7389.9999999999991</v>
      </c>
      <c r="AA13" s="572">
        <v>7389.9999999999991</v>
      </c>
      <c r="AB13" s="561">
        <v>7389.9999999999991</v>
      </c>
      <c r="AC13" s="572">
        <v>7389.9999999999991</v>
      </c>
      <c r="AD13" s="29">
        <v>7389.9999999999991</v>
      </c>
      <c r="AE13" s="29">
        <v>7389.9999999999991</v>
      </c>
      <c r="AF13" s="572">
        <v>7389.9999999999991</v>
      </c>
      <c r="AG13" s="561">
        <v>7389.9999999999991</v>
      </c>
      <c r="AH13" s="561">
        <v>7389.9999999999991</v>
      </c>
      <c r="AI13" s="827">
        <v>7389.9999999999982</v>
      </c>
      <c r="AJ13" s="29">
        <v>7389.9999999999991</v>
      </c>
      <c r="AK13" s="29">
        <v>7389.9999999999991</v>
      </c>
      <c r="AL13" s="561">
        <v>7389.9999999999991</v>
      </c>
      <c r="AM13" s="560">
        <v>7389.9999999999991</v>
      </c>
      <c r="AN13" s="124">
        <v>7389.9999999999991</v>
      </c>
      <c r="AO13" s="561">
        <v>7389.9999999999991</v>
      </c>
      <c r="AP13" s="561">
        <v>7389.9999999999991</v>
      </c>
      <c r="AQ13" s="561">
        <v>7389.9999999999991</v>
      </c>
      <c r="AR13" s="572">
        <v>7389.9999999999991</v>
      </c>
      <c r="AS13" s="29">
        <v>7389.9999999999991</v>
      </c>
      <c r="AT13" s="572">
        <v>7389.9999999999991</v>
      </c>
      <c r="AU13" s="561">
        <v>7389.9999999999991</v>
      </c>
      <c r="AV13" s="572">
        <v>7389.9999999999991</v>
      </c>
      <c r="AW13" s="29">
        <v>7389.9999999999991</v>
      </c>
      <c r="AX13" s="561">
        <v>7389.9999999999991</v>
      </c>
      <c r="AY13" s="561">
        <v>7389.9999999999991</v>
      </c>
      <c r="AZ13" s="561">
        <v>7389.9999999999991</v>
      </c>
      <c r="BA13" s="572">
        <v>7389.9999999999991</v>
      </c>
      <c r="BB13" s="827">
        <v>7389.9999999999982</v>
      </c>
      <c r="BC13" s="827">
        <v>7389.9999999999982</v>
      </c>
      <c r="BD13" s="827">
        <v>7389.9999999999982</v>
      </c>
      <c r="BE13" s="827">
        <v>7389.9999999999982</v>
      </c>
      <c r="BF13" s="572">
        <v>7389.9999999999991</v>
      </c>
      <c r="BG13" s="124">
        <v>7389.9999999999991</v>
      </c>
      <c r="BH13" s="561">
        <v>7389.9999999999991</v>
      </c>
      <c r="BI13" s="561">
        <v>7389.9999999999991</v>
      </c>
      <c r="BJ13" s="561">
        <v>7389.9999999999991</v>
      </c>
      <c r="BK13" s="572">
        <v>7389.9999999999991</v>
      </c>
      <c r="BL13" s="561">
        <v>7389.9999999999991</v>
      </c>
      <c r="BM13" s="561">
        <v>7389.9999999999991</v>
      </c>
      <c r="BN13" s="561">
        <v>7389.9999999999991</v>
      </c>
      <c r="BO13" s="572">
        <v>7389.9999999999991</v>
      </c>
      <c r="BP13" s="29">
        <v>7389.9999999999991</v>
      </c>
      <c r="BQ13" s="865">
        <v>7389.9999999999991</v>
      </c>
      <c r="BR13" s="865">
        <v>7389.9999999999991</v>
      </c>
      <c r="BS13" s="865">
        <v>7389.9999999999991</v>
      </c>
      <c r="BT13" s="865">
        <v>7389.9999999999991</v>
      </c>
      <c r="BU13" s="865">
        <v>7389.9999999999982</v>
      </c>
    </row>
    <row r="14" spans="1:73" x14ac:dyDescent="0.25">
      <c r="A14" s="9" t="s">
        <v>13</v>
      </c>
      <c r="B14" s="295">
        <v>1200.2</v>
      </c>
      <c r="C14" s="295">
        <v>1200.2</v>
      </c>
      <c r="D14" s="571">
        <v>1200.2</v>
      </c>
      <c r="E14" s="28">
        <v>1200.2</v>
      </c>
      <c r="F14" s="834">
        <v>1200.2</v>
      </c>
      <c r="G14" s="295">
        <v>1200.2</v>
      </c>
      <c r="H14" s="571">
        <v>1200.2</v>
      </c>
      <c r="I14" s="28">
        <v>1200.2</v>
      </c>
      <c r="J14" s="834">
        <v>1200.2</v>
      </c>
      <c r="K14" s="295">
        <v>1200.2</v>
      </c>
      <c r="L14" s="295">
        <v>1200.2</v>
      </c>
      <c r="M14" s="571">
        <v>1200.2</v>
      </c>
      <c r="N14" s="28">
        <v>1200.2</v>
      </c>
      <c r="O14" s="223">
        <v>1200.2</v>
      </c>
      <c r="P14" s="830">
        <v>1200.2</v>
      </c>
      <c r="Q14" s="295">
        <v>1200.2</v>
      </c>
      <c r="R14" s="295">
        <v>1200.2</v>
      </c>
      <c r="S14" s="28">
        <v>1200.2</v>
      </c>
      <c r="T14" s="834">
        <v>1200.2</v>
      </c>
      <c r="U14" s="124">
        <v>1200.2000000000003</v>
      </c>
      <c r="V14" s="295">
        <v>1200.2</v>
      </c>
      <c r="W14" s="571">
        <v>1200.2</v>
      </c>
      <c r="X14" s="28">
        <v>1200.2</v>
      </c>
      <c r="Y14" s="834">
        <v>1200.2</v>
      </c>
      <c r="Z14" s="295">
        <v>1200.2</v>
      </c>
      <c r="AA14" s="571">
        <v>1200.2</v>
      </c>
      <c r="AB14" s="28">
        <v>1200.2</v>
      </c>
      <c r="AC14" s="834">
        <v>1200.2</v>
      </c>
      <c r="AD14" s="295">
        <v>1200.2</v>
      </c>
      <c r="AE14" s="295">
        <v>1200.2</v>
      </c>
      <c r="AF14" s="571">
        <v>1200.2</v>
      </c>
      <c r="AG14" s="28">
        <v>1200.2</v>
      </c>
      <c r="AH14" s="223">
        <v>1200.2</v>
      </c>
      <c r="AI14" s="830">
        <v>1200.2</v>
      </c>
      <c r="AJ14" s="295">
        <v>1200.2</v>
      </c>
      <c r="AK14" s="295">
        <v>1200.2</v>
      </c>
      <c r="AL14" s="28">
        <v>1200.2</v>
      </c>
      <c r="AM14" s="834">
        <v>1200.2</v>
      </c>
      <c r="AN14" s="124">
        <v>1200.2000000000003</v>
      </c>
      <c r="AO14" s="28">
        <v>1200.2</v>
      </c>
      <c r="AP14" s="28">
        <v>1200.2</v>
      </c>
      <c r="AQ14" s="28">
        <v>1200.2</v>
      </c>
      <c r="AR14" s="834">
        <v>1200.2</v>
      </c>
      <c r="AS14" s="295">
        <v>1200.2</v>
      </c>
      <c r="AT14" s="571">
        <v>1200.2</v>
      </c>
      <c r="AU14" s="28">
        <v>1200.2</v>
      </c>
      <c r="AV14" s="834">
        <v>1200.2</v>
      </c>
      <c r="AW14" s="295">
        <v>1200.2</v>
      </c>
      <c r="AX14" s="28">
        <v>1200.2</v>
      </c>
      <c r="AY14" s="28">
        <v>1200.2</v>
      </c>
      <c r="AZ14" s="28">
        <v>1200.2</v>
      </c>
      <c r="BA14" s="834">
        <v>1200.2</v>
      </c>
      <c r="BB14" s="830">
        <v>1200.2</v>
      </c>
      <c r="BC14" s="830">
        <v>1200.2</v>
      </c>
      <c r="BD14" s="830">
        <v>1200.2</v>
      </c>
      <c r="BE14" s="830">
        <v>1200.2</v>
      </c>
      <c r="BF14" s="834">
        <v>1200.2</v>
      </c>
      <c r="BG14" s="124">
        <v>1200.2000000000003</v>
      </c>
      <c r="BH14" s="28">
        <v>1200.2</v>
      </c>
      <c r="BI14" s="28">
        <v>1200.2</v>
      </c>
      <c r="BJ14" s="28">
        <v>1200.2</v>
      </c>
      <c r="BK14" s="834">
        <v>1200.2</v>
      </c>
      <c r="BL14" s="28">
        <v>1200.2</v>
      </c>
      <c r="BM14" s="28">
        <v>1200.2</v>
      </c>
      <c r="BN14" s="28">
        <v>1200.2</v>
      </c>
      <c r="BO14" s="834">
        <v>1200.2</v>
      </c>
      <c r="BP14" s="295">
        <v>1200.2</v>
      </c>
      <c r="BQ14" s="866">
        <v>1200.2</v>
      </c>
      <c r="BR14" s="866">
        <v>1200.2</v>
      </c>
      <c r="BS14" s="866">
        <v>1200.2</v>
      </c>
      <c r="BT14" s="866">
        <v>1200.2</v>
      </c>
      <c r="BU14" s="866">
        <v>1200.2</v>
      </c>
    </row>
    <row r="15" spans="1:73" x14ac:dyDescent="0.25">
      <c r="A15" s="9" t="s">
        <v>14</v>
      </c>
      <c r="B15" s="295">
        <v>1640</v>
      </c>
      <c r="C15" s="295">
        <v>1640</v>
      </c>
      <c r="D15" s="571">
        <v>1640</v>
      </c>
      <c r="E15" s="28">
        <v>1640</v>
      </c>
      <c r="F15" s="834">
        <v>1640</v>
      </c>
      <c r="G15" s="295">
        <v>1640</v>
      </c>
      <c r="H15" s="571">
        <v>1640</v>
      </c>
      <c r="I15" s="28">
        <v>1640</v>
      </c>
      <c r="J15" s="834">
        <v>1640</v>
      </c>
      <c r="K15" s="295">
        <v>1640</v>
      </c>
      <c r="L15" s="295">
        <v>1640</v>
      </c>
      <c r="M15" s="571">
        <v>1640</v>
      </c>
      <c r="N15" s="28">
        <v>1640</v>
      </c>
      <c r="O15" s="223">
        <v>1640</v>
      </c>
      <c r="P15" s="830">
        <v>1640</v>
      </c>
      <c r="Q15" s="295">
        <v>1640</v>
      </c>
      <c r="R15" s="295">
        <v>1640</v>
      </c>
      <c r="S15" s="28">
        <v>1640</v>
      </c>
      <c r="T15" s="834">
        <v>1640</v>
      </c>
      <c r="U15" s="124">
        <v>1640</v>
      </c>
      <c r="V15" s="295">
        <v>1640</v>
      </c>
      <c r="W15" s="571">
        <v>1640</v>
      </c>
      <c r="X15" s="28">
        <v>1640</v>
      </c>
      <c r="Y15" s="834">
        <v>1640</v>
      </c>
      <c r="Z15" s="295">
        <v>1640</v>
      </c>
      <c r="AA15" s="571">
        <v>1640</v>
      </c>
      <c r="AB15" s="28">
        <v>1640</v>
      </c>
      <c r="AC15" s="834">
        <v>1640</v>
      </c>
      <c r="AD15" s="295">
        <v>1640</v>
      </c>
      <c r="AE15" s="295">
        <v>1640</v>
      </c>
      <c r="AF15" s="571">
        <v>1640</v>
      </c>
      <c r="AG15" s="28">
        <v>1640</v>
      </c>
      <c r="AH15" s="223">
        <v>1640</v>
      </c>
      <c r="AI15" s="830">
        <v>1640</v>
      </c>
      <c r="AJ15" s="295">
        <v>1640</v>
      </c>
      <c r="AK15" s="295">
        <v>1640</v>
      </c>
      <c r="AL15" s="28">
        <v>1640</v>
      </c>
      <c r="AM15" s="834">
        <v>1640</v>
      </c>
      <c r="AN15" s="124">
        <v>1640</v>
      </c>
      <c r="AO15" s="28">
        <v>1640</v>
      </c>
      <c r="AP15" s="28">
        <v>1640</v>
      </c>
      <c r="AQ15" s="28">
        <v>1640</v>
      </c>
      <c r="AR15" s="834">
        <v>1640</v>
      </c>
      <c r="AS15" s="295">
        <v>1640</v>
      </c>
      <c r="AT15" s="571">
        <v>1640</v>
      </c>
      <c r="AU15" s="28">
        <v>1640</v>
      </c>
      <c r="AV15" s="834">
        <v>1640</v>
      </c>
      <c r="AW15" s="295">
        <v>1640</v>
      </c>
      <c r="AX15" s="28">
        <v>1640</v>
      </c>
      <c r="AY15" s="28">
        <v>1640</v>
      </c>
      <c r="AZ15" s="28">
        <v>1640</v>
      </c>
      <c r="BA15" s="834">
        <v>1640</v>
      </c>
      <c r="BB15" s="830">
        <v>1640</v>
      </c>
      <c r="BC15" s="830">
        <v>1640</v>
      </c>
      <c r="BD15" s="830">
        <v>1640</v>
      </c>
      <c r="BE15" s="830">
        <v>1640</v>
      </c>
      <c r="BF15" s="834">
        <v>1640</v>
      </c>
      <c r="BG15" s="124">
        <v>1640</v>
      </c>
      <c r="BH15" s="28">
        <v>1640</v>
      </c>
      <c r="BI15" s="28">
        <v>1640</v>
      </c>
      <c r="BJ15" s="28">
        <v>1640</v>
      </c>
      <c r="BK15" s="834">
        <v>1640</v>
      </c>
      <c r="BL15" s="28">
        <v>1640</v>
      </c>
      <c r="BM15" s="28">
        <v>1640</v>
      </c>
      <c r="BN15" s="28">
        <v>1640</v>
      </c>
      <c r="BO15" s="834">
        <v>1640</v>
      </c>
      <c r="BP15" s="295">
        <v>1640</v>
      </c>
      <c r="BQ15" s="866">
        <v>1640</v>
      </c>
      <c r="BR15" s="866">
        <v>1640</v>
      </c>
      <c r="BS15" s="866">
        <v>1640</v>
      </c>
      <c r="BT15" s="866">
        <v>1640</v>
      </c>
      <c r="BU15" s="866">
        <v>1640</v>
      </c>
    </row>
    <row r="16" spans="1:73" x14ac:dyDescent="0.25">
      <c r="A16" s="9" t="s">
        <v>15</v>
      </c>
      <c r="B16" s="295">
        <v>840</v>
      </c>
      <c r="C16" s="295">
        <v>840</v>
      </c>
      <c r="D16" s="571">
        <v>840</v>
      </c>
      <c r="E16" s="28">
        <v>840</v>
      </c>
      <c r="F16" s="834">
        <v>840</v>
      </c>
      <c r="G16" s="295">
        <v>840</v>
      </c>
      <c r="H16" s="571">
        <v>840</v>
      </c>
      <c r="I16" s="28">
        <v>840</v>
      </c>
      <c r="J16" s="834">
        <v>840</v>
      </c>
      <c r="K16" s="295">
        <v>840</v>
      </c>
      <c r="L16" s="295">
        <v>840</v>
      </c>
      <c r="M16" s="571">
        <v>840</v>
      </c>
      <c r="N16" s="28">
        <v>840</v>
      </c>
      <c r="O16" s="223">
        <v>840</v>
      </c>
      <c r="P16" s="830">
        <v>840</v>
      </c>
      <c r="Q16" s="295">
        <v>840</v>
      </c>
      <c r="R16" s="295">
        <v>840</v>
      </c>
      <c r="S16" s="28">
        <v>840</v>
      </c>
      <c r="T16" s="834">
        <v>840</v>
      </c>
      <c r="U16" s="124">
        <v>840</v>
      </c>
      <c r="V16" s="295">
        <v>786</v>
      </c>
      <c r="W16" s="571">
        <v>786</v>
      </c>
      <c r="X16" s="28">
        <v>786</v>
      </c>
      <c r="Y16" s="834">
        <v>786</v>
      </c>
      <c r="Z16" s="295">
        <v>786</v>
      </c>
      <c r="AA16" s="571">
        <v>786</v>
      </c>
      <c r="AB16" s="28">
        <v>786</v>
      </c>
      <c r="AC16" s="834">
        <v>786</v>
      </c>
      <c r="AD16" s="295">
        <v>786</v>
      </c>
      <c r="AE16" s="295">
        <v>786</v>
      </c>
      <c r="AF16" s="571">
        <v>786</v>
      </c>
      <c r="AG16" s="28">
        <v>786</v>
      </c>
      <c r="AH16" s="223">
        <v>786</v>
      </c>
      <c r="AI16" s="830">
        <v>786</v>
      </c>
      <c r="AJ16" s="295">
        <v>786</v>
      </c>
      <c r="AK16" s="295">
        <v>786</v>
      </c>
      <c r="AL16" s="28">
        <v>786</v>
      </c>
      <c r="AM16" s="834">
        <v>786</v>
      </c>
      <c r="AN16" s="124">
        <v>786</v>
      </c>
      <c r="AO16" s="28">
        <v>786</v>
      </c>
      <c r="AP16" s="28">
        <v>786</v>
      </c>
      <c r="AQ16" s="28">
        <v>786</v>
      </c>
      <c r="AR16" s="834">
        <v>786</v>
      </c>
      <c r="AS16" s="295">
        <v>786</v>
      </c>
      <c r="AT16" s="571">
        <v>786</v>
      </c>
      <c r="AU16" s="28">
        <v>786</v>
      </c>
      <c r="AV16" s="834">
        <v>786</v>
      </c>
      <c r="AW16" s="295">
        <v>786</v>
      </c>
      <c r="AX16" s="28">
        <v>786</v>
      </c>
      <c r="AY16" s="28">
        <v>786</v>
      </c>
      <c r="AZ16" s="28">
        <v>786</v>
      </c>
      <c r="BA16" s="834">
        <v>786</v>
      </c>
      <c r="BB16" s="830">
        <v>786</v>
      </c>
      <c r="BC16" s="830">
        <v>786</v>
      </c>
      <c r="BD16" s="830">
        <v>786</v>
      </c>
      <c r="BE16" s="830">
        <v>786</v>
      </c>
      <c r="BF16" s="834">
        <v>786</v>
      </c>
      <c r="BG16" s="124">
        <v>786</v>
      </c>
      <c r="BH16" s="28">
        <v>786</v>
      </c>
      <c r="BI16" s="28">
        <v>786</v>
      </c>
      <c r="BJ16" s="28">
        <v>786</v>
      </c>
      <c r="BK16" s="834">
        <v>786</v>
      </c>
      <c r="BL16" s="28">
        <v>786</v>
      </c>
      <c r="BM16" s="28">
        <v>786</v>
      </c>
      <c r="BN16" s="28">
        <v>786</v>
      </c>
      <c r="BO16" s="834">
        <v>786</v>
      </c>
      <c r="BP16" s="295">
        <v>786</v>
      </c>
      <c r="BQ16" s="866">
        <v>786</v>
      </c>
      <c r="BR16" s="866">
        <v>786</v>
      </c>
      <c r="BS16" s="866">
        <v>786</v>
      </c>
      <c r="BT16" s="866">
        <v>786</v>
      </c>
      <c r="BU16" s="866">
        <v>786</v>
      </c>
    </row>
    <row r="17" spans="1:73" x14ac:dyDescent="0.25">
      <c r="A17" s="9" t="s">
        <v>16</v>
      </c>
      <c r="B17" s="295">
        <v>780</v>
      </c>
      <c r="C17" s="295">
        <v>780</v>
      </c>
      <c r="D17" s="571">
        <v>780</v>
      </c>
      <c r="E17" s="28">
        <v>780</v>
      </c>
      <c r="F17" s="834">
        <v>780</v>
      </c>
      <c r="G17" s="295">
        <v>780</v>
      </c>
      <c r="H17" s="571">
        <v>780</v>
      </c>
      <c r="I17" s="28">
        <v>780</v>
      </c>
      <c r="J17" s="834">
        <v>780</v>
      </c>
      <c r="K17" s="295">
        <v>780</v>
      </c>
      <c r="L17" s="295">
        <v>780</v>
      </c>
      <c r="M17" s="571">
        <v>780</v>
      </c>
      <c r="N17" s="28">
        <v>780</v>
      </c>
      <c r="O17" s="223">
        <v>780</v>
      </c>
      <c r="P17" s="830">
        <v>780</v>
      </c>
      <c r="Q17" s="295">
        <v>780</v>
      </c>
      <c r="R17" s="295">
        <v>780</v>
      </c>
      <c r="S17" s="28">
        <v>780</v>
      </c>
      <c r="T17" s="834">
        <v>780</v>
      </c>
      <c r="U17" s="124">
        <v>780</v>
      </c>
      <c r="V17" s="295">
        <v>780</v>
      </c>
      <c r="W17" s="571">
        <v>780</v>
      </c>
      <c r="X17" s="28">
        <v>780</v>
      </c>
      <c r="Y17" s="834">
        <v>780</v>
      </c>
      <c r="Z17" s="295">
        <v>780</v>
      </c>
      <c r="AA17" s="571">
        <v>780</v>
      </c>
      <c r="AB17" s="28">
        <v>780</v>
      </c>
      <c r="AC17" s="834">
        <v>780</v>
      </c>
      <c r="AD17" s="295">
        <v>780</v>
      </c>
      <c r="AE17" s="295">
        <v>780</v>
      </c>
      <c r="AF17" s="571">
        <v>780</v>
      </c>
      <c r="AG17" s="28">
        <v>780</v>
      </c>
      <c r="AH17" s="223">
        <v>780</v>
      </c>
      <c r="AI17" s="830">
        <v>780</v>
      </c>
      <c r="AJ17" s="295">
        <v>780</v>
      </c>
      <c r="AK17" s="295">
        <v>780</v>
      </c>
      <c r="AL17" s="28">
        <v>780</v>
      </c>
      <c r="AM17" s="834">
        <v>780</v>
      </c>
      <c r="AN17" s="124">
        <v>780</v>
      </c>
      <c r="AO17" s="28">
        <v>780</v>
      </c>
      <c r="AP17" s="28">
        <v>780</v>
      </c>
      <c r="AQ17" s="28">
        <v>780</v>
      </c>
      <c r="AR17" s="834">
        <v>780</v>
      </c>
      <c r="AS17" s="295">
        <v>780</v>
      </c>
      <c r="AT17" s="571">
        <v>780</v>
      </c>
      <c r="AU17" s="28">
        <v>780</v>
      </c>
      <c r="AV17" s="834">
        <v>780</v>
      </c>
      <c r="AW17" s="295">
        <v>780</v>
      </c>
      <c r="AX17" s="28">
        <v>780</v>
      </c>
      <c r="AY17" s="28">
        <v>780</v>
      </c>
      <c r="AZ17" s="28">
        <v>780</v>
      </c>
      <c r="BA17" s="834">
        <v>780</v>
      </c>
      <c r="BB17" s="830">
        <v>780</v>
      </c>
      <c r="BC17" s="830">
        <v>780</v>
      </c>
      <c r="BD17" s="830">
        <v>780</v>
      </c>
      <c r="BE17" s="830">
        <v>780</v>
      </c>
      <c r="BF17" s="834">
        <v>780</v>
      </c>
      <c r="BG17" s="124">
        <v>780</v>
      </c>
      <c r="BH17" s="28">
        <v>780</v>
      </c>
      <c r="BI17" s="28">
        <v>780</v>
      </c>
      <c r="BJ17" s="28">
        <v>780</v>
      </c>
      <c r="BK17" s="834">
        <v>780</v>
      </c>
      <c r="BL17" s="28">
        <v>780</v>
      </c>
      <c r="BM17" s="28">
        <v>780</v>
      </c>
      <c r="BN17" s="28">
        <v>780</v>
      </c>
      <c r="BO17" s="834">
        <v>780</v>
      </c>
      <c r="BP17" s="295">
        <v>780</v>
      </c>
      <c r="BQ17" s="866">
        <v>780</v>
      </c>
      <c r="BR17" s="866">
        <v>780</v>
      </c>
      <c r="BS17" s="866">
        <v>780</v>
      </c>
      <c r="BT17" s="866">
        <v>780</v>
      </c>
      <c r="BU17" s="866">
        <v>780</v>
      </c>
    </row>
    <row r="18" spans="1:73" x14ac:dyDescent="0.25">
      <c r="A18" s="9" t="s">
        <v>56</v>
      </c>
      <c r="B18" s="295">
        <v>460</v>
      </c>
      <c r="C18" s="295">
        <v>460</v>
      </c>
      <c r="D18" s="571">
        <v>460</v>
      </c>
      <c r="E18" s="28">
        <v>460</v>
      </c>
      <c r="F18" s="834">
        <v>460</v>
      </c>
      <c r="G18" s="295">
        <v>460</v>
      </c>
      <c r="H18" s="571">
        <v>460</v>
      </c>
      <c r="I18" s="28">
        <v>460</v>
      </c>
      <c r="J18" s="834">
        <v>460</v>
      </c>
      <c r="K18" s="295">
        <v>460</v>
      </c>
      <c r="L18" s="295">
        <v>460</v>
      </c>
      <c r="M18" s="571">
        <v>460</v>
      </c>
      <c r="N18" s="28">
        <v>460</v>
      </c>
      <c r="O18" s="223">
        <v>460</v>
      </c>
      <c r="P18" s="830">
        <v>460</v>
      </c>
      <c r="Q18" s="295">
        <v>460</v>
      </c>
      <c r="R18" s="295">
        <v>460</v>
      </c>
      <c r="S18" s="28">
        <v>460</v>
      </c>
      <c r="T18" s="834">
        <v>460</v>
      </c>
      <c r="U18" s="124">
        <v>460</v>
      </c>
      <c r="V18" s="295">
        <v>460</v>
      </c>
      <c r="W18" s="571">
        <v>460</v>
      </c>
      <c r="X18" s="28">
        <v>460</v>
      </c>
      <c r="Y18" s="834">
        <v>460</v>
      </c>
      <c r="Z18" s="295">
        <v>460</v>
      </c>
      <c r="AA18" s="571">
        <v>460</v>
      </c>
      <c r="AB18" s="28">
        <v>460</v>
      </c>
      <c r="AC18" s="834">
        <v>460</v>
      </c>
      <c r="AD18" s="295">
        <v>460</v>
      </c>
      <c r="AE18" s="295">
        <v>460</v>
      </c>
      <c r="AF18" s="571">
        <v>460</v>
      </c>
      <c r="AG18" s="28">
        <v>460</v>
      </c>
      <c r="AH18" s="223">
        <v>460</v>
      </c>
      <c r="AI18" s="830">
        <v>460</v>
      </c>
      <c r="AJ18" s="295">
        <v>460</v>
      </c>
      <c r="AK18" s="295">
        <v>460</v>
      </c>
      <c r="AL18" s="28">
        <v>460</v>
      </c>
      <c r="AM18" s="834">
        <v>460</v>
      </c>
      <c r="AN18" s="124">
        <v>460</v>
      </c>
      <c r="AO18" s="28">
        <v>460</v>
      </c>
      <c r="AP18" s="28">
        <v>460</v>
      </c>
      <c r="AQ18" s="28">
        <v>460</v>
      </c>
      <c r="AR18" s="834">
        <v>460</v>
      </c>
      <c r="AS18" s="295">
        <v>460</v>
      </c>
      <c r="AT18" s="571">
        <v>460</v>
      </c>
      <c r="AU18" s="28">
        <v>460</v>
      </c>
      <c r="AV18" s="834">
        <v>460</v>
      </c>
      <c r="AW18" s="295">
        <v>460</v>
      </c>
      <c r="AX18" s="28">
        <v>460</v>
      </c>
      <c r="AY18" s="28">
        <v>460</v>
      </c>
      <c r="AZ18" s="28">
        <v>460</v>
      </c>
      <c r="BA18" s="834">
        <v>460</v>
      </c>
      <c r="BB18" s="830">
        <v>460</v>
      </c>
      <c r="BC18" s="830">
        <v>460</v>
      </c>
      <c r="BD18" s="830">
        <v>460</v>
      </c>
      <c r="BE18" s="830">
        <v>460</v>
      </c>
      <c r="BF18" s="834">
        <v>460</v>
      </c>
      <c r="BG18" s="124">
        <v>460</v>
      </c>
      <c r="BH18" s="28">
        <v>460</v>
      </c>
      <c r="BI18" s="28">
        <v>460</v>
      </c>
      <c r="BJ18" s="28">
        <v>460</v>
      </c>
      <c r="BK18" s="834">
        <v>460</v>
      </c>
      <c r="BL18" s="28">
        <v>460</v>
      </c>
      <c r="BM18" s="28">
        <v>460</v>
      </c>
      <c r="BN18" s="28">
        <v>460</v>
      </c>
      <c r="BO18" s="834">
        <v>460</v>
      </c>
      <c r="BP18" s="295">
        <v>460</v>
      </c>
      <c r="BQ18" s="866">
        <v>460</v>
      </c>
      <c r="BR18" s="866">
        <v>460</v>
      </c>
      <c r="BS18" s="866">
        <v>460</v>
      </c>
      <c r="BT18" s="866">
        <v>460</v>
      </c>
      <c r="BU18" s="866">
        <v>460</v>
      </c>
    </row>
    <row r="19" spans="1:73" x14ac:dyDescent="0.25">
      <c r="A19" s="9" t="s">
        <v>17</v>
      </c>
      <c r="B19" s="295">
        <v>1169</v>
      </c>
      <c r="C19" s="295">
        <v>1169</v>
      </c>
      <c r="D19" s="571">
        <v>1169</v>
      </c>
      <c r="E19" s="28">
        <v>1169</v>
      </c>
      <c r="F19" s="834">
        <v>1169</v>
      </c>
      <c r="G19" s="295">
        <v>1169</v>
      </c>
      <c r="H19" s="571">
        <v>1169</v>
      </c>
      <c r="I19" s="28">
        <v>1169</v>
      </c>
      <c r="J19" s="834">
        <v>1169</v>
      </c>
      <c r="K19" s="295">
        <v>1169</v>
      </c>
      <c r="L19" s="295">
        <v>1169</v>
      </c>
      <c r="M19" s="571">
        <v>1169</v>
      </c>
      <c r="N19" s="28">
        <v>1169</v>
      </c>
      <c r="O19" s="223">
        <v>1169</v>
      </c>
      <c r="P19" s="830">
        <v>1169</v>
      </c>
      <c r="Q19" s="295">
        <v>1169</v>
      </c>
      <c r="R19" s="295">
        <v>1169</v>
      </c>
      <c r="S19" s="28">
        <v>1169</v>
      </c>
      <c r="T19" s="834">
        <v>1169</v>
      </c>
      <c r="U19" s="124">
        <v>1169</v>
      </c>
      <c r="V19" s="295">
        <v>1169</v>
      </c>
      <c r="W19" s="571">
        <v>1169</v>
      </c>
      <c r="X19" s="28">
        <v>1169</v>
      </c>
      <c r="Y19" s="834">
        <v>1169</v>
      </c>
      <c r="Z19" s="295">
        <v>1169</v>
      </c>
      <c r="AA19" s="571">
        <v>1169</v>
      </c>
      <c r="AB19" s="28">
        <v>1169</v>
      </c>
      <c r="AC19" s="834">
        <v>1169</v>
      </c>
      <c r="AD19" s="295">
        <v>1169</v>
      </c>
      <c r="AE19" s="295">
        <v>1169</v>
      </c>
      <c r="AF19" s="571">
        <v>1169</v>
      </c>
      <c r="AG19" s="28">
        <v>1169</v>
      </c>
      <c r="AH19" s="223">
        <v>1169</v>
      </c>
      <c r="AI19" s="830">
        <v>1169</v>
      </c>
      <c r="AJ19" s="295">
        <v>1169</v>
      </c>
      <c r="AK19" s="295">
        <v>1169</v>
      </c>
      <c r="AL19" s="28">
        <v>1169</v>
      </c>
      <c r="AM19" s="834">
        <v>1169</v>
      </c>
      <c r="AN19" s="124">
        <v>1169</v>
      </c>
      <c r="AO19" s="28">
        <v>1169</v>
      </c>
      <c r="AP19" s="28">
        <v>1169</v>
      </c>
      <c r="AQ19" s="28">
        <v>1169</v>
      </c>
      <c r="AR19" s="834">
        <v>1169</v>
      </c>
      <c r="AS19" s="295">
        <v>1169</v>
      </c>
      <c r="AT19" s="571">
        <v>1169</v>
      </c>
      <c r="AU19" s="28">
        <v>1169</v>
      </c>
      <c r="AV19" s="834">
        <v>1169</v>
      </c>
      <c r="AW19" s="295">
        <v>1169</v>
      </c>
      <c r="AX19" s="28">
        <v>1169</v>
      </c>
      <c r="AY19" s="28">
        <v>1169</v>
      </c>
      <c r="AZ19" s="28">
        <v>1169</v>
      </c>
      <c r="BA19" s="834">
        <v>1169</v>
      </c>
      <c r="BB19" s="830">
        <v>1169</v>
      </c>
      <c r="BC19" s="830">
        <v>1169</v>
      </c>
      <c r="BD19" s="830">
        <v>1169</v>
      </c>
      <c r="BE19" s="830">
        <v>1169</v>
      </c>
      <c r="BF19" s="834">
        <v>1169</v>
      </c>
      <c r="BG19" s="124">
        <v>1169</v>
      </c>
      <c r="BH19" s="28">
        <v>1169</v>
      </c>
      <c r="BI19" s="28">
        <v>1169</v>
      </c>
      <c r="BJ19" s="28">
        <v>1169</v>
      </c>
      <c r="BK19" s="834">
        <v>1169</v>
      </c>
      <c r="BL19" s="28">
        <v>1169</v>
      </c>
      <c r="BM19" s="28">
        <v>1169</v>
      </c>
      <c r="BN19" s="28">
        <v>1169</v>
      </c>
      <c r="BO19" s="834">
        <v>1169</v>
      </c>
      <c r="BP19" s="295">
        <v>1169</v>
      </c>
      <c r="BQ19" s="866">
        <v>1169</v>
      </c>
      <c r="BR19" s="866">
        <v>1169</v>
      </c>
      <c r="BS19" s="866">
        <v>1169</v>
      </c>
      <c r="BT19" s="866">
        <v>1169</v>
      </c>
      <c r="BU19" s="866">
        <v>1169</v>
      </c>
    </row>
    <row r="20" spans="1:73" x14ac:dyDescent="0.25">
      <c r="A20" s="9" t="s">
        <v>18</v>
      </c>
      <c r="B20" s="295">
        <v>15.4</v>
      </c>
      <c r="C20" s="295">
        <v>15.4</v>
      </c>
      <c r="D20" s="571">
        <v>15.4</v>
      </c>
      <c r="E20" s="28">
        <v>15.4</v>
      </c>
      <c r="F20" s="834">
        <v>15.4</v>
      </c>
      <c r="G20" s="295">
        <v>15.4</v>
      </c>
      <c r="H20" s="571">
        <v>15.4</v>
      </c>
      <c r="I20" s="28">
        <v>15.4</v>
      </c>
      <c r="J20" s="834">
        <v>15.4</v>
      </c>
      <c r="K20" s="295">
        <v>15.4</v>
      </c>
      <c r="L20" s="295">
        <v>15.4</v>
      </c>
      <c r="M20" s="571">
        <v>15.4</v>
      </c>
      <c r="N20" s="28">
        <v>15.4</v>
      </c>
      <c r="O20" s="223">
        <v>15.4</v>
      </c>
      <c r="P20" s="830">
        <v>15.400000000000002</v>
      </c>
      <c r="Q20" s="295">
        <v>15.4</v>
      </c>
      <c r="R20" s="295">
        <v>15.4</v>
      </c>
      <c r="S20" s="28">
        <v>15.4</v>
      </c>
      <c r="T20" s="834">
        <v>15.4</v>
      </c>
      <c r="U20" s="124">
        <v>15.400000000000004</v>
      </c>
      <c r="V20" s="295">
        <v>15.4</v>
      </c>
      <c r="W20" s="571">
        <v>15.4</v>
      </c>
      <c r="X20" s="28">
        <v>15.4</v>
      </c>
      <c r="Y20" s="834">
        <v>15.4</v>
      </c>
      <c r="Z20" s="295">
        <v>15.4</v>
      </c>
      <c r="AA20" s="571">
        <v>15.4</v>
      </c>
      <c r="AB20" s="28">
        <v>15.4</v>
      </c>
      <c r="AC20" s="834">
        <v>15.4</v>
      </c>
      <c r="AD20" s="295">
        <v>15.4</v>
      </c>
      <c r="AE20" s="295">
        <v>15.4</v>
      </c>
      <c r="AF20" s="571">
        <v>15.4</v>
      </c>
      <c r="AG20" s="28">
        <v>15.4</v>
      </c>
      <c r="AH20" s="223">
        <v>15.4</v>
      </c>
      <c r="AI20" s="830">
        <v>15.400000000000002</v>
      </c>
      <c r="AJ20" s="295">
        <v>15.4</v>
      </c>
      <c r="AK20" s="295">
        <v>15.4</v>
      </c>
      <c r="AL20" s="28">
        <v>15.4</v>
      </c>
      <c r="AM20" s="834">
        <v>15.4</v>
      </c>
      <c r="AN20" s="124">
        <v>15.400000000000004</v>
      </c>
      <c r="AO20" s="28">
        <v>15.4</v>
      </c>
      <c r="AP20" s="28">
        <v>15.4</v>
      </c>
      <c r="AQ20" s="28">
        <v>15.4</v>
      </c>
      <c r="AR20" s="834">
        <v>15.4</v>
      </c>
      <c r="AS20" s="295">
        <v>15.4</v>
      </c>
      <c r="AT20" s="571">
        <v>15.4</v>
      </c>
      <c r="AU20" s="28">
        <v>15.4</v>
      </c>
      <c r="AV20" s="834">
        <v>15.4</v>
      </c>
      <c r="AW20" s="295">
        <v>15.4</v>
      </c>
      <c r="AX20" s="28">
        <v>15.4</v>
      </c>
      <c r="AY20" s="28">
        <v>15.4</v>
      </c>
      <c r="AZ20" s="28">
        <v>15.4</v>
      </c>
      <c r="BA20" s="834">
        <v>15.4</v>
      </c>
      <c r="BB20" s="830">
        <v>15.400000000000002</v>
      </c>
      <c r="BC20" s="830">
        <v>15.400000000000002</v>
      </c>
      <c r="BD20" s="830">
        <v>15.400000000000002</v>
      </c>
      <c r="BE20" s="830">
        <v>15.400000000000002</v>
      </c>
      <c r="BF20" s="834">
        <v>15.4</v>
      </c>
      <c r="BG20" s="124">
        <v>15.400000000000004</v>
      </c>
      <c r="BH20" s="28">
        <v>15.4</v>
      </c>
      <c r="BI20" s="28">
        <v>15.4</v>
      </c>
      <c r="BJ20" s="28">
        <v>15.4</v>
      </c>
      <c r="BK20" s="834">
        <v>15.4</v>
      </c>
      <c r="BL20" s="28">
        <v>15.4</v>
      </c>
      <c r="BM20" s="28">
        <v>15.4</v>
      </c>
      <c r="BN20" s="28">
        <v>15.4</v>
      </c>
      <c r="BO20" s="834">
        <v>15.4</v>
      </c>
      <c r="BP20" s="295">
        <v>15.4</v>
      </c>
      <c r="BQ20" s="866">
        <v>15.4</v>
      </c>
      <c r="BR20" s="866">
        <v>15.4</v>
      </c>
      <c r="BS20" s="866">
        <v>15.4</v>
      </c>
      <c r="BT20" s="866">
        <v>15.4</v>
      </c>
      <c r="BU20" s="866">
        <v>15.400000000000002</v>
      </c>
    </row>
    <row r="21" spans="1:73" x14ac:dyDescent="0.25">
      <c r="A21" s="9" t="s">
        <v>19</v>
      </c>
      <c r="B21" s="295">
        <v>321.2</v>
      </c>
      <c r="C21" s="295">
        <v>321.2</v>
      </c>
      <c r="D21" s="571">
        <v>321.2</v>
      </c>
      <c r="E21" s="28">
        <v>321.2</v>
      </c>
      <c r="F21" s="834">
        <v>321.2</v>
      </c>
      <c r="G21" s="295">
        <v>321.2</v>
      </c>
      <c r="H21" s="571">
        <v>321.2</v>
      </c>
      <c r="I21" s="28">
        <v>321.2</v>
      </c>
      <c r="J21" s="834">
        <v>321.2</v>
      </c>
      <c r="K21" s="295">
        <v>321.2</v>
      </c>
      <c r="L21" s="295">
        <v>321.2</v>
      </c>
      <c r="M21" s="571">
        <v>321.2</v>
      </c>
      <c r="N21" s="28">
        <v>321.2</v>
      </c>
      <c r="O21" s="223">
        <v>321.2</v>
      </c>
      <c r="P21" s="830">
        <v>321.2</v>
      </c>
      <c r="Q21" s="295">
        <v>321.2</v>
      </c>
      <c r="R21" s="295">
        <v>321.2</v>
      </c>
      <c r="S21" s="28">
        <v>321.2</v>
      </c>
      <c r="T21" s="834">
        <v>321.2</v>
      </c>
      <c r="U21" s="124">
        <v>321.19999999999993</v>
      </c>
      <c r="V21" s="295">
        <v>321.2</v>
      </c>
      <c r="W21" s="571">
        <v>321.2</v>
      </c>
      <c r="X21" s="28">
        <v>321.2</v>
      </c>
      <c r="Y21" s="834">
        <v>321.2</v>
      </c>
      <c r="Z21" s="295">
        <v>321.2</v>
      </c>
      <c r="AA21" s="571">
        <v>321.2</v>
      </c>
      <c r="AB21" s="28">
        <v>321.2</v>
      </c>
      <c r="AC21" s="834">
        <v>321.2</v>
      </c>
      <c r="AD21" s="295">
        <v>321.2</v>
      </c>
      <c r="AE21" s="295">
        <v>321.2</v>
      </c>
      <c r="AF21" s="571">
        <v>321.2</v>
      </c>
      <c r="AG21" s="28">
        <v>321.2</v>
      </c>
      <c r="AH21" s="223">
        <v>321.2</v>
      </c>
      <c r="AI21" s="830">
        <v>321.2</v>
      </c>
      <c r="AJ21" s="295">
        <v>321.2</v>
      </c>
      <c r="AK21" s="295">
        <v>321.2</v>
      </c>
      <c r="AL21" s="28">
        <v>321.2</v>
      </c>
      <c r="AM21" s="834">
        <v>321.2</v>
      </c>
      <c r="AN21" s="124">
        <v>321.19999999999993</v>
      </c>
      <c r="AO21" s="28">
        <v>321.2</v>
      </c>
      <c r="AP21" s="28">
        <v>321.2</v>
      </c>
      <c r="AQ21" s="28">
        <v>321.2</v>
      </c>
      <c r="AR21" s="834">
        <v>321.2</v>
      </c>
      <c r="AS21" s="295">
        <v>321.2</v>
      </c>
      <c r="AT21" s="571">
        <v>321.2</v>
      </c>
      <c r="AU21" s="28">
        <v>321.2</v>
      </c>
      <c r="AV21" s="834">
        <v>321.2</v>
      </c>
      <c r="AW21" s="295">
        <v>321.2</v>
      </c>
      <c r="AX21" s="28">
        <v>321.2</v>
      </c>
      <c r="AY21" s="28">
        <v>321.2</v>
      </c>
      <c r="AZ21" s="28">
        <v>321.2</v>
      </c>
      <c r="BA21" s="834">
        <v>321.2</v>
      </c>
      <c r="BB21" s="830">
        <v>321.2</v>
      </c>
      <c r="BC21" s="830">
        <v>321.2</v>
      </c>
      <c r="BD21" s="830">
        <v>321.2</v>
      </c>
      <c r="BE21" s="830">
        <v>321.2</v>
      </c>
      <c r="BF21" s="834">
        <v>321.2</v>
      </c>
      <c r="BG21" s="124">
        <v>321.19999999999993</v>
      </c>
      <c r="BH21" s="28">
        <v>321.2</v>
      </c>
      <c r="BI21" s="28">
        <v>321.2</v>
      </c>
      <c r="BJ21" s="28">
        <v>321.2</v>
      </c>
      <c r="BK21" s="834">
        <v>321.2</v>
      </c>
      <c r="BL21" s="28">
        <v>321.2</v>
      </c>
      <c r="BM21" s="28">
        <v>321.2</v>
      </c>
      <c r="BN21" s="28">
        <v>321.2</v>
      </c>
      <c r="BO21" s="834">
        <v>321.2</v>
      </c>
      <c r="BP21" s="295">
        <v>321.2</v>
      </c>
      <c r="BQ21" s="866">
        <v>321.2</v>
      </c>
      <c r="BR21" s="866">
        <v>321.2</v>
      </c>
      <c r="BS21" s="866">
        <v>321.2</v>
      </c>
      <c r="BT21" s="866">
        <v>321.2</v>
      </c>
      <c r="BU21" s="866">
        <v>321.2</v>
      </c>
    </row>
    <row r="22" spans="1:73" x14ac:dyDescent="0.25">
      <c r="A22" s="9" t="s">
        <v>57</v>
      </c>
      <c r="B22" s="295">
        <v>1018.2</v>
      </c>
      <c r="C22" s="295">
        <v>1018.2</v>
      </c>
      <c r="D22" s="571">
        <v>1018.2</v>
      </c>
      <c r="E22" s="28">
        <v>1018.2</v>
      </c>
      <c r="F22" s="834">
        <v>1018.2</v>
      </c>
      <c r="G22" s="295">
        <v>1018.2</v>
      </c>
      <c r="H22" s="571">
        <v>1018.2</v>
      </c>
      <c r="I22" s="28">
        <v>1018.2</v>
      </c>
      <c r="J22" s="834">
        <v>1018.2</v>
      </c>
      <c r="K22" s="295">
        <v>1018.1999999999999</v>
      </c>
      <c r="L22" s="295">
        <v>1018.2</v>
      </c>
      <c r="M22" s="571">
        <v>1018.2</v>
      </c>
      <c r="N22" s="28">
        <v>1018.2</v>
      </c>
      <c r="O22" s="223">
        <v>1018.2000000000002</v>
      </c>
      <c r="P22" s="830">
        <v>1018.1999999999999</v>
      </c>
      <c r="Q22" s="295">
        <v>1018.2</v>
      </c>
      <c r="R22" s="295">
        <v>1018.2</v>
      </c>
      <c r="S22" s="28">
        <v>1018.2</v>
      </c>
      <c r="T22" s="834">
        <v>1018.2</v>
      </c>
      <c r="U22" s="124">
        <v>1018.2000000000002</v>
      </c>
      <c r="V22" s="295">
        <v>1018.2</v>
      </c>
      <c r="W22" s="571">
        <v>1018.2</v>
      </c>
      <c r="X22" s="28">
        <v>1018.2</v>
      </c>
      <c r="Y22" s="834">
        <v>1018.2</v>
      </c>
      <c r="Z22" s="295">
        <v>1018.2</v>
      </c>
      <c r="AA22" s="571">
        <v>1018.2</v>
      </c>
      <c r="AB22" s="28">
        <v>1018.2</v>
      </c>
      <c r="AC22" s="834">
        <v>1018.2</v>
      </c>
      <c r="AD22" s="295">
        <v>1018.1999999999999</v>
      </c>
      <c r="AE22" s="295">
        <v>1018.2</v>
      </c>
      <c r="AF22" s="571">
        <v>1018.2</v>
      </c>
      <c r="AG22" s="28">
        <v>1018.2</v>
      </c>
      <c r="AH22" s="223">
        <v>1018.2000000000002</v>
      </c>
      <c r="AI22" s="830">
        <v>1018.1999999999999</v>
      </c>
      <c r="AJ22" s="295">
        <v>1018.2</v>
      </c>
      <c r="AK22" s="295">
        <v>1018.2</v>
      </c>
      <c r="AL22" s="295">
        <v>1018.2</v>
      </c>
      <c r="AM22" s="295">
        <v>1018.2</v>
      </c>
      <c r="AN22" s="124">
        <v>1018.2000000000002</v>
      </c>
      <c r="AO22" s="295">
        <v>1018.2</v>
      </c>
      <c r="AP22" s="295">
        <v>1018.2</v>
      </c>
      <c r="AQ22" s="28">
        <v>1018.2</v>
      </c>
      <c r="AR22" s="834">
        <v>1018.2000000000002</v>
      </c>
      <c r="AS22" s="295">
        <v>1018.2</v>
      </c>
      <c r="AT22" s="571">
        <v>1018.2</v>
      </c>
      <c r="AU22" s="28">
        <v>1018.2</v>
      </c>
      <c r="AV22" s="834">
        <v>1018.2000000000002</v>
      </c>
      <c r="AW22" s="295">
        <v>1018.1999999999999</v>
      </c>
      <c r="AX22" s="28">
        <v>1018.2</v>
      </c>
      <c r="AY22" s="28">
        <v>1018.2</v>
      </c>
      <c r="AZ22" s="28">
        <v>1018.2</v>
      </c>
      <c r="BA22" s="834">
        <v>1018.2000000000002</v>
      </c>
      <c r="BB22" s="830">
        <v>1018.1999999999999</v>
      </c>
      <c r="BC22" s="830">
        <v>1018.2000000000002</v>
      </c>
      <c r="BD22" s="830">
        <v>1018.1999999999999</v>
      </c>
      <c r="BE22" s="830">
        <v>1018.1999999999999</v>
      </c>
      <c r="BF22" s="834">
        <v>1018.1999999999999</v>
      </c>
      <c r="BG22" s="124">
        <v>1018.2000000000002</v>
      </c>
      <c r="BH22" s="295">
        <v>1018.2</v>
      </c>
      <c r="BI22" s="295">
        <v>1018.2</v>
      </c>
      <c r="BJ22" s="295">
        <v>1018.2</v>
      </c>
      <c r="BK22" s="834">
        <v>1018.2000000000002</v>
      </c>
      <c r="BL22" s="295">
        <v>1018.2</v>
      </c>
      <c r="BM22" s="295">
        <v>1018.2</v>
      </c>
      <c r="BN22" s="295">
        <v>1018.2</v>
      </c>
      <c r="BO22" s="834">
        <v>1018.2000000000002</v>
      </c>
      <c r="BP22" s="295">
        <v>1018.1999999999999</v>
      </c>
      <c r="BQ22" s="867">
        <v>1018.2</v>
      </c>
      <c r="BR22" s="867">
        <v>1018.2</v>
      </c>
      <c r="BS22" s="867">
        <v>1018.2</v>
      </c>
      <c r="BT22" s="867">
        <v>1018.2000000000002</v>
      </c>
      <c r="BU22" s="867">
        <v>1018.1999999999999</v>
      </c>
    </row>
    <row r="23" spans="1:73" x14ac:dyDescent="0.25">
      <c r="A23" s="9" t="s">
        <v>58</v>
      </c>
      <c r="B23" s="295">
        <v>610</v>
      </c>
      <c r="C23" s="295">
        <v>610</v>
      </c>
      <c r="D23" s="571">
        <v>610</v>
      </c>
      <c r="E23" s="28">
        <v>610</v>
      </c>
      <c r="F23" s="834">
        <v>610</v>
      </c>
      <c r="G23" s="295">
        <v>610</v>
      </c>
      <c r="H23" s="571">
        <v>610</v>
      </c>
      <c r="I23" s="28">
        <v>610</v>
      </c>
      <c r="J23" s="834">
        <v>610</v>
      </c>
      <c r="K23" s="295">
        <v>610</v>
      </c>
      <c r="L23" s="295">
        <v>610</v>
      </c>
      <c r="M23" s="571">
        <v>610</v>
      </c>
      <c r="N23" s="28">
        <v>610</v>
      </c>
      <c r="O23" s="223">
        <v>610</v>
      </c>
      <c r="P23" s="830">
        <v>610</v>
      </c>
      <c r="Q23" s="295">
        <v>610</v>
      </c>
      <c r="R23" s="295">
        <v>610</v>
      </c>
      <c r="S23" s="28">
        <v>610</v>
      </c>
      <c r="T23" s="834">
        <v>610</v>
      </c>
      <c r="U23" s="124">
        <v>610</v>
      </c>
      <c r="V23" s="295">
        <v>610</v>
      </c>
      <c r="W23" s="571">
        <v>610</v>
      </c>
      <c r="X23" s="28">
        <v>610</v>
      </c>
      <c r="Y23" s="834">
        <v>610</v>
      </c>
      <c r="Z23" s="295">
        <v>610</v>
      </c>
      <c r="AA23" s="571">
        <v>610</v>
      </c>
      <c r="AB23" s="28">
        <v>610</v>
      </c>
      <c r="AC23" s="834">
        <v>610</v>
      </c>
      <c r="AD23" s="295">
        <v>610</v>
      </c>
      <c r="AE23" s="295">
        <v>610</v>
      </c>
      <c r="AF23" s="571">
        <v>610</v>
      </c>
      <c r="AG23" s="28">
        <v>610</v>
      </c>
      <c r="AH23" s="223">
        <v>610</v>
      </c>
      <c r="AI23" s="830">
        <v>610</v>
      </c>
      <c r="AJ23" s="295">
        <v>610</v>
      </c>
      <c r="AK23" s="295">
        <v>610</v>
      </c>
      <c r="AL23" s="28">
        <v>610</v>
      </c>
      <c r="AM23" s="834">
        <v>610</v>
      </c>
      <c r="AN23" s="124">
        <v>610</v>
      </c>
      <c r="AO23" s="28">
        <v>610</v>
      </c>
      <c r="AP23" s="28">
        <v>610</v>
      </c>
      <c r="AQ23" s="28">
        <v>610</v>
      </c>
      <c r="AR23" s="834">
        <v>610</v>
      </c>
      <c r="AS23" s="295">
        <v>610</v>
      </c>
      <c r="AT23" s="571">
        <v>610</v>
      </c>
      <c r="AU23" s="28">
        <v>610</v>
      </c>
      <c r="AV23" s="834">
        <v>610</v>
      </c>
      <c r="AW23" s="295">
        <v>610</v>
      </c>
      <c r="AX23" s="28">
        <v>610</v>
      </c>
      <c r="AY23" s="28">
        <v>610</v>
      </c>
      <c r="AZ23" s="28">
        <v>610</v>
      </c>
      <c r="BA23" s="834">
        <v>610</v>
      </c>
      <c r="BB23" s="830">
        <v>610</v>
      </c>
      <c r="BC23" s="830">
        <v>610</v>
      </c>
      <c r="BD23" s="830">
        <v>610</v>
      </c>
      <c r="BE23" s="830">
        <v>610</v>
      </c>
      <c r="BF23" s="834">
        <v>610</v>
      </c>
      <c r="BG23" s="124">
        <v>610</v>
      </c>
      <c r="BH23" s="28">
        <v>610</v>
      </c>
      <c r="BI23" s="28">
        <v>610</v>
      </c>
      <c r="BJ23" s="28">
        <v>610</v>
      </c>
      <c r="BK23" s="834">
        <v>610</v>
      </c>
      <c r="BL23" s="28">
        <v>610</v>
      </c>
      <c r="BM23" s="28">
        <v>610</v>
      </c>
      <c r="BN23" s="28">
        <v>610</v>
      </c>
      <c r="BO23" s="834">
        <v>610</v>
      </c>
      <c r="BP23" s="295">
        <v>610</v>
      </c>
      <c r="BQ23" s="866">
        <v>610</v>
      </c>
      <c r="BR23" s="866">
        <v>610</v>
      </c>
      <c r="BS23" s="866">
        <v>610</v>
      </c>
      <c r="BT23" s="866">
        <v>610</v>
      </c>
      <c r="BU23" s="866">
        <v>610</v>
      </c>
    </row>
    <row r="24" spans="1:73" x14ac:dyDescent="0.25">
      <c r="A24" s="9" t="s">
        <v>59</v>
      </c>
      <c r="B24" s="295">
        <v>338</v>
      </c>
      <c r="C24" s="295">
        <v>338</v>
      </c>
      <c r="D24" s="571">
        <v>338</v>
      </c>
      <c r="E24" s="28">
        <v>338</v>
      </c>
      <c r="F24" s="834">
        <v>338</v>
      </c>
      <c r="G24" s="295">
        <v>338</v>
      </c>
      <c r="H24" s="571">
        <v>338</v>
      </c>
      <c r="I24" s="28">
        <v>338</v>
      </c>
      <c r="J24" s="834">
        <v>338</v>
      </c>
      <c r="K24" s="295">
        <v>338</v>
      </c>
      <c r="L24" s="295">
        <v>338</v>
      </c>
      <c r="M24" s="571">
        <v>338</v>
      </c>
      <c r="N24" s="28">
        <v>338</v>
      </c>
      <c r="O24" s="223">
        <v>338</v>
      </c>
      <c r="P24" s="830">
        <v>338</v>
      </c>
      <c r="Q24" s="295">
        <v>338</v>
      </c>
      <c r="R24" s="295">
        <v>338</v>
      </c>
      <c r="S24" s="28">
        <v>338</v>
      </c>
      <c r="T24" s="834">
        <v>338</v>
      </c>
      <c r="U24" s="124">
        <v>338</v>
      </c>
      <c r="V24" s="295">
        <v>338</v>
      </c>
      <c r="W24" s="571">
        <v>338</v>
      </c>
      <c r="X24" s="28">
        <v>338</v>
      </c>
      <c r="Y24" s="834">
        <v>338</v>
      </c>
      <c r="Z24" s="295">
        <v>338</v>
      </c>
      <c r="AA24" s="571">
        <v>338</v>
      </c>
      <c r="AB24" s="28">
        <v>338</v>
      </c>
      <c r="AC24" s="834">
        <v>338</v>
      </c>
      <c r="AD24" s="295">
        <v>338</v>
      </c>
      <c r="AE24" s="295">
        <v>338</v>
      </c>
      <c r="AF24" s="571">
        <v>338</v>
      </c>
      <c r="AG24" s="28">
        <v>338</v>
      </c>
      <c r="AH24" s="223">
        <v>338</v>
      </c>
      <c r="AI24" s="830">
        <v>338</v>
      </c>
      <c r="AJ24" s="295">
        <v>338</v>
      </c>
      <c r="AK24" s="295">
        <v>338</v>
      </c>
      <c r="AL24" s="28">
        <v>338</v>
      </c>
      <c r="AM24" s="834">
        <v>338</v>
      </c>
      <c r="AN24" s="124">
        <v>338</v>
      </c>
      <c r="AO24" s="28">
        <v>338</v>
      </c>
      <c r="AP24" s="28">
        <v>338</v>
      </c>
      <c r="AQ24" s="28">
        <v>338</v>
      </c>
      <c r="AR24" s="834">
        <v>338</v>
      </c>
      <c r="AS24" s="295">
        <v>338</v>
      </c>
      <c r="AT24" s="571">
        <v>338</v>
      </c>
      <c r="AU24" s="28">
        <v>338</v>
      </c>
      <c r="AV24" s="834">
        <v>338</v>
      </c>
      <c r="AW24" s="295">
        <v>338</v>
      </c>
      <c r="AX24" s="28">
        <v>338</v>
      </c>
      <c r="AY24" s="28">
        <v>338</v>
      </c>
      <c r="AZ24" s="28">
        <v>338</v>
      </c>
      <c r="BA24" s="834">
        <v>338</v>
      </c>
      <c r="BB24" s="830">
        <v>338</v>
      </c>
      <c r="BC24" s="830">
        <v>338</v>
      </c>
      <c r="BD24" s="830">
        <v>338</v>
      </c>
      <c r="BE24" s="830">
        <v>338</v>
      </c>
      <c r="BF24" s="834">
        <v>338</v>
      </c>
      <c r="BG24" s="124">
        <v>338</v>
      </c>
      <c r="BH24" s="28">
        <v>338</v>
      </c>
      <c r="BI24" s="28">
        <v>338</v>
      </c>
      <c r="BJ24" s="28">
        <v>338</v>
      </c>
      <c r="BK24" s="834">
        <v>338</v>
      </c>
      <c r="BL24" s="28">
        <v>338</v>
      </c>
      <c r="BM24" s="28">
        <v>338</v>
      </c>
      <c r="BN24" s="28">
        <v>338</v>
      </c>
      <c r="BO24" s="834">
        <v>338</v>
      </c>
      <c r="BP24" s="295">
        <v>338</v>
      </c>
      <c r="BQ24" s="866">
        <v>338</v>
      </c>
      <c r="BR24" s="866">
        <v>338</v>
      </c>
      <c r="BS24" s="866">
        <v>338</v>
      </c>
      <c r="BT24" s="866">
        <v>338</v>
      </c>
      <c r="BU24" s="866">
        <v>338</v>
      </c>
    </row>
    <row r="25" spans="1:73" x14ac:dyDescent="0.25">
      <c r="A25" s="9" t="s">
        <v>60</v>
      </c>
      <c r="B25" s="295">
        <v>70.2</v>
      </c>
      <c r="C25" s="295">
        <v>70.2</v>
      </c>
      <c r="D25" s="571">
        <v>70.2</v>
      </c>
      <c r="E25" s="28">
        <v>70.2</v>
      </c>
      <c r="F25" s="834">
        <v>70.2</v>
      </c>
      <c r="G25" s="295">
        <v>70.2</v>
      </c>
      <c r="H25" s="571">
        <v>70.2</v>
      </c>
      <c r="I25" s="28">
        <v>70.2</v>
      </c>
      <c r="J25" s="834">
        <v>70.2</v>
      </c>
      <c r="K25" s="295">
        <v>70.2</v>
      </c>
      <c r="L25" s="295">
        <v>70.2</v>
      </c>
      <c r="M25" s="571">
        <v>70.2</v>
      </c>
      <c r="N25" s="28">
        <v>70.2</v>
      </c>
      <c r="O25" s="223">
        <v>70.2</v>
      </c>
      <c r="P25" s="830">
        <v>70.2</v>
      </c>
      <c r="Q25" s="295">
        <v>70.2</v>
      </c>
      <c r="R25" s="295">
        <v>70.2</v>
      </c>
      <c r="S25" s="28">
        <v>70.2</v>
      </c>
      <c r="T25" s="834">
        <v>70.2</v>
      </c>
      <c r="U25" s="124">
        <v>70.200000000000017</v>
      </c>
      <c r="V25" s="295">
        <v>70.2</v>
      </c>
      <c r="W25" s="571">
        <v>70.2</v>
      </c>
      <c r="X25" s="28">
        <v>70.2</v>
      </c>
      <c r="Y25" s="834">
        <v>70.2</v>
      </c>
      <c r="Z25" s="295">
        <v>70.2</v>
      </c>
      <c r="AA25" s="571">
        <v>70.2</v>
      </c>
      <c r="AB25" s="28">
        <v>70.2</v>
      </c>
      <c r="AC25" s="834">
        <v>70.2</v>
      </c>
      <c r="AD25" s="295">
        <v>70.2</v>
      </c>
      <c r="AE25" s="295">
        <v>70.2</v>
      </c>
      <c r="AF25" s="571">
        <v>70.2</v>
      </c>
      <c r="AG25" s="28">
        <v>70.2</v>
      </c>
      <c r="AH25" s="223">
        <v>70.2</v>
      </c>
      <c r="AI25" s="830">
        <v>70.2</v>
      </c>
      <c r="AJ25" s="295">
        <v>70.2</v>
      </c>
      <c r="AK25" s="295">
        <v>70.2</v>
      </c>
      <c r="AL25" s="28">
        <v>70.2</v>
      </c>
      <c r="AM25" s="834">
        <v>70.2</v>
      </c>
      <c r="AN25" s="124">
        <v>70.200000000000017</v>
      </c>
      <c r="AO25" s="28">
        <v>70.2</v>
      </c>
      <c r="AP25" s="28">
        <v>70.2</v>
      </c>
      <c r="AQ25" s="28">
        <v>70.2</v>
      </c>
      <c r="AR25" s="834">
        <v>70.2</v>
      </c>
      <c r="AS25" s="295">
        <v>70.2</v>
      </c>
      <c r="AT25" s="571">
        <v>70.2</v>
      </c>
      <c r="AU25" s="28">
        <v>70.2</v>
      </c>
      <c r="AV25" s="834">
        <v>70.2</v>
      </c>
      <c r="AW25" s="295">
        <v>70.2</v>
      </c>
      <c r="AX25" s="28">
        <v>70.2</v>
      </c>
      <c r="AY25" s="28">
        <v>70.2</v>
      </c>
      <c r="AZ25" s="28">
        <v>70.2</v>
      </c>
      <c r="BA25" s="834">
        <v>70.2</v>
      </c>
      <c r="BB25" s="830">
        <v>70.2</v>
      </c>
      <c r="BC25" s="830">
        <v>70.2</v>
      </c>
      <c r="BD25" s="830">
        <v>70.2</v>
      </c>
      <c r="BE25" s="830">
        <v>70.2</v>
      </c>
      <c r="BF25" s="834">
        <v>70.2</v>
      </c>
      <c r="BG25" s="124">
        <v>70.200000000000017</v>
      </c>
      <c r="BH25" s="28">
        <v>70.2</v>
      </c>
      <c r="BI25" s="28">
        <v>70.2</v>
      </c>
      <c r="BJ25" s="28">
        <v>70.2</v>
      </c>
      <c r="BK25" s="834">
        <v>70.2</v>
      </c>
      <c r="BL25" s="28">
        <v>70.2</v>
      </c>
      <c r="BM25" s="28">
        <v>70.2</v>
      </c>
      <c r="BN25" s="28">
        <v>70.2</v>
      </c>
      <c r="BO25" s="834">
        <v>70.2</v>
      </c>
      <c r="BP25" s="295">
        <v>70.2</v>
      </c>
      <c r="BQ25" s="866">
        <v>70.2</v>
      </c>
      <c r="BR25" s="866">
        <v>70.2</v>
      </c>
      <c r="BS25" s="866">
        <v>70.2</v>
      </c>
      <c r="BT25" s="866">
        <v>70.2</v>
      </c>
      <c r="BU25" s="866">
        <v>70.2</v>
      </c>
    </row>
    <row r="26" spans="1:73" x14ac:dyDescent="0.25">
      <c r="A26" s="8" t="s">
        <v>29</v>
      </c>
      <c r="B26" s="29">
        <v>2755</v>
      </c>
      <c r="C26" s="29">
        <v>2755</v>
      </c>
      <c r="D26" s="572">
        <v>2755</v>
      </c>
      <c r="E26" s="561">
        <v>2755</v>
      </c>
      <c r="F26" s="572">
        <v>2755</v>
      </c>
      <c r="G26" s="29">
        <v>2755</v>
      </c>
      <c r="H26" s="572">
        <v>2755</v>
      </c>
      <c r="I26" s="561">
        <v>2755</v>
      </c>
      <c r="J26" s="572">
        <v>2755</v>
      </c>
      <c r="K26" s="29">
        <v>2755</v>
      </c>
      <c r="L26" s="29">
        <v>2755</v>
      </c>
      <c r="M26" s="572">
        <v>2755</v>
      </c>
      <c r="N26" s="561">
        <v>2755</v>
      </c>
      <c r="O26" s="123">
        <v>2755</v>
      </c>
      <c r="P26" s="827">
        <v>2755</v>
      </c>
      <c r="Q26" s="29">
        <v>2755</v>
      </c>
      <c r="R26" s="29">
        <v>2755</v>
      </c>
      <c r="S26" s="561">
        <v>2755</v>
      </c>
      <c r="T26" s="572">
        <v>2755</v>
      </c>
      <c r="U26" s="124">
        <v>2755</v>
      </c>
      <c r="V26" s="29">
        <v>2755</v>
      </c>
      <c r="W26" s="572">
        <v>2755</v>
      </c>
      <c r="X26" s="561">
        <v>2755</v>
      </c>
      <c r="Y26" s="572">
        <v>2755</v>
      </c>
      <c r="Z26" s="29">
        <v>2755</v>
      </c>
      <c r="AA26" s="572">
        <v>2755</v>
      </c>
      <c r="AB26" s="561">
        <v>2755</v>
      </c>
      <c r="AC26" s="572">
        <v>2755</v>
      </c>
      <c r="AD26" s="29">
        <v>2755</v>
      </c>
      <c r="AE26" s="29">
        <v>2755</v>
      </c>
      <c r="AF26" s="572">
        <v>2755</v>
      </c>
      <c r="AG26" s="561">
        <v>2755</v>
      </c>
      <c r="AH26" s="561">
        <v>2755</v>
      </c>
      <c r="AI26" s="827">
        <v>2755</v>
      </c>
      <c r="AJ26" s="29">
        <v>2755</v>
      </c>
      <c r="AK26" s="29">
        <v>2755</v>
      </c>
      <c r="AL26" s="561">
        <v>2755</v>
      </c>
      <c r="AM26" s="560">
        <v>2755</v>
      </c>
      <c r="AN26" s="124">
        <v>2755</v>
      </c>
      <c r="AO26" s="561">
        <v>2755</v>
      </c>
      <c r="AP26" s="561">
        <v>2755</v>
      </c>
      <c r="AQ26" s="561">
        <v>2755</v>
      </c>
      <c r="AR26" s="572">
        <v>2755</v>
      </c>
      <c r="AS26" s="29">
        <v>2755</v>
      </c>
      <c r="AT26" s="572">
        <v>2755</v>
      </c>
      <c r="AU26" s="561">
        <v>2755</v>
      </c>
      <c r="AV26" s="572">
        <v>2755</v>
      </c>
      <c r="AW26" s="29">
        <v>2755</v>
      </c>
      <c r="AX26" s="561">
        <v>2755</v>
      </c>
      <c r="AY26" s="561">
        <v>2755</v>
      </c>
      <c r="AZ26" s="561">
        <v>2755</v>
      </c>
      <c r="BA26" s="572">
        <v>2755</v>
      </c>
      <c r="BB26" s="827">
        <v>2755</v>
      </c>
      <c r="BC26" s="827">
        <v>2755</v>
      </c>
      <c r="BD26" s="827">
        <v>2755</v>
      </c>
      <c r="BE26" s="827">
        <v>2755</v>
      </c>
      <c r="BF26" s="572">
        <v>2755</v>
      </c>
      <c r="BG26" s="124">
        <v>2755</v>
      </c>
      <c r="BH26" s="561">
        <v>2755</v>
      </c>
      <c r="BI26" s="561">
        <v>2755</v>
      </c>
      <c r="BJ26" s="561">
        <v>2755</v>
      </c>
      <c r="BK26" s="572">
        <v>2755</v>
      </c>
      <c r="BL26" s="561">
        <v>2755</v>
      </c>
      <c r="BM26" s="561">
        <v>2755</v>
      </c>
      <c r="BN26" s="561">
        <v>2755</v>
      </c>
      <c r="BO26" s="572">
        <v>2755</v>
      </c>
      <c r="BP26" s="29">
        <v>2755</v>
      </c>
      <c r="BQ26" s="865">
        <v>2755</v>
      </c>
      <c r="BR26" s="865">
        <v>2755</v>
      </c>
      <c r="BS26" s="865">
        <v>2755</v>
      </c>
      <c r="BT26" s="865">
        <v>2755</v>
      </c>
      <c r="BU26" s="865">
        <v>2755</v>
      </c>
    </row>
    <row r="27" spans="1:73" x14ac:dyDescent="0.25">
      <c r="A27" s="9" t="s">
        <v>20</v>
      </c>
      <c r="B27" s="295">
        <v>237</v>
      </c>
      <c r="C27" s="295">
        <v>237</v>
      </c>
      <c r="D27" s="571">
        <v>237</v>
      </c>
      <c r="E27" s="28">
        <v>237</v>
      </c>
      <c r="F27" s="834">
        <v>237</v>
      </c>
      <c r="G27" s="295">
        <v>237</v>
      </c>
      <c r="H27" s="571">
        <v>237</v>
      </c>
      <c r="I27" s="28">
        <v>237</v>
      </c>
      <c r="J27" s="834">
        <v>237</v>
      </c>
      <c r="K27" s="295">
        <v>237</v>
      </c>
      <c r="L27" s="295">
        <v>237</v>
      </c>
      <c r="M27" s="571">
        <v>237</v>
      </c>
      <c r="N27" s="28">
        <v>237</v>
      </c>
      <c r="O27" s="223">
        <v>237</v>
      </c>
      <c r="P27" s="830">
        <v>237</v>
      </c>
      <c r="Q27" s="295">
        <v>237</v>
      </c>
      <c r="R27" s="295">
        <v>237</v>
      </c>
      <c r="S27" s="28">
        <v>237</v>
      </c>
      <c r="T27" s="834">
        <v>237</v>
      </c>
      <c r="U27" s="124">
        <v>237</v>
      </c>
      <c r="V27" s="295">
        <v>237</v>
      </c>
      <c r="W27" s="571">
        <v>237</v>
      </c>
      <c r="X27" s="28">
        <v>237</v>
      </c>
      <c r="Y27" s="834">
        <v>237</v>
      </c>
      <c r="Z27" s="295">
        <v>237</v>
      </c>
      <c r="AA27" s="571">
        <v>237</v>
      </c>
      <c r="AB27" s="28">
        <v>237</v>
      </c>
      <c r="AC27" s="834">
        <v>237</v>
      </c>
      <c r="AD27" s="295">
        <v>237</v>
      </c>
      <c r="AE27" s="295">
        <v>237</v>
      </c>
      <c r="AF27" s="571">
        <v>237</v>
      </c>
      <c r="AG27" s="28">
        <v>237</v>
      </c>
      <c r="AH27" s="223">
        <v>237</v>
      </c>
      <c r="AI27" s="830">
        <v>237</v>
      </c>
      <c r="AJ27" s="295">
        <v>237</v>
      </c>
      <c r="AK27" s="295">
        <v>237</v>
      </c>
      <c r="AL27" s="28">
        <v>237</v>
      </c>
      <c r="AM27" s="834">
        <v>237</v>
      </c>
      <c r="AN27" s="124">
        <v>237</v>
      </c>
      <c r="AO27" s="28">
        <v>237</v>
      </c>
      <c r="AP27" s="28">
        <v>237</v>
      </c>
      <c r="AQ27" s="28">
        <v>237</v>
      </c>
      <c r="AR27" s="834">
        <v>237</v>
      </c>
      <c r="AS27" s="295">
        <v>237</v>
      </c>
      <c r="AT27" s="571">
        <v>237</v>
      </c>
      <c r="AU27" s="28">
        <v>237</v>
      </c>
      <c r="AV27" s="834">
        <v>237</v>
      </c>
      <c r="AW27" s="295">
        <v>237</v>
      </c>
      <c r="AX27" s="28">
        <v>237</v>
      </c>
      <c r="AY27" s="28">
        <v>237</v>
      </c>
      <c r="AZ27" s="28">
        <v>237</v>
      </c>
      <c r="BA27" s="834">
        <v>237</v>
      </c>
      <c r="BB27" s="830">
        <v>237</v>
      </c>
      <c r="BC27" s="830">
        <v>237</v>
      </c>
      <c r="BD27" s="830">
        <v>237</v>
      </c>
      <c r="BE27" s="830">
        <v>237</v>
      </c>
      <c r="BF27" s="834">
        <v>237</v>
      </c>
      <c r="BG27" s="124">
        <v>237</v>
      </c>
      <c r="BH27" s="28">
        <v>237</v>
      </c>
      <c r="BI27" s="28">
        <v>237</v>
      </c>
      <c r="BJ27" s="28">
        <v>237</v>
      </c>
      <c r="BK27" s="834">
        <v>237</v>
      </c>
      <c r="BL27" s="28">
        <v>237</v>
      </c>
      <c r="BM27" s="28">
        <v>237</v>
      </c>
      <c r="BN27" s="28">
        <v>237</v>
      </c>
      <c r="BO27" s="834">
        <v>237</v>
      </c>
      <c r="BP27" s="295">
        <v>237</v>
      </c>
      <c r="BQ27" s="866">
        <v>237</v>
      </c>
      <c r="BR27" s="866">
        <v>237</v>
      </c>
      <c r="BS27" s="866">
        <v>237</v>
      </c>
      <c r="BT27" s="866">
        <v>237</v>
      </c>
      <c r="BU27" s="866">
        <v>237</v>
      </c>
    </row>
    <row r="28" spans="1:73" x14ac:dyDescent="0.25">
      <c r="A28" s="9" t="s">
        <v>23</v>
      </c>
      <c r="B28" s="295">
        <v>160</v>
      </c>
      <c r="C28" s="295">
        <v>160</v>
      </c>
      <c r="D28" s="571">
        <v>160</v>
      </c>
      <c r="E28" s="28">
        <v>160</v>
      </c>
      <c r="F28" s="834">
        <v>160</v>
      </c>
      <c r="G28" s="295">
        <v>160</v>
      </c>
      <c r="H28" s="571">
        <v>160</v>
      </c>
      <c r="I28" s="28">
        <v>160</v>
      </c>
      <c r="J28" s="834">
        <v>160</v>
      </c>
      <c r="K28" s="295">
        <v>160</v>
      </c>
      <c r="L28" s="295">
        <v>160</v>
      </c>
      <c r="M28" s="571">
        <v>160</v>
      </c>
      <c r="N28" s="28">
        <v>160</v>
      </c>
      <c r="O28" s="223">
        <v>160</v>
      </c>
      <c r="P28" s="830">
        <v>160</v>
      </c>
      <c r="Q28" s="295">
        <v>160</v>
      </c>
      <c r="R28" s="295">
        <v>160</v>
      </c>
      <c r="S28" s="28">
        <v>160</v>
      </c>
      <c r="T28" s="834">
        <v>160</v>
      </c>
      <c r="U28" s="124">
        <v>160</v>
      </c>
      <c r="V28" s="295">
        <v>160</v>
      </c>
      <c r="W28" s="571">
        <v>160</v>
      </c>
      <c r="X28" s="28">
        <v>160</v>
      </c>
      <c r="Y28" s="834">
        <v>160</v>
      </c>
      <c r="Z28" s="295">
        <v>160</v>
      </c>
      <c r="AA28" s="571">
        <v>160</v>
      </c>
      <c r="AB28" s="28">
        <v>160</v>
      </c>
      <c r="AC28" s="834">
        <v>160</v>
      </c>
      <c r="AD28" s="295">
        <v>160</v>
      </c>
      <c r="AE28" s="295">
        <v>160</v>
      </c>
      <c r="AF28" s="571">
        <v>160</v>
      </c>
      <c r="AG28" s="28">
        <v>160</v>
      </c>
      <c r="AH28" s="223">
        <v>160</v>
      </c>
      <c r="AI28" s="830">
        <v>160</v>
      </c>
      <c r="AJ28" s="295">
        <v>160</v>
      </c>
      <c r="AK28" s="295">
        <v>160</v>
      </c>
      <c r="AL28" s="28">
        <v>160</v>
      </c>
      <c r="AM28" s="834">
        <v>160</v>
      </c>
      <c r="AN28" s="124">
        <v>160</v>
      </c>
      <c r="AO28" s="28">
        <v>160</v>
      </c>
      <c r="AP28" s="28">
        <v>160</v>
      </c>
      <c r="AQ28" s="28">
        <v>160</v>
      </c>
      <c r="AR28" s="834">
        <v>160</v>
      </c>
      <c r="AS28" s="295">
        <v>160</v>
      </c>
      <c r="AT28" s="571">
        <v>160</v>
      </c>
      <c r="AU28" s="28">
        <v>160</v>
      </c>
      <c r="AV28" s="834">
        <v>160</v>
      </c>
      <c r="AW28" s="295">
        <v>160</v>
      </c>
      <c r="AX28" s="28">
        <v>160</v>
      </c>
      <c r="AY28" s="28">
        <v>160</v>
      </c>
      <c r="AZ28" s="28">
        <v>160</v>
      </c>
      <c r="BA28" s="834">
        <v>160</v>
      </c>
      <c r="BB28" s="830">
        <v>160</v>
      </c>
      <c r="BC28" s="830">
        <v>160</v>
      </c>
      <c r="BD28" s="830">
        <v>160</v>
      </c>
      <c r="BE28" s="830">
        <v>160</v>
      </c>
      <c r="BF28" s="834">
        <v>160</v>
      </c>
      <c r="BG28" s="124">
        <v>160</v>
      </c>
      <c r="BH28" s="28">
        <v>160</v>
      </c>
      <c r="BI28" s="28">
        <v>160</v>
      </c>
      <c r="BJ28" s="28">
        <v>160</v>
      </c>
      <c r="BK28" s="834">
        <v>160</v>
      </c>
      <c r="BL28" s="28">
        <v>160</v>
      </c>
      <c r="BM28" s="28">
        <v>160</v>
      </c>
      <c r="BN28" s="28">
        <v>160</v>
      </c>
      <c r="BO28" s="834">
        <v>160</v>
      </c>
      <c r="BP28" s="295">
        <v>160</v>
      </c>
      <c r="BQ28" s="866">
        <v>160</v>
      </c>
      <c r="BR28" s="866">
        <v>160</v>
      </c>
      <c r="BS28" s="866">
        <v>160</v>
      </c>
      <c r="BT28" s="866">
        <v>160</v>
      </c>
      <c r="BU28" s="866">
        <v>160</v>
      </c>
    </row>
    <row r="29" spans="1:73" x14ac:dyDescent="0.25">
      <c r="A29" s="9" t="s">
        <v>21</v>
      </c>
      <c r="B29" s="295">
        <v>1051</v>
      </c>
      <c r="C29" s="295">
        <v>1051</v>
      </c>
      <c r="D29" s="571">
        <v>1051</v>
      </c>
      <c r="E29" s="28">
        <v>1051</v>
      </c>
      <c r="F29" s="834">
        <v>1051</v>
      </c>
      <c r="G29" s="295">
        <v>1051</v>
      </c>
      <c r="H29" s="571">
        <v>1051</v>
      </c>
      <c r="I29" s="28">
        <v>1051</v>
      </c>
      <c r="J29" s="834">
        <v>1051</v>
      </c>
      <c r="K29" s="295">
        <v>1051</v>
      </c>
      <c r="L29" s="295">
        <v>1051</v>
      </c>
      <c r="M29" s="571">
        <v>1051</v>
      </c>
      <c r="N29" s="28">
        <v>1051</v>
      </c>
      <c r="O29" s="223">
        <v>1051</v>
      </c>
      <c r="P29" s="830">
        <v>1051</v>
      </c>
      <c r="Q29" s="295">
        <v>1051</v>
      </c>
      <c r="R29" s="295">
        <v>1051</v>
      </c>
      <c r="S29" s="28">
        <v>1051</v>
      </c>
      <c r="T29" s="834">
        <v>1051</v>
      </c>
      <c r="U29" s="124">
        <v>1051</v>
      </c>
      <c r="V29" s="295">
        <v>1051</v>
      </c>
      <c r="W29" s="571">
        <v>1051</v>
      </c>
      <c r="X29" s="28">
        <v>1051</v>
      </c>
      <c r="Y29" s="834">
        <v>1051</v>
      </c>
      <c r="Z29" s="295">
        <v>1051</v>
      </c>
      <c r="AA29" s="571">
        <v>1051</v>
      </c>
      <c r="AB29" s="28">
        <v>1051</v>
      </c>
      <c r="AC29" s="834">
        <v>1051</v>
      </c>
      <c r="AD29" s="295">
        <v>1051</v>
      </c>
      <c r="AE29" s="295">
        <v>1051</v>
      </c>
      <c r="AF29" s="571">
        <v>1051</v>
      </c>
      <c r="AG29" s="28">
        <v>1051</v>
      </c>
      <c r="AH29" s="223">
        <v>1051</v>
      </c>
      <c r="AI29" s="830">
        <v>1051</v>
      </c>
      <c r="AJ29" s="295">
        <v>1051</v>
      </c>
      <c r="AK29" s="295">
        <v>1051</v>
      </c>
      <c r="AL29" s="28">
        <v>1051</v>
      </c>
      <c r="AM29" s="834">
        <v>1051</v>
      </c>
      <c r="AN29" s="124">
        <v>1051</v>
      </c>
      <c r="AO29" s="28">
        <v>1051</v>
      </c>
      <c r="AP29" s="28">
        <v>1051</v>
      </c>
      <c r="AQ29" s="28">
        <v>1051</v>
      </c>
      <c r="AR29" s="834">
        <v>1051</v>
      </c>
      <c r="AS29" s="295">
        <v>1051</v>
      </c>
      <c r="AT29" s="571">
        <v>1051</v>
      </c>
      <c r="AU29" s="28">
        <v>1051</v>
      </c>
      <c r="AV29" s="834">
        <v>1051</v>
      </c>
      <c r="AW29" s="295">
        <v>1051</v>
      </c>
      <c r="AX29" s="28">
        <v>1051</v>
      </c>
      <c r="AY29" s="28">
        <v>1051</v>
      </c>
      <c r="AZ29" s="28">
        <v>1051</v>
      </c>
      <c r="BA29" s="834">
        <v>1051</v>
      </c>
      <c r="BB29" s="830">
        <v>1051</v>
      </c>
      <c r="BC29" s="830">
        <v>1051</v>
      </c>
      <c r="BD29" s="830">
        <v>1051</v>
      </c>
      <c r="BE29" s="830">
        <v>1051</v>
      </c>
      <c r="BF29" s="834">
        <v>1051</v>
      </c>
      <c r="BG29" s="124">
        <v>1051</v>
      </c>
      <c r="BH29" s="28">
        <v>1051</v>
      </c>
      <c r="BI29" s="28">
        <v>1051</v>
      </c>
      <c r="BJ29" s="28">
        <v>1051</v>
      </c>
      <c r="BK29" s="834">
        <v>1051</v>
      </c>
      <c r="BL29" s="28">
        <v>1051</v>
      </c>
      <c r="BM29" s="28">
        <v>1051</v>
      </c>
      <c r="BN29" s="28">
        <v>1051</v>
      </c>
      <c r="BO29" s="834">
        <v>1051</v>
      </c>
      <c r="BP29" s="295">
        <v>1051</v>
      </c>
      <c r="BQ29" s="866">
        <v>1051</v>
      </c>
      <c r="BR29" s="866">
        <v>1051</v>
      </c>
      <c r="BS29" s="866">
        <v>1051</v>
      </c>
      <c r="BT29" s="866">
        <v>1051</v>
      </c>
      <c r="BU29" s="866">
        <v>1051</v>
      </c>
    </row>
    <row r="30" spans="1:73" x14ac:dyDescent="0.25">
      <c r="A30" s="9" t="s">
        <v>22</v>
      </c>
      <c r="B30" s="295">
        <v>297</v>
      </c>
      <c r="C30" s="295">
        <v>297</v>
      </c>
      <c r="D30" s="571">
        <v>297</v>
      </c>
      <c r="E30" s="28">
        <v>297</v>
      </c>
      <c r="F30" s="834">
        <v>297</v>
      </c>
      <c r="G30" s="295">
        <v>297</v>
      </c>
      <c r="H30" s="571">
        <v>297</v>
      </c>
      <c r="I30" s="28">
        <v>297</v>
      </c>
      <c r="J30" s="834">
        <v>297</v>
      </c>
      <c r="K30" s="295">
        <v>297</v>
      </c>
      <c r="L30" s="295">
        <v>297</v>
      </c>
      <c r="M30" s="571">
        <v>297</v>
      </c>
      <c r="N30" s="28">
        <v>297</v>
      </c>
      <c r="O30" s="223">
        <v>297</v>
      </c>
      <c r="P30" s="830">
        <v>297</v>
      </c>
      <c r="Q30" s="295">
        <v>297</v>
      </c>
      <c r="R30" s="295">
        <v>297</v>
      </c>
      <c r="S30" s="28">
        <v>297</v>
      </c>
      <c r="T30" s="834">
        <v>297</v>
      </c>
      <c r="U30" s="124">
        <v>297</v>
      </c>
      <c r="V30" s="295">
        <v>297</v>
      </c>
      <c r="W30" s="571">
        <v>297</v>
      </c>
      <c r="X30" s="28">
        <v>297</v>
      </c>
      <c r="Y30" s="834">
        <v>297</v>
      </c>
      <c r="Z30" s="295">
        <v>297</v>
      </c>
      <c r="AA30" s="571">
        <v>297</v>
      </c>
      <c r="AB30" s="28">
        <v>297</v>
      </c>
      <c r="AC30" s="834">
        <v>297</v>
      </c>
      <c r="AD30" s="295">
        <v>297</v>
      </c>
      <c r="AE30" s="295">
        <v>297</v>
      </c>
      <c r="AF30" s="571">
        <v>297</v>
      </c>
      <c r="AG30" s="28">
        <v>297</v>
      </c>
      <c r="AH30" s="223">
        <v>297</v>
      </c>
      <c r="AI30" s="830">
        <v>297</v>
      </c>
      <c r="AJ30" s="295">
        <v>297</v>
      </c>
      <c r="AK30" s="295">
        <v>297</v>
      </c>
      <c r="AL30" s="28">
        <v>297</v>
      </c>
      <c r="AM30" s="834">
        <v>297</v>
      </c>
      <c r="AN30" s="124">
        <v>297</v>
      </c>
      <c r="AO30" s="28">
        <v>297</v>
      </c>
      <c r="AP30" s="28">
        <v>297</v>
      </c>
      <c r="AQ30" s="28">
        <v>297</v>
      </c>
      <c r="AR30" s="834">
        <v>297</v>
      </c>
      <c r="AS30" s="295">
        <v>297</v>
      </c>
      <c r="AT30" s="571">
        <v>297</v>
      </c>
      <c r="AU30" s="28">
        <v>297</v>
      </c>
      <c r="AV30" s="834">
        <v>297</v>
      </c>
      <c r="AW30" s="295">
        <v>297</v>
      </c>
      <c r="AX30" s="28">
        <v>297</v>
      </c>
      <c r="AY30" s="28">
        <v>297</v>
      </c>
      <c r="AZ30" s="28">
        <v>297</v>
      </c>
      <c r="BA30" s="834">
        <v>297</v>
      </c>
      <c r="BB30" s="830">
        <v>297</v>
      </c>
      <c r="BC30" s="830">
        <v>297</v>
      </c>
      <c r="BD30" s="830">
        <v>297</v>
      </c>
      <c r="BE30" s="830">
        <v>297</v>
      </c>
      <c r="BF30" s="834">
        <v>297</v>
      </c>
      <c r="BG30" s="124">
        <v>297</v>
      </c>
      <c r="BH30" s="28">
        <v>297</v>
      </c>
      <c r="BI30" s="28">
        <v>297</v>
      </c>
      <c r="BJ30" s="28">
        <v>297</v>
      </c>
      <c r="BK30" s="834">
        <v>297</v>
      </c>
      <c r="BL30" s="28">
        <v>297</v>
      </c>
      <c r="BM30" s="28">
        <v>297</v>
      </c>
      <c r="BN30" s="28">
        <v>297</v>
      </c>
      <c r="BO30" s="834">
        <v>297</v>
      </c>
      <c r="BP30" s="295">
        <v>297</v>
      </c>
      <c r="BQ30" s="866">
        <v>297</v>
      </c>
      <c r="BR30" s="866">
        <v>297</v>
      </c>
      <c r="BS30" s="866">
        <v>297</v>
      </c>
      <c r="BT30" s="866">
        <v>297</v>
      </c>
      <c r="BU30" s="866">
        <v>297</v>
      </c>
    </row>
    <row r="31" spans="1:73" x14ac:dyDescent="0.25">
      <c r="A31" s="9" t="s">
        <v>61</v>
      </c>
      <c r="B31" s="295">
        <v>1010</v>
      </c>
      <c r="C31" s="295">
        <v>1010</v>
      </c>
      <c r="D31" s="571">
        <v>1010</v>
      </c>
      <c r="E31" s="28">
        <v>1010</v>
      </c>
      <c r="F31" s="834">
        <v>1010</v>
      </c>
      <c r="G31" s="295">
        <v>1010</v>
      </c>
      <c r="H31" s="571">
        <v>1010</v>
      </c>
      <c r="I31" s="28">
        <v>1010</v>
      </c>
      <c r="J31" s="834">
        <v>1010</v>
      </c>
      <c r="K31" s="295">
        <v>1010</v>
      </c>
      <c r="L31" s="295">
        <v>1010</v>
      </c>
      <c r="M31" s="571">
        <v>1010</v>
      </c>
      <c r="N31" s="28">
        <v>1010</v>
      </c>
      <c r="O31" s="223">
        <v>1010</v>
      </c>
      <c r="P31" s="830">
        <v>1010</v>
      </c>
      <c r="Q31" s="295">
        <v>1010</v>
      </c>
      <c r="R31" s="295">
        <v>1010</v>
      </c>
      <c r="S31" s="28">
        <v>1010</v>
      </c>
      <c r="T31" s="834">
        <v>1010</v>
      </c>
      <c r="U31" s="124">
        <v>1010</v>
      </c>
      <c r="V31" s="295">
        <v>1010</v>
      </c>
      <c r="W31" s="571">
        <v>1010</v>
      </c>
      <c r="X31" s="28">
        <v>1010</v>
      </c>
      <c r="Y31" s="834">
        <v>1010</v>
      </c>
      <c r="Z31" s="295">
        <v>1010</v>
      </c>
      <c r="AA31" s="571">
        <v>1010</v>
      </c>
      <c r="AB31" s="28">
        <v>1010</v>
      </c>
      <c r="AC31" s="834">
        <v>1010</v>
      </c>
      <c r="AD31" s="295">
        <v>1010</v>
      </c>
      <c r="AE31" s="295">
        <v>1010</v>
      </c>
      <c r="AF31" s="571">
        <v>1010</v>
      </c>
      <c r="AG31" s="571">
        <v>1010</v>
      </c>
      <c r="AH31" s="223">
        <v>1010</v>
      </c>
      <c r="AI31" s="830">
        <v>1010</v>
      </c>
      <c r="AJ31" s="295">
        <v>1010</v>
      </c>
      <c r="AK31" s="295">
        <v>1010</v>
      </c>
      <c r="AL31" s="28">
        <v>1010</v>
      </c>
      <c r="AM31" s="834">
        <v>1010</v>
      </c>
      <c r="AN31" s="124">
        <v>1010</v>
      </c>
      <c r="AO31" s="28">
        <v>1010</v>
      </c>
      <c r="AP31" s="28">
        <v>1010</v>
      </c>
      <c r="AQ31" s="28">
        <v>1010</v>
      </c>
      <c r="AR31" s="834">
        <v>1010</v>
      </c>
      <c r="AS31" s="295">
        <v>1010</v>
      </c>
      <c r="AT31" s="295">
        <v>1010</v>
      </c>
      <c r="AU31" s="295">
        <v>1010</v>
      </c>
      <c r="AV31" s="834">
        <v>1010</v>
      </c>
      <c r="AW31" s="295">
        <v>1010</v>
      </c>
      <c r="AX31" s="295">
        <v>1010</v>
      </c>
      <c r="AY31" s="295">
        <v>1010</v>
      </c>
      <c r="AZ31" s="28">
        <v>1010</v>
      </c>
      <c r="BA31" s="834">
        <v>1010</v>
      </c>
      <c r="BB31" s="830">
        <v>1010</v>
      </c>
      <c r="BC31" s="830">
        <v>1010</v>
      </c>
      <c r="BD31" s="830">
        <v>1010</v>
      </c>
      <c r="BE31" s="830">
        <v>1010</v>
      </c>
      <c r="BF31" s="834">
        <v>1010</v>
      </c>
      <c r="BG31" s="124">
        <v>1010</v>
      </c>
      <c r="BH31" s="28">
        <v>1010</v>
      </c>
      <c r="BI31" s="28">
        <v>1010</v>
      </c>
      <c r="BJ31" s="28">
        <v>1010</v>
      </c>
      <c r="BK31" s="834">
        <v>1010</v>
      </c>
      <c r="BL31" s="28">
        <v>1010</v>
      </c>
      <c r="BM31" s="28">
        <v>1010</v>
      </c>
      <c r="BN31" s="28">
        <v>1010</v>
      </c>
      <c r="BO31" s="834">
        <v>1010</v>
      </c>
      <c r="BP31" s="295">
        <v>1010</v>
      </c>
      <c r="BQ31" s="866">
        <v>1010</v>
      </c>
      <c r="BR31" s="866">
        <v>1010</v>
      </c>
      <c r="BS31" s="866">
        <v>1010</v>
      </c>
      <c r="BT31" s="866">
        <v>1010</v>
      </c>
      <c r="BU31" s="866">
        <v>1010</v>
      </c>
    </row>
    <row r="32" spans="1:73" x14ac:dyDescent="0.25">
      <c r="A32" s="9" t="s">
        <v>71</v>
      </c>
      <c r="B32" s="295">
        <v>350</v>
      </c>
      <c r="C32" s="295">
        <v>350</v>
      </c>
      <c r="D32" s="571">
        <v>350</v>
      </c>
      <c r="E32" s="28">
        <v>350</v>
      </c>
      <c r="F32" s="834">
        <v>350</v>
      </c>
      <c r="G32" s="295">
        <v>350</v>
      </c>
      <c r="H32" s="571">
        <v>350</v>
      </c>
      <c r="I32" s="28">
        <v>350</v>
      </c>
      <c r="J32" s="834">
        <v>350</v>
      </c>
      <c r="K32" s="295">
        <v>350</v>
      </c>
      <c r="L32" s="295">
        <v>350</v>
      </c>
      <c r="M32" s="571">
        <v>350</v>
      </c>
      <c r="N32" s="28">
        <v>350</v>
      </c>
      <c r="O32" s="223">
        <v>350</v>
      </c>
      <c r="P32" s="830">
        <v>350</v>
      </c>
      <c r="Q32" s="295">
        <v>350</v>
      </c>
      <c r="R32" s="295">
        <v>350</v>
      </c>
      <c r="S32" s="28">
        <v>350</v>
      </c>
      <c r="T32" s="834">
        <v>350</v>
      </c>
      <c r="U32" s="124">
        <v>350</v>
      </c>
      <c r="V32" s="295">
        <v>350</v>
      </c>
      <c r="W32" s="571">
        <v>350</v>
      </c>
      <c r="X32" s="28">
        <v>350</v>
      </c>
      <c r="Y32" s="834">
        <v>350</v>
      </c>
      <c r="Z32" s="295">
        <v>350</v>
      </c>
      <c r="AA32" s="571">
        <v>350</v>
      </c>
      <c r="AB32" s="28">
        <v>350</v>
      </c>
      <c r="AC32" s="834">
        <v>350</v>
      </c>
      <c r="AD32" s="295">
        <v>350</v>
      </c>
      <c r="AE32" s="295">
        <v>350</v>
      </c>
      <c r="AF32" s="571">
        <v>350</v>
      </c>
      <c r="AG32" s="571">
        <v>350</v>
      </c>
      <c r="AH32" s="223">
        <v>350</v>
      </c>
      <c r="AI32" s="830">
        <v>350</v>
      </c>
      <c r="AJ32" s="295">
        <v>350</v>
      </c>
      <c r="AK32" s="295">
        <v>350</v>
      </c>
      <c r="AL32" s="28">
        <v>350</v>
      </c>
      <c r="AM32" s="834">
        <v>350</v>
      </c>
      <c r="AN32" s="124">
        <v>350</v>
      </c>
      <c r="AO32" s="28">
        <v>350</v>
      </c>
      <c r="AP32" s="28">
        <v>350</v>
      </c>
      <c r="AQ32" s="28">
        <v>350</v>
      </c>
      <c r="AR32" s="834">
        <v>350</v>
      </c>
      <c r="AS32" s="295">
        <v>350</v>
      </c>
      <c r="AT32" s="295">
        <v>350</v>
      </c>
      <c r="AU32" s="295">
        <v>350</v>
      </c>
      <c r="AV32" s="834">
        <v>350</v>
      </c>
      <c r="AW32" s="295">
        <v>350</v>
      </c>
      <c r="AX32" s="295">
        <v>350</v>
      </c>
      <c r="AY32" s="295">
        <v>350</v>
      </c>
      <c r="AZ32" s="28">
        <v>350</v>
      </c>
      <c r="BA32" s="834">
        <v>350</v>
      </c>
      <c r="BB32" s="830">
        <v>350</v>
      </c>
      <c r="BC32" s="830">
        <v>350</v>
      </c>
      <c r="BD32" s="830">
        <v>350</v>
      </c>
      <c r="BE32" s="830">
        <v>350</v>
      </c>
      <c r="BF32" s="834">
        <v>350</v>
      </c>
      <c r="BG32" s="124">
        <v>350</v>
      </c>
      <c r="BH32" s="28">
        <v>350</v>
      </c>
      <c r="BI32" s="28">
        <v>350</v>
      </c>
      <c r="BJ32" s="28">
        <v>350</v>
      </c>
      <c r="BK32" s="834">
        <v>350</v>
      </c>
      <c r="BL32" s="28">
        <v>350</v>
      </c>
      <c r="BM32" s="28">
        <v>350</v>
      </c>
      <c r="BN32" s="28">
        <v>350</v>
      </c>
      <c r="BO32" s="834">
        <v>350</v>
      </c>
      <c r="BP32" s="295">
        <v>350</v>
      </c>
      <c r="BQ32" s="866">
        <v>350</v>
      </c>
      <c r="BR32" s="866">
        <v>350</v>
      </c>
      <c r="BS32" s="866">
        <v>350</v>
      </c>
      <c r="BT32" s="866">
        <v>350</v>
      </c>
      <c r="BU32" s="866">
        <v>350</v>
      </c>
    </row>
    <row r="33" spans="1:73" x14ac:dyDescent="0.25">
      <c r="A33" s="9" t="s">
        <v>72</v>
      </c>
      <c r="B33" s="295">
        <v>555</v>
      </c>
      <c r="C33" s="295">
        <v>555</v>
      </c>
      <c r="D33" s="571">
        <v>555</v>
      </c>
      <c r="E33" s="28">
        <v>555</v>
      </c>
      <c r="F33" s="834">
        <v>555</v>
      </c>
      <c r="G33" s="295">
        <v>555</v>
      </c>
      <c r="H33" s="571">
        <v>555</v>
      </c>
      <c r="I33" s="28">
        <v>555</v>
      </c>
      <c r="J33" s="834">
        <v>555</v>
      </c>
      <c r="K33" s="295">
        <v>555</v>
      </c>
      <c r="L33" s="295">
        <v>555</v>
      </c>
      <c r="M33" s="571">
        <v>555</v>
      </c>
      <c r="N33" s="28">
        <v>555</v>
      </c>
      <c r="O33" s="223">
        <v>555</v>
      </c>
      <c r="P33" s="830">
        <v>555</v>
      </c>
      <c r="Q33" s="295">
        <v>555</v>
      </c>
      <c r="R33" s="295">
        <v>555</v>
      </c>
      <c r="S33" s="28">
        <v>555</v>
      </c>
      <c r="T33" s="834">
        <v>555</v>
      </c>
      <c r="U33" s="124">
        <v>555</v>
      </c>
      <c r="V33" s="295">
        <v>555</v>
      </c>
      <c r="W33" s="571">
        <v>555</v>
      </c>
      <c r="X33" s="28">
        <v>555</v>
      </c>
      <c r="Y33" s="834">
        <v>555</v>
      </c>
      <c r="Z33" s="295">
        <v>555</v>
      </c>
      <c r="AA33" s="571">
        <v>555</v>
      </c>
      <c r="AB33" s="28">
        <v>555</v>
      </c>
      <c r="AC33" s="834">
        <v>555</v>
      </c>
      <c r="AD33" s="295">
        <v>555</v>
      </c>
      <c r="AE33" s="295">
        <v>555</v>
      </c>
      <c r="AF33" s="571">
        <v>555</v>
      </c>
      <c r="AG33" s="28">
        <v>555</v>
      </c>
      <c r="AH33" s="223">
        <v>555</v>
      </c>
      <c r="AI33" s="830">
        <v>555</v>
      </c>
      <c r="AJ33" s="295">
        <v>555</v>
      </c>
      <c r="AK33" s="295">
        <v>555</v>
      </c>
      <c r="AL33" s="28">
        <v>555</v>
      </c>
      <c r="AM33" s="834">
        <v>555</v>
      </c>
      <c r="AN33" s="124">
        <v>555</v>
      </c>
      <c r="AO33" s="28">
        <v>555</v>
      </c>
      <c r="AP33" s="28">
        <v>555</v>
      </c>
      <c r="AQ33" s="28">
        <v>555</v>
      </c>
      <c r="AR33" s="834">
        <v>555</v>
      </c>
      <c r="AS33" s="295">
        <v>555</v>
      </c>
      <c r="AT33" s="295">
        <v>555</v>
      </c>
      <c r="AU33" s="295">
        <v>555</v>
      </c>
      <c r="AV33" s="834">
        <v>555</v>
      </c>
      <c r="AW33" s="295">
        <v>555</v>
      </c>
      <c r="AX33" s="295">
        <v>555</v>
      </c>
      <c r="AY33" s="295">
        <v>555</v>
      </c>
      <c r="AZ33" s="28">
        <v>555</v>
      </c>
      <c r="BA33" s="834">
        <v>555</v>
      </c>
      <c r="BB33" s="830">
        <v>555</v>
      </c>
      <c r="BC33" s="830">
        <v>555</v>
      </c>
      <c r="BD33" s="830">
        <v>555</v>
      </c>
      <c r="BE33" s="830">
        <v>555</v>
      </c>
      <c r="BF33" s="834">
        <v>555</v>
      </c>
      <c r="BG33" s="124">
        <v>555</v>
      </c>
      <c r="BH33" s="28">
        <v>555</v>
      </c>
      <c r="BI33" s="28">
        <v>555</v>
      </c>
      <c r="BJ33" s="28">
        <v>555</v>
      </c>
      <c r="BK33" s="834">
        <v>555</v>
      </c>
      <c r="BL33" s="28">
        <v>555</v>
      </c>
      <c r="BM33" s="28">
        <v>555</v>
      </c>
      <c r="BN33" s="28">
        <v>555</v>
      </c>
      <c r="BO33" s="834">
        <v>555</v>
      </c>
      <c r="BP33" s="295">
        <v>555</v>
      </c>
      <c r="BQ33" s="866">
        <v>555</v>
      </c>
      <c r="BR33" s="866">
        <v>555</v>
      </c>
      <c r="BS33" s="866">
        <v>555</v>
      </c>
      <c r="BT33" s="866">
        <v>555</v>
      </c>
      <c r="BU33" s="866">
        <v>555</v>
      </c>
    </row>
    <row r="34" spans="1:73" x14ac:dyDescent="0.25">
      <c r="A34" s="9" t="s">
        <v>89</v>
      </c>
      <c r="B34" s="295">
        <v>400</v>
      </c>
      <c r="C34" s="295">
        <v>400</v>
      </c>
      <c r="D34" s="571">
        <v>400</v>
      </c>
      <c r="E34" s="28">
        <v>400</v>
      </c>
      <c r="F34" s="834">
        <v>400</v>
      </c>
      <c r="G34" s="295">
        <v>400</v>
      </c>
      <c r="H34" s="571">
        <v>400</v>
      </c>
      <c r="I34" s="28">
        <v>400</v>
      </c>
      <c r="J34" s="834">
        <v>400</v>
      </c>
      <c r="K34" s="295">
        <v>400</v>
      </c>
      <c r="L34" s="295">
        <v>400</v>
      </c>
      <c r="M34" s="571">
        <v>400</v>
      </c>
      <c r="N34" s="28">
        <v>400</v>
      </c>
      <c r="O34" s="223">
        <v>400</v>
      </c>
      <c r="P34" s="830">
        <v>400</v>
      </c>
      <c r="Q34" s="295">
        <v>400</v>
      </c>
      <c r="R34" s="295">
        <v>400</v>
      </c>
      <c r="S34" s="28">
        <v>400</v>
      </c>
      <c r="T34" s="834">
        <v>400</v>
      </c>
      <c r="U34" s="124">
        <v>400</v>
      </c>
      <c r="V34" s="295">
        <v>400</v>
      </c>
      <c r="W34" s="571">
        <v>400</v>
      </c>
      <c r="X34" s="28">
        <v>400</v>
      </c>
      <c r="Y34" s="834">
        <v>400</v>
      </c>
      <c r="Z34" s="295">
        <v>400</v>
      </c>
      <c r="AA34" s="571">
        <v>400</v>
      </c>
      <c r="AB34" s="28">
        <v>400</v>
      </c>
      <c r="AC34" s="834">
        <v>400</v>
      </c>
      <c r="AD34" s="295">
        <v>400</v>
      </c>
      <c r="AE34" s="295">
        <v>400</v>
      </c>
      <c r="AF34" s="571">
        <v>400</v>
      </c>
      <c r="AG34" s="28">
        <v>400</v>
      </c>
      <c r="AH34" s="223">
        <v>400</v>
      </c>
      <c r="AI34" s="830">
        <v>400</v>
      </c>
      <c r="AJ34" s="295">
        <v>400</v>
      </c>
      <c r="AK34" s="295">
        <v>400</v>
      </c>
      <c r="AL34" s="28">
        <v>400</v>
      </c>
      <c r="AM34" s="834">
        <v>400</v>
      </c>
      <c r="AN34" s="124">
        <v>400</v>
      </c>
      <c r="AO34" s="28">
        <v>400</v>
      </c>
      <c r="AP34" s="28">
        <v>400</v>
      </c>
      <c r="AQ34" s="28">
        <v>400</v>
      </c>
      <c r="AR34" s="834">
        <v>400</v>
      </c>
      <c r="AS34" s="295">
        <v>400</v>
      </c>
      <c r="AT34" s="295">
        <v>400</v>
      </c>
      <c r="AU34" s="295">
        <v>400</v>
      </c>
      <c r="AV34" s="834">
        <v>400</v>
      </c>
      <c r="AW34" s="295">
        <v>400</v>
      </c>
      <c r="AX34" s="295">
        <v>400</v>
      </c>
      <c r="AY34" s="295">
        <v>400</v>
      </c>
      <c r="AZ34" s="28">
        <v>400</v>
      </c>
      <c r="BA34" s="834">
        <v>400</v>
      </c>
      <c r="BB34" s="830">
        <v>400</v>
      </c>
      <c r="BC34" s="830">
        <v>400</v>
      </c>
      <c r="BD34" s="830">
        <v>400</v>
      </c>
      <c r="BE34" s="830">
        <v>400</v>
      </c>
      <c r="BF34" s="834">
        <v>400</v>
      </c>
      <c r="BG34" s="124">
        <v>400</v>
      </c>
      <c r="BH34" s="28">
        <v>400</v>
      </c>
      <c r="BI34" s="28">
        <v>400</v>
      </c>
      <c r="BJ34" s="28">
        <v>400</v>
      </c>
      <c r="BK34" s="834">
        <v>400</v>
      </c>
      <c r="BL34" s="28">
        <v>400</v>
      </c>
      <c r="BM34" s="28">
        <v>400</v>
      </c>
      <c r="BN34" s="28">
        <v>400</v>
      </c>
      <c r="BO34" s="834">
        <v>400</v>
      </c>
      <c r="BP34" s="295">
        <v>400</v>
      </c>
      <c r="BQ34" s="866">
        <v>400</v>
      </c>
      <c r="BR34" s="866">
        <v>400</v>
      </c>
      <c r="BS34" s="866">
        <v>400</v>
      </c>
      <c r="BT34" s="866">
        <v>400</v>
      </c>
      <c r="BU34" s="866">
        <v>400</v>
      </c>
    </row>
    <row r="35" spans="1:73" x14ac:dyDescent="0.25">
      <c r="A35" s="9" t="s">
        <v>90</v>
      </c>
      <c r="B35" s="295">
        <v>155</v>
      </c>
      <c r="C35" s="295">
        <v>155</v>
      </c>
      <c r="D35" s="571">
        <v>155</v>
      </c>
      <c r="E35" s="28">
        <v>155</v>
      </c>
      <c r="F35" s="834">
        <v>155</v>
      </c>
      <c r="G35" s="295">
        <v>155</v>
      </c>
      <c r="H35" s="571">
        <v>155</v>
      </c>
      <c r="I35" s="28">
        <v>155</v>
      </c>
      <c r="J35" s="834">
        <v>155</v>
      </c>
      <c r="K35" s="295">
        <v>155</v>
      </c>
      <c r="L35" s="295">
        <v>155</v>
      </c>
      <c r="M35" s="571">
        <v>155</v>
      </c>
      <c r="N35" s="28">
        <v>155</v>
      </c>
      <c r="O35" s="223">
        <v>155</v>
      </c>
      <c r="P35" s="830">
        <v>155</v>
      </c>
      <c r="Q35" s="295">
        <v>155</v>
      </c>
      <c r="R35" s="295">
        <v>155</v>
      </c>
      <c r="S35" s="28">
        <v>155</v>
      </c>
      <c r="T35" s="834">
        <v>155</v>
      </c>
      <c r="U35" s="124">
        <v>155</v>
      </c>
      <c r="V35" s="295">
        <v>155</v>
      </c>
      <c r="W35" s="571">
        <v>155</v>
      </c>
      <c r="X35" s="28">
        <v>155</v>
      </c>
      <c r="Y35" s="834">
        <v>155</v>
      </c>
      <c r="Z35" s="295">
        <v>155</v>
      </c>
      <c r="AA35" s="571">
        <v>155</v>
      </c>
      <c r="AB35" s="28">
        <v>155</v>
      </c>
      <c r="AC35" s="834">
        <v>155</v>
      </c>
      <c r="AD35" s="295">
        <v>155</v>
      </c>
      <c r="AE35" s="295">
        <v>155</v>
      </c>
      <c r="AF35" s="571">
        <v>155</v>
      </c>
      <c r="AG35" s="28">
        <v>155</v>
      </c>
      <c r="AH35" s="223">
        <v>155</v>
      </c>
      <c r="AI35" s="830">
        <v>155</v>
      </c>
      <c r="AJ35" s="295">
        <v>155</v>
      </c>
      <c r="AK35" s="295">
        <v>155</v>
      </c>
      <c r="AL35" s="28">
        <v>155</v>
      </c>
      <c r="AM35" s="834">
        <v>155</v>
      </c>
      <c r="AN35" s="124">
        <v>155</v>
      </c>
      <c r="AO35" s="28">
        <v>155</v>
      </c>
      <c r="AP35" s="28">
        <v>155</v>
      </c>
      <c r="AQ35" s="28">
        <v>155</v>
      </c>
      <c r="AR35" s="834">
        <v>155</v>
      </c>
      <c r="AS35" s="295">
        <v>155</v>
      </c>
      <c r="AT35" s="295">
        <v>155</v>
      </c>
      <c r="AU35" s="295">
        <v>155</v>
      </c>
      <c r="AV35" s="834">
        <v>155</v>
      </c>
      <c r="AW35" s="295">
        <v>155</v>
      </c>
      <c r="AX35" s="295">
        <v>155</v>
      </c>
      <c r="AY35" s="295">
        <v>155</v>
      </c>
      <c r="AZ35" s="28">
        <v>155</v>
      </c>
      <c r="BA35" s="834">
        <v>155</v>
      </c>
      <c r="BB35" s="830">
        <v>155</v>
      </c>
      <c r="BC35" s="830">
        <v>155</v>
      </c>
      <c r="BD35" s="830">
        <v>155</v>
      </c>
      <c r="BE35" s="830">
        <v>155</v>
      </c>
      <c r="BF35" s="834">
        <v>155</v>
      </c>
      <c r="BG35" s="124">
        <v>155</v>
      </c>
      <c r="BH35" s="28">
        <v>155</v>
      </c>
      <c r="BI35" s="28">
        <v>155</v>
      </c>
      <c r="BJ35" s="28">
        <v>155</v>
      </c>
      <c r="BK35" s="834">
        <v>155</v>
      </c>
      <c r="BL35" s="28">
        <v>155</v>
      </c>
      <c r="BM35" s="28">
        <v>155</v>
      </c>
      <c r="BN35" s="28">
        <v>155</v>
      </c>
      <c r="BO35" s="834">
        <v>155</v>
      </c>
      <c r="BP35" s="295">
        <v>155</v>
      </c>
      <c r="BQ35" s="866">
        <v>155</v>
      </c>
      <c r="BR35" s="866">
        <v>155</v>
      </c>
      <c r="BS35" s="866">
        <v>155</v>
      </c>
      <c r="BT35" s="866">
        <v>155</v>
      </c>
      <c r="BU35" s="866">
        <v>155</v>
      </c>
    </row>
    <row r="36" spans="1:73" x14ac:dyDescent="0.25">
      <c r="A36" s="9" t="s">
        <v>73</v>
      </c>
      <c r="B36" s="295">
        <v>105</v>
      </c>
      <c r="C36" s="295">
        <v>105</v>
      </c>
      <c r="D36" s="571">
        <v>105</v>
      </c>
      <c r="E36" s="28">
        <v>105</v>
      </c>
      <c r="F36" s="834">
        <v>105</v>
      </c>
      <c r="G36" s="295">
        <v>105</v>
      </c>
      <c r="H36" s="571">
        <v>105</v>
      </c>
      <c r="I36" s="28">
        <v>105</v>
      </c>
      <c r="J36" s="834">
        <v>105</v>
      </c>
      <c r="K36" s="295">
        <v>105</v>
      </c>
      <c r="L36" s="295">
        <v>105</v>
      </c>
      <c r="M36" s="571">
        <v>105</v>
      </c>
      <c r="N36" s="28">
        <v>105</v>
      </c>
      <c r="O36" s="223">
        <v>105</v>
      </c>
      <c r="P36" s="830">
        <v>105</v>
      </c>
      <c r="Q36" s="295">
        <v>105</v>
      </c>
      <c r="R36" s="295">
        <v>105</v>
      </c>
      <c r="S36" s="28">
        <v>105</v>
      </c>
      <c r="T36" s="834">
        <v>105</v>
      </c>
      <c r="U36" s="124">
        <v>105</v>
      </c>
      <c r="V36" s="295">
        <v>105</v>
      </c>
      <c r="W36" s="571">
        <v>105</v>
      </c>
      <c r="X36" s="28">
        <v>105</v>
      </c>
      <c r="Y36" s="834">
        <v>105</v>
      </c>
      <c r="Z36" s="295">
        <v>105</v>
      </c>
      <c r="AA36" s="571">
        <v>105</v>
      </c>
      <c r="AB36" s="28">
        <v>105</v>
      </c>
      <c r="AC36" s="834">
        <v>105</v>
      </c>
      <c r="AD36" s="295">
        <v>105</v>
      </c>
      <c r="AE36" s="295">
        <v>105</v>
      </c>
      <c r="AF36" s="571">
        <v>105</v>
      </c>
      <c r="AG36" s="28">
        <v>105</v>
      </c>
      <c r="AH36" s="223">
        <v>105</v>
      </c>
      <c r="AI36" s="830">
        <v>105</v>
      </c>
      <c r="AJ36" s="295">
        <v>105</v>
      </c>
      <c r="AK36" s="295">
        <v>105</v>
      </c>
      <c r="AL36" s="28">
        <v>105</v>
      </c>
      <c r="AM36" s="834">
        <v>105</v>
      </c>
      <c r="AN36" s="124">
        <v>105</v>
      </c>
      <c r="AO36" s="28">
        <v>105</v>
      </c>
      <c r="AP36" s="28">
        <v>105</v>
      </c>
      <c r="AQ36" s="28">
        <v>105</v>
      </c>
      <c r="AR36" s="834">
        <v>105</v>
      </c>
      <c r="AS36" s="295">
        <v>105</v>
      </c>
      <c r="AT36" s="295">
        <v>105</v>
      </c>
      <c r="AU36" s="295">
        <v>105</v>
      </c>
      <c r="AV36" s="834">
        <v>105</v>
      </c>
      <c r="AW36" s="295">
        <v>105</v>
      </c>
      <c r="AX36" s="295">
        <v>105</v>
      </c>
      <c r="AY36" s="295">
        <v>105</v>
      </c>
      <c r="AZ36" s="28">
        <v>105</v>
      </c>
      <c r="BA36" s="834">
        <v>105</v>
      </c>
      <c r="BB36" s="830">
        <v>105</v>
      </c>
      <c r="BC36" s="830">
        <v>105</v>
      </c>
      <c r="BD36" s="830">
        <v>105</v>
      </c>
      <c r="BE36" s="830">
        <v>105</v>
      </c>
      <c r="BF36" s="834">
        <v>105</v>
      </c>
      <c r="BG36" s="124">
        <v>105</v>
      </c>
      <c r="BH36" s="28">
        <v>105</v>
      </c>
      <c r="BI36" s="28">
        <v>105</v>
      </c>
      <c r="BJ36" s="28">
        <v>105</v>
      </c>
      <c r="BK36" s="834">
        <v>105</v>
      </c>
      <c r="BL36" s="28">
        <v>105</v>
      </c>
      <c r="BM36" s="28">
        <v>105</v>
      </c>
      <c r="BN36" s="28">
        <v>105</v>
      </c>
      <c r="BO36" s="834">
        <v>105</v>
      </c>
      <c r="BP36" s="295">
        <v>105</v>
      </c>
      <c r="BQ36" s="866">
        <v>105</v>
      </c>
      <c r="BR36" s="866">
        <v>105</v>
      </c>
      <c r="BS36" s="866">
        <v>105</v>
      </c>
      <c r="BT36" s="866">
        <v>105</v>
      </c>
      <c r="BU36" s="866">
        <v>105</v>
      </c>
    </row>
    <row r="37" spans="1:73" x14ac:dyDescent="0.25">
      <c r="A37" s="30" t="s">
        <v>30</v>
      </c>
      <c r="B37" s="180">
        <v>4313.415</v>
      </c>
      <c r="C37" s="180">
        <v>4313.415</v>
      </c>
      <c r="D37" s="181">
        <v>4891.1549999999997</v>
      </c>
      <c r="E37" s="182">
        <v>4891.1549999999997</v>
      </c>
      <c r="F37" s="183">
        <v>4891.1549999999997</v>
      </c>
      <c r="G37" s="180">
        <v>4881.8050000000003</v>
      </c>
      <c r="H37" s="181">
        <v>4881.8050000000003</v>
      </c>
      <c r="I37" s="182">
        <v>4881.8050000000003</v>
      </c>
      <c r="J37" s="183">
        <v>4881.8050000000003</v>
      </c>
      <c r="K37" s="180">
        <v>4790.1899999999996</v>
      </c>
      <c r="L37" s="180">
        <v>4881.2029999999995</v>
      </c>
      <c r="M37" s="181">
        <v>4881.2029999999995</v>
      </c>
      <c r="N37" s="182">
        <v>4881.2029999999995</v>
      </c>
      <c r="O37" s="184">
        <v>4881.2029999999995</v>
      </c>
      <c r="P37" s="19">
        <v>4820.5276666666659</v>
      </c>
      <c r="Q37" s="180">
        <v>5224.84</v>
      </c>
      <c r="R37" s="181">
        <v>5224.84</v>
      </c>
      <c r="S37" s="182">
        <v>5224.884</v>
      </c>
      <c r="T37" s="181">
        <v>5224.8440000000001</v>
      </c>
      <c r="U37" s="181">
        <v>4921.6094166666671</v>
      </c>
      <c r="V37" s="180">
        <v>5277.4</v>
      </c>
      <c r="W37" s="181">
        <v>5277.4</v>
      </c>
      <c r="X37" s="182">
        <v>5277.4</v>
      </c>
      <c r="Y37" s="183">
        <v>5277.4</v>
      </c>
      <c r="Z37" s="180">
        <v>5277.4</v>
      </c>
      <c r="AA37" s="181">
        <v>5302.9380000000001</v>
      </c>
      <c r="AB37" s="182">
        <v>5326.9380000000001</v>
      </c>
      <c r="AC37" s="183">
        <v>5322.1096666666672</v>
      </c>
      <c r="AD37" s="180">
        <v>5289.9126666666671</v>
      </c>
      <c r="AE37" s="180">
        <v>5306.7839999999997</v>
      </c>
      <c r="AF37" s="181">
        <v>5306.7839999999997</v>
      </c>
      <c r="AG37" s="182">
        <v>5337.4889999999996</v>
      </c>
      <c r="AH37" s="184">
        <v>5317.0154855072469</v>
      </c>
      <c r="AI37" s="19">
        <v>5298.9481111111118</v>
      </c>
      <c r="AJ37" s="180">
        <v>5327.1576999999997</v>
      </c>
      <c r="AK37" s="181">
        <v>5327.8237000000008</v>
      </c>
      <c r="AL37" s="182">
        <v>5327.8626999999997</v>
      </c>
      <c r="AM37" s="183">
        <v>5327.6013666666668</v>
      </c>
      <c r="AN37" s="183">
        <v>5306.1147583333341</v>
      </c>
      <c r="AO37" s="180">
        <v>5326.0567000000001</v>
      </c>
      <c r="AP37" s="181">
        <v>5326.0567000000001</v>
      </c>
      <c r="AQ37" s="182">
        <v>5326.0567000000001</v>
      </c>
      <c r="AR37" s="183">
        <v>5326.0567000000001</v>
      </c>
      <c r="AS37" s="180">
        <v>5326.0570000000007</v>
      </c>
      <c r="AT37" s="181">
        <v>5326.0567000000001</v>
      </c>
      <c r="AU37" s="182">
        <v>5325.2890000000007</v>
      </c>
      <c r="AV37" s="183">
        <v>5288.1509000000005</v>
      </c>
      <c r="AW37" s="180">
        <v>5325.9288000000006</v>
      </c>
      <c r="AX37" s="180">
        <v>5324.8530000000001</v>
      </c>
      <c r="AY37" s="181">
        <v>5336.8979999999992</v>
      </c>
      <c r="AZ37" s="182">
        <v>5336.9030000000002</v>
      </c>
      <c r="BA37" s="183">
        <v>5332.8096666666661</v>
      </c>
      <c r="BB37" s="19">
        <v>5328.2474222222227</v>
      </c>
      <c r="BC37" s="180">
        <v>5425.65</v>
      </c>
      <c r="BD37" s="181">
        <v>5414.25</v>
      </c>
      <c r="BE37" s="182">
        <v>5414.25</v>
      </c>
      <c r="BF37" s="183">
        <v>5369.1750000000002</v>
      </c>
      <c r="BG37" s="183">
        <v>5350.6980666666668</v>
      </c>
      <c r="BH37" s="180">
        <v>5270.7250000000004</v>
      </c>
      <c r="BI37" s="181">
        <v>5359.7250000000004</v>
      </c>
      <c r="BJ37" s="182">
        <v>5359.7250000000004</v>
      </c>
      <c r="BK37" s="183">
        <v>5359.7250000000004</v>
      </c>
      <c r="BL37" s="181">
        <v>5359.7250000000004</v>
      </c>
      <c r="BM37" s="181">
        <v>5359.7250000000004</v>
      </c>
      <c r="BN37" s="181">
        <v>5361.875</v>
      </c>
      <c r="BO37" s="183">
        <v>5322.0749999999998</v>
      </c>
      <c r="BP37" s="180">
        <v>5345.25</v>
      </c>
      <c r="BQ37" s="868">
        <v>5361.875</v>
      </c>
      <c r="BR37" s="868">
        <v>5361.875</v>
      </c>
      <c r="BS37" s="868">
        <v>5361.875</v>
      </c>
      <c r="BT37" s="868">
        <v>5361.7999999999993</v>
      </c>
      <c r="BU37" s="868">
        <v>5360.6805555555547</v>
      </c>
    </row>
    <row r="38" spans="1:73" x14ac:dyDescent="0.25">
      <c r="A38" s="10" t="s">
        <v>76</v>
      </c>
      <c r="B38" s="29">
        <v>747.69200000000001</v>
      </c>
      <c r="C38" s="29">
        <v>747.69200000000001</v>
      </c>
      <c r="D38" s="572">
        <v>1325.432</v>
      </c>
      <c r="E38" s="561">
        <v>1325.432</v>
      </c>
      <c r="F38" s="572">
        <v>1325.432</v>
      </c>
      <c r="G38" s="29">
        <v>1325.432</v>
      </c>
      <c r="H38" s="572">
        <v>1325.432</v>
      </c>
      <c r="I38" s="561">
        <v>1325.432</v>
      </c>
      <c r="J38" s="572">
        <v>1325.432</v>
      </c>
      <c r="K38" s="29">
        <v>1229.1420000000001</v>
      </c>
      <c r="L38" s="29">
        <v>1325.432</v>
      </c>
      <c r="M38" s="572">
        <v>1325.432</v>
      </c>
      <c r="N38" s="561">
        <v>1325.432</v>
      </c>
      <c r="O38" s="123">
        <v>1325.432</v>
      </c>
      <c r="P38" s="827">
        <v>1261.2386666666669</v>
      </c>
      <c r="Q38" s="29">
        <v>1325.432</v>
      </c>
      <c r="R38" s="572">
        <v>1325.432</v>
      </c>
      <c r="S38" s="561">
        <v>1325.432</v>
      </c>
      <c r="T38" s="572">
        <v>1325.432</v>
      </c>
      <c r="U38" s="124">
        <v>1277.2870000000003</v>
      </c>
      <c r="V38" s="29">
        <v>1377.2760000000001</v>
      </c>
      <c r="W38" s="572">
        <v>1377.2760000000001</v>
      </c>
      <c r="X38" s="561">
        <v>1377.2760000000001</v>
      </c>
      <c r="Y38" s="572">
        <v>1377.2760000000001</v>
      </c>
      <c r="Z38" s="29">
        <v>1377.2760000000001</v>
      </c>
      <c r="AA38" s="572">
        <v>1388.2760000000001</v>
      </c>
      <c r="AB38" s="561">
        <v>1412.2760000000001</v>
      </c>
      <c r="AC38" s="572">
        <v>1412.2760000000001</v>
      </c>
      <c r="AD38" s="29">
        <v>1384.9426666666668</v>
      </c>
      <c r="AE38" s="29">
        <v>1392.6380000000001</v>
      </c>
      <c r="AF38" s="572">
        <v>1392.6380000000001</v>
      </c>
      <c r="AG38" s="561">
        <v>1392.6380000000001</v>
      </c>
      <c r="AH38" s="123">
        <v>1392.6380000000001</v>
      </c>
      <c r="AI38" s="827">
        <v>1387.5077777777778</v>
      </c>
      <c r="AJ38" s="29">
        <v>1381.9780000000001</v>
      </c>
      <c r="AK38" s="572">
        <v>1381.9780000000001</v>
      </c>
      <c r="AL38" s="561">
        <v>1381.9780000000001</v>
      </c>
      <c r="AM38" s="560">
        <v>1381.9780000000001</v>
      </c>
      <c r="AN38" s="124">
        <v>1386.1253333333334</v>
      </c>
      <c r="AO38" s="29">
        <v>1381.9780000000001</v>
      </c>
      <c r="AP38" s="572">
        <v>1381.9780000000001</v>
      </c>
      <c r="AQ38" s="561">
        <v>1381.9780000000001</v>
      </c>
      <c r="AR38" s="572">
        <v>1381.9780000000001</v>
      </c>
      <c r="AS38" s="29">
        <v>1381.9780000000001</v>
      </c>
      <c r="AT38" s="572">
        <v>1381.9780000000001</v>
      </c>
      <c r="AU38" s="561">
        <v>1381.9780000000001</v>
      </c>
      <c r="AV38" s="572">
        <v>1381.9780000000001</v>
      </c>
      <c r="AW38" s="29">
        <v>1381.9780000000001</v>
      </c>
      <c r="AX38" s="29">
        <v>1381.5420000000001</v>
      </c>
      <c r="AY38" s="572">
        <v>1392.9</v>
      </c>
      <c r="AZ38" s="561">
        <v>1392.9</v>
      </c>
      <c r="BA38" s="572">
        <v>1389.114</v>
      </c>
      <c r="BB38" s="827">
        <v>1384.3566666666666</v>
      </c>
      <c r="BC38" s="29">
        <v>1392.9</v>
      </c>
      <c r="BD38" s="572">
        <v>1381.5</v>
      </c>
      <c r="BE38" s="561">
        <v>1381.5</v>
      </c>
      <c r="BF38" s="572">
        <v>1392.9</v>
      </c>
      <c r="BG38" s="124">
        <v>1384.5924999999995</v>
      </c>
      <c r="BH38" s="29">
        <v>1379.7829999999999</v>
      </c>
      <c r="BI38" s="572">
        <v>1379.7829999999999</v>
      </c>
      <c r="BJ38" s="561">
        <v>1379.7829999999999</v>
      </c>
      <c r="BK38" s="572">
        <v>1379.7829999999999</v>
      </c>
      <c r="BL38" s="572">
        <v>1379.7829999999999</v>
      </c>
      <c r="BM38" s="572">
        <v>1379.7829999999999</v>
      </c>
      <c r="BN38" s="572">
        <v>1379.7829999999999</v>
      </c>
      <c r="BO38" s="572">
        <v>1379.7829999999999</v>
      </c>
      <c r="BP38" s="29">
        <v>1379.7829999999997</v>
      </c>
      <c r="BQ38" s="869">
        <v>1379.7829999999999</v>
      </c>
      <c r="BR38" s="869">
        <v>1379.7829999999999</v>
      </c>
      <c r="BS38" s="869">
        <v>1379.7829999999999</v>
      </c>
      <c r="BT38" s="869">
        <v>1379.7829999999999</v>
      </c>
      <c r="BU38" s="869">
        <v>1379.7829999999997</v>
      </c>
    </row>
    <row r="39" spans="1:73" x14ac:dyDescent="0.25">
      <c r="A39" s="58" t="s">
        <v>31</v>
      </c>
      <c r="B39" s="202">
        <v>736</v>
      </c>
      <c r="C39" s="202">
        <v>736</v>
      </c>
      <c r="D39" s="570">
        <v>1313.74</v>
      </c>
      <c r="E39" s="232">
        <v>1313.74</v>
      </c>
      <c r="F39" s="570">
        <v>1313.74</v>
      </c>
      <c r="G39" s="202">
        <v>1313.74</v>
      </c>
      <c r="H39" s="570">
        <v>1313.74</v>
      </c>
      <c r="I39" s="232">
        <v>1313.74</v>
      </c>
      <c r="J39" s="570">
        <v>1313.74</v>
      </c>
      <c r="K39" s="202">
        <v>1217.45</v>
      </c>
      <c r="L39" s="202">
        <v>1313.74</v>
      </c>
      <c r="M39" s="570">
        <v>1313.74</v>
      </c>
      <c r="N39" s="232">
        <v>1313.74</v>
      </c>
      <c r="O39" s="223">
        <v>1313.74</v>
      </c>
      <c r="P39" s="830">
        <v>1249.5466666666666</v>
      </c>
      <c r="Q39" s="202">
        <v>1313.74</v>
      </c>
      <c r="R39" s="202">
        <v>1313.74</v>
      </c>
      <c r="S39" s="232">
        <v>1313.74</v>
      </c>
      <c r="T39" s="223">
        <v>1313.74</v>
      </c>
      <c r="U39" s="124">
        <v>1265.595</v>
      </c>
      <c r="V39" s="202">
        <v>1332.94</v>
      </c>
      <c r="W39" s="570">
        <v>1332.94</v>
      </c>
      <c r="X39" s="232">
        <v>1332.94</v>
      </c>
      <c r="Y39" s="570">
        <v>1332.94</v>
      </c>
      <c r="Z39" s="202">
        <v>1332.94</v>
      </c>
      <c r="AA39" s="570">
        <v>1343.94</v>
      </c>
      <c r="AB39" s="232">
        <v>1367.94</v>
      </c>
      <c r="AC39" s="570">
        <v>1367.94</v>
      </c>
      <c r="AD39" s="202">
        <v>1340.6066666666668</v>
      </c>
      <c r="AE39" s="202">
        <v>1348.3020000000001</v>
      </c>
      <c r="AF39" s="570">
        <v>1348.3020000000001</v>
      </c>
      <c r="AG39" s="232">
        <v>1348.3020000000001</v>
      </c>
      <c r="AH39" s="223">
        <v>1348.3020000000001</v>
      </c>
      <c r="AI39" s="830">
        <v>1343.1717777777781</v>
      </c>
      <c r="AJ39" s="202">
        <v>1337.6420000000001</v>
      </c>
      <c r="AK39" s="202">
        <v>1337.6420000000001</v>
      </c>
      <c r="AL39" s="202">
        <v>1337.6420000000001</v>
      </c>
      <c r="AM39" s="223">
        <v>1337.6420000000001</v>
      </c>
      <c r="AN39" s="124">
        <v>1341.7893333333336</v>
      </c>
      <c r="AO39" s="202">
        <v>1337.6420000000001</v>
      </c>
      <c r="AP39" s="202">
        <v>1337.6420000000001</v>
      </c>
      <c r="AQ39" s="232">
        <v>1337.6420000000001</v>
      </c>
      <c r="AR39" s="570">
        <v>1337.6420000000001</v>
      </c>
      <c r="AS39" s="202">
        <v>1337.6420000000001</v>
      </c>
      <c r="AT39" s="570">
        <v>1337.6420000000001</v>
      </c>
      <c r="AU39" s="232">
        <v>1337.6420000000001</v>
      </c>
      <c r="AV39" s="570">
        <v>1337.6420000000001</v>
      </c>
      <c r="AW39" s="202">
        <v>1337.6420000000001</v>
      </c>
      <c r="AX39" s="202">
        <v>1337.6420000000001</v>
      </c>
      <c r="AY39" s="570">
        <v>1349</v>
      </c>
      <c r="AZ39" s="232">
        <v>1349</v>
      </c>
      <c r="BA39" s="570">
        <v>1345.2139999999999</v>
      </c>
      <c r="BB39" s="830">
        <v>1340.1659999999999</v>
      </c>
      <c r="BC39" s="202">
        <v>1349</v>
      </c>
      <c r="BD39" s="570">
        <v>1337.6</v>
      </c>
      <c r="BE39" s="570">
        <v>1337.6</v>
      </c>
      <c r="BF39" s="570">
        <v>1349</v>
      </c>
      <c r="BG39" s="124">
        <v>1340.4745</v>
      </c>
      <c r="BH39" s="830">
        <v>1336.867</v>
      </c>
      <c r="BI39" s="830">
        <v>1336.867</v>
      </c>
      <c r="BJ39" s="232">
        <v>1336.867</v>
      </c>
      <c r="BK39" s="570">
        <v>1336.867</v>
      </c>
      <c r="BL39" s="232">
        <v>1336.867</v>
      </c>
      <c r="BM39" s="202">
        <v>1336.867</v>
      </c>
      <c r="BN39" s="202">
        <v>1336.867</v>
      </c>
      <c r="BO39" s="570">
        <v>1336.867</v>
      </c>
      <c r="BP39" s="202">
        <v>1336.867</v>
      </c>
      <c r="BQ39" s="870">
        <v>1336.867</v>
      </c>
      <c r="BR39" s="870">
        <v>1336.867</v>
      </c>
      <c r="BS39" s="870">
        <v>1336.867</v>
      </c>
      <c r="BT39" s="870">
        <v>1336.867</v>
      </c>
      <c r="BU39" s="870">
        <v>1336.867</v>
      </c>
    </row>
    <row r="40" spans="1:73" x14ac:dyDescent="0.25">
      <c r="A40" s="59" t="s">
        <v>32</v>
      </c>
      <c r="B40" s="295">
        <v>326</v>
      </c>
      <c r="C40" s="295">
        <v>326</v>
      </c>
      <c r="D40" s="571">
        <v>326</v>
      </c>
      <c r="E40" s="28">
        <v>326</v>
      </c>
      <c r="F40" s="834">
        <v>326</v>
      </c>
      <c r="G40" s="295">
        <v>326</v>
      </c>
      <c r="H40" s="571">
        <v>326</v>
      </c>
      <c r="I40" s="28">
        <v>326</v>
      </c>
      <c r="J40" s="834">
        <v>326</v>
      </c>
      <c r="K40" s="295">
        <v>326</v>
      </c>
      <c r="L40" s="295">
        <v>326</v>
      </c>
      <c r="M40" s="571">
        <v>326</v>
      </c>
      <c r="N40" s="28">
        <v>326</v>
      </c>
      <c r="O40" s="223">
        <v>326</v>
      </c>
      <c r="P40" s="830">
        <v>326</v>
      </c>
      <c r="Q40" s="295">
        <v>326</v>
      </c>
      <c r="R40" s="295">
        <v>326</v>
      </c>
      <c r="S40" s="295">
        <v>326</v>
      </c>
      <c r="T40" s="223">
        <v>326</v>
      </c>
      <c r="U40" s="124">
        <v>326</v>
      </c>
      <c r="V40" s="295">
        <v>326</v>
      </c>
      <c r="W40" s="571">
        <v>326</v>
      </c>
      <c r="X40" s="28">
        <v>326</v>
      </c>
      <c r="Y40" s="834">
        <v>326</v>
      </c>
      <c r="Z40" s="295">
        <v>326</v>
      </c>
      <c r="AA40" s="571">
        <v>337</v>
      </c>
      <c r="AB40" s="28">
        <v>361</v>
      </c>
      <c r="AC40" s="834">
        <v>361</v>
      </c>
      <c r="AD40" s="295">
        <v>333.66666666666669</v>
      </c>
      <c r="AE40" s="295">
        <v>361</v>
      </c>
      <c r="AF40" s="571">
        <v>361</v>
      </c>
      <c r="AG40" s="28">
        <v>361</v>
      </c>
      <c r="AH40" s="223">
        <v>361</v>
      </c>
      <c r="AI40" s="830">
        <v>342.77777777777777</v>
      </c>
      <c r="AJ40" s="295">
        <v>361</v>
      </c>
      <c r="AK40" s="295">
        <v>361</v>
      </c>
      <c r="AL40" s="295">
        <v>361</v>
      </c>
      <c r="AM40" s="223">
        <v>361</v>
      </c>
      <c r="AN40" s="124">
        <v>347.33333333333331</v>
      </c>
      <c r="AO40" s="295">
        <v>361</v>
      </c>
      <c r="AP40" s="295">
        <v>361</v>
      </c>
      <c r="AQ40" s="28">
        <v>361</v>
      </c>
      <c r="AR40" s="834">
        <v>361</v>
      </c>
      <c r="AS40" s="295">
        <v>361</v>
      </c>
      <c r="AT40" s="295">
        <v>361</v>
      </c>
      <c r="AU40" s="28">
        <v>361</v>
      </c>
      <c r="AV40" s="834">
        <v>361</v>
      </c>
      <c r="AW40" s="295">
        <v>361</v>
      </c>
      <c r="AX40" s="295">
        <v>361</v>
      </c>
      <c r="AY40" s="571">
        <v>361</v>
      </c>
      <c r="AZ40" s="28">
        <v>361</v>
      </c>
      <c r="BA40" s="834">
        <v>361</v>
      </c>
      <c r="BB40" s="830">
        <v>361</v>
      </c>
      <c r="BC40" s="295">
        <v>361</v>
      </c>
      <c r="BD40" s="571">
        <v>361</v>
      </c>
      <c r="BE40" s="571">
        <v>361</v>
      </c>
      <c r="BF40" s="834">
        <v>361</v>
      </c>
      <c r="BG40" s="124">
        <v>361</v>
      </c>
      <c r="BH40" s="830">
        <v>361</v>
      </c>
      <c r="BI40" s="830">
        <v>361</v>
      </c>
      <c r="BJ40" s="28">
        <v>361</v>
      </c>
      <c r="BK40" s="834">
        <v>361</v>
      </c>
      <c r="BL40" s="28">
        <v>361</v>
      </c>
      <c r="BM40" s="28">
        <v>361</v>
      </c>
      <c r="BN40" s="28">
        <v>361</v>
      </c>
      <c r="BO40" s="834">
        <v>361</v>
      </c>
      <c r="BP40" s="295">
        <v>361</v>
      </c>
      <c r="BQ40" s="867">
        <v>361</v>
      </c>
      <c r="BR40" s="867">
        <v>361</v>
      </c>
      <c r="BS40" s="867">
        <v>361</v>
      </c>
      <c r="BT40" s="867">
        <v>361</v>
      </c>
      <c r="BU40" s="867">
        <v>361</v>
      </c>
    </row>
    <row r="41" spans="1:73" x14ac:dyDescent="0.25">
      <c r="A41" s="59" t="s">
        <v>33</v>
      </c>
      <c r="B41" s="295">
        <v>410</v>
      </c>
      <c r="C41" s="295">
        <v>410</v>
      </c>
      <c r="D41" s="571">
        <v>410</v>
      </c>
      <c r="E41" s="28">
        <v>410</v>
      </c>
      <c r="F41" s="834">
        <v>410</v>
      </c>
      <c r="G41" s="295">
        <v>410</v>
      </c>
      <c r="H41" s="571">
        <v>410</v>
      </c>
      <c r="I41" s="28">
        <v>410</v>
      </c>
      <c r="J41" s="834">
        <v>410</v>
      </c>
      <c r="K41" s="295">
        <v>410</v>
      </c>
      <c r="L41" s="295">
        <v>410</v>
      </c>
      <c r="M41" s="571">
        <v>410</v>
      </c>
      <c r="N41" s="28">
        <v>410</v>
      </c>
      <c r="O41" s="223">
        <v>410</v>
      </c>
      <c r="P41" s="830">
        <v>410</v>
      </c>
      <c r="Q41" s="295">
        <v>410</v>
      </c>
      <c r="R41" s="295">
        <v>410</v>
      </c>
      <c r="S41" s="295">
        <v>410</v>
      </c>
      <c r="T41" s="223">
        <v>410</v>
      </c>
      <c r="U41" s="124">
        <v>410</v>
      </c>
      <c r="V41" s="295">
        <v>410</v>
      </c>
      <c r="W41" s="571">
        <v>410</v>
      </c>
      <c r="X41" s="28">
        <v>410</v>
      </c>
      <c r="Y41" s="834">
        <v>410</v>
      </c>
      <c r="Z41" s="295">
        <v>410</v>
      </c>
      <c r="AA41" s="571">
        <v>410</v>
      </c>
      <c r="AB41" s="28">
        <v>410</v>
      </c>
      <c r="AC41" s="834">
        <v>410</v>
      </c>
      <c r="AD41" s="295">
        <v>410</v>
      </c>
      <c r="AE41" s="295">
        <v>410</v>
      </c>
      <c r="AF41" s="571">
        <v>410</v>
      </c>
      <c r="AG41" s="28">
        <v>410</v>
      </c>
      <c r="AH41" s="223">
        <v>410</v>
      </c>
      <c r="AI41" s="830">
        <v>410</v>
      </c>
      <c r="AJ41" s="295">
        <v>410</v>
      </c>
      <c r="AK41" s="295">
        <v>410</v>
      </c>
      <c r="AL41" s="295">
        <v>410</v>
      </c>
      <c r="AM41" s="223">
        <v>410</v>
      </c>
      <c r="AN41" s="124">
        <v>410</v>
      </c>
      <c r="AO41" s="295">
        <v>410</v>
      </c>
      <c r="AP41" s="295">
        <v>410</v>
      </c>
      <c r="AQ41" s="28">
        <v>410</v>
      </c>
      <c r="AR41" s="834">
        <v>410</v>
      </c>
      <c r="AS41" s="295">
        <v>410</v>
      </c>
      <c r="AT41" s="295">
        <v>410</v>
      </c>
      <c r="AU41" s="28">
        <v>410</v>
      </c>
      <c r="AV41" s="834">
        <v>410</v>
      </c>
      <c r="AW41" s="295">
        <v>410</v>
      </c>
      <c r="AX41" s="295">
        <v>410</v>
      </c>
      <c r="AY41" s="571">
        <v>410</v>
      </c>
      <c r="AZ41" s="28">
        <v>410</v>
      </c>
      <c r="BA41" s="834">
        <v>410</v>
      </c>
      <c r="BB41" s="830">
        <v>410</v>
      </c>
      <c r="BC41" s="295">
        <v>410</v>
      </c>
      <c r="BD41" s="571">
        <v>410</v>
      </c>
      <c r="BE41" s="571">
        <v>410</v>
      </c>
      <c r="BF41" s="834">
        <v>410</v>
      </c>
      <c r="BG41" s="124">
        <v>410</v>
      </c>
      <c r="BH41" s="830">
        <v>410</v>
      </c>
      <c r="BI41" s="830">
        <v>410</v>
      </c>
      <c r="BJ41" s="28">
        <v>410</v>
      </c>
      <c r="BK41" s="834">
        <v>410</v>
      </c>
      <c r="BL41" s="28">
        <v>410</v>
      </c>
      <c r="BM41" s="28">
        <v>410</v>
      </c>
      <c r="BN41" s="28">
        <v>410</v>
      </c>
      <c r="BO41" s="834">
        <v>410</v>
      </c>
      <c r="BP41" s="295">
        <v>410</v>
      </c>
      <c r="BQ41" s="867">
        <v>410</v>
      </c>
      <c r="BR41" s="867">
        <v>410</v>
      </c>
      <c r="BS41" s="867">
        <v>410</v>
      </c>
      <c r="BT41" s="867">
        <v>410</v>
      </c>
      <c r="BU41" s="867">
        <v>410</v>
      </c>
    </row>
    <row r="42" spans="1:73" x14ac:dyDescent="0.25">
      <c r="A42" s="59" t="s">
        <v>62</v>
      </c>
      <c r="B42" s="295"/>
      <c r="C42" s="295"/>
      <c r="D42" s="571">
        <v>577.74</v>
      </c>
      <c r="E42" s="28">
        <v>577.74</v>
      </c>
      <c r="F42" s="834">
        <v>577.74</v>
      </c>
      <c r="G42" s="295">
        <v>577.74</v>
      </c>
      <c r="H42" s="571">
        <v>577.74</v>
      </c>
      <c r="I42" s="28">
        <v>577.74</v>
      </c>
      <c r="J42" s="834">
        <v>577.74</v>
      </c>
      <c r="K42" s="295">
        <v>481.45</v>
      </c>
      <c r="L42" s="295">
        <v>577.74</v>
      </c>
      <c r="M42" s="571">
        <v>577.74</v>
      </c>
      <c r="N42" s="28">
        <v>577.74</v>
      </c>
      <c r="O42" s="223">
        <v>577.74</v>
      </c>
      <c r="P42" s="830">
        <v>513.54666666666662</v>
      </c>
      <c r="Q42" s="295">
        <v>577.74</v>
      </c>
      <c r="R42" s="295">
        <v>577.74</v>
      </c>
      <c r="S42" s="295">
        <v>577.74</v>
      </c>
      <c r="T42" s="223">
        <v>577.74</v>
      </c>
      <c r="U42" s="124">
        <v>529.59499999999991</v>
      </c>
      <c r="V42" s="295">
        <v>596.94000000000005</v>
      </c>
      <c r="W42" s="571">
        <v>596.94000000000005</v>
      </c>
      <c r="X42" s="28">
        <v>596.94000000000005</v>
      </c>
      <c r="Y42" s="834">
        <v>596.94000000000005</v>
      </c>
      <c r="Z42" s="295">
        <v>596.94000000000005</v>
      </c>
      <c r="AA42" s="571">
        <v>596.94000000000005</v>
      </c>
      <c r="AB42" s="28">
        <v>596.94000000000005</v>
      </c>
      <c r="AC42" s="834">
        <v>596.94000000000005</v>
      </c>
      <c r="AD42" s="295">
        <v>596.94000000000005</v>
      </c>
      <c r="AE42" s="295">
        <v>577.30200000000002</v>
      </c>
      <c r="AF42" s="295">
        <v>577.30200000000002</v>
      </c>
      <c r="AG42" s="295">
        <v>577.30200000000002</v>
      </c>
      <c r="AH42" s="223">
        <v>577.30200000000002</v>
      </c>
      <c r="AI42" s="830">
        <v>590.39400000000001</v>
      </c>
      <c r="AJ42" s="295">
        <v>566.64200000000005</v>
      </c>
      <c r="AK42" s="295">
        <v>566.64200000000005</v>
      </c>
      <c r="AL42" s="295">
        <v>566.64200000000005</v>
      </c>
      <c r="AM42" s="223">
        <v>566.64200000000005</v>
      </c>
      <c r="AN42" s="124">
        <v>584.45600000000013</v>
      </c>
      <c r="AO42" s="295">
        <v>566.64200000000005</v>
      </c>
      <c r="AP42" s="295">
        <v>566.64200000000005</v>
      </c>
      <c r="AQ42" s="28">
        <v>566.64200000000005</v>
      </c>
      <c r="AR42" s="834">
        <v>566.64200000000005</v>
      </c>
      <c r="AS42" s="295">
        <v>566.64200000000005</v>
      </c>
      <c r="AT42" s="295">
        <v>566.64200000000005</v>
      </c>
      <c r="AU42" s="28">
        <v>566.64200000000005</v>
      </c>
      <c r="AV42" s="834">
        <v>566.64200000000005</v>
      </c>
      <c r="AW42" s="295">
        <v>566.64199999999994</v>
      </c>
      <c r="AX42" s="295">
        <v>566.64200000000005</v>
      </c>
      <c r="AY42" s="571">
        <v>578</v>
      </c>
      <c r="AZ42" s="28">
        <v>578</v>
      </c>
      <c r="BA42" s="834">
        <v>574.21400000000006</v>
      </c>
      <c r="BB42" s="830">
        <v>569.16599999999994</v>
      </c>
      <c r="BC42" s="295">
        <v>578</v>
      </c>
      <c r="BD42" s="571">
        <v>578</v>
      </c>
      <c r="BE42" s="571">
        <v>578</v>
      </c>
      <c r="BF42" s="834">
        <v>578</v>
      </c>
      <c r="BG42" s="124">
        <v>571.3744999999999</v>
      </c>
      <c r="BH42" s="830">
        <v>565.86699999999996</v>
      </c>
      <c r="BI42" s="830">
        <v>565.86699999999996</v>
      </c>
      <c r="BJ42" s="28">
        <v>565.86699999999996</v>
      </c>
      <c r="BK42" s="834">
        <v>565.86699999999996</v>
      </c>
      <c r="BL42" s="28">
        <v>565.86699999999996</v>
      </c>
      <c r="BM42" s="28">
        <v>565.86699999999996</v>
      </c>
      <c r="BN42" s="28">
        <v>565.86699999999996</v>
      </c>
      <c r="BO42" s="834">
        <v>565.86699999999996</v>
      </c>
      <c r="BP42" s="295">
        <v>565.86700000000008</v>
      </c>
      <c r="BQ42" s="867">
        <v>565.86699999999996</v>
      </c>
      <c r="BR42" s="867">
        <v>565.86699999999996</v>
      </c>
      <c r="BS42" s="867">
        <v>565.86699999999996</v>
      </c>
      <c r="BT42" s="867">
        <v>565.86699999999996</v>
      </c>
      <c r="BU42" s="867">
        <v>565.86700000000008</v>
      </c>
    </row>
    <row r="43" spans="1:73" x14ac:dyDescent="0.25">
      <c r="A43" s="59" t="s">
        <v>63</v>
      </c>
      <c r="B43" s="202"/>
      <c r="C43" s="202"/>
      <c r="D43" s="570"/>
      <c r="E43" s="232"/>
      <c r="F43" s="570"/>
      <c r="G43" s="202"/>
      <c r="H43" s="570"/>
      <c r="I43" s="232"/>
      <c r="J43" s="570"/>
      <c r="K43" s="202">
        <v>0</v>
      </c>
      <c r="L43" s="202"/>
      <c r="M43" s="570"/>
      <c r="N43" s="232"/>
      <c r="O43" s="223">
        <v>0</v>
      </c>
      <c r="P43" s="830">
        <v>0</v>
      </c>
      <c r="Q43" s="202"/>
      <c r="R43" s="202"/>
      <c r="S43" s="202"/>
      <c r="T43" s="223">
        <v>0</v>
      </c>
      <c r="U43" s="124">
        <v>0</v>
      </c>
      <c r="V43" s="202"/>
      <c r="W43" s="570"/>
      <c r="X43" s="232"/>
      <c r="Y43" s="570"/>
      <c r="Z43" s="202"/>
      <c r="AA43" s="570"/>
      <c r="AB43" s="232"/>
      <c r="AC43" s="570"/>
      <c r="AD43" s="202">
        <v>0</v>
      </c>
      <c r="AE43" s="202"/>
      <c r="AF43" s="570"/>
      <c r="AG43" s="232"/>
      <c r="AH43" s="223">
        <v>0</v>
      </c>
      <c r="AI43" s="830">
        <v>0</v>
      </c>
      <c r="AJ43" s="202"/>
      <c r="AK43" s="202"/>
      <c r="AL43" s="202"/>
      <c r="AM43" s="223">
        <v>0</v>
      </c>
      <c r="AN43" s="124">
        <v>0</v>
      </c>
      <c r="AO43" s="202"/>
      <c r="AP43" s="202"/>
      <c r="AQ43" s="232"/>
      <c r="AR43" s="570">
        <v>0</v>
      </c>
      <c r="AS43" s="202"/>
      <c r="AT43" s="570"/>
      <c r="AU43" s="232"/>
      <c r="AV43" s="570">
        <v>0</v>
      </c>
      <c r="AW43" s="202">
        <v>0</v>
      </c>
      <c r="AX43" s="202"/>
      <c r="AY43" s="570"/>
      <c r="AZ43" s="232"/>
      <c r="BA43" s="570">
        <v>0</v>
      </c>
      <c r="BB43" s="830">
        <v>0</v>
      </c>
      <c r="BC43" s="202"/>
      <c r="BD43" s="570"/>
      <c r="BE43" s="570"/>
      <c r="BF43" s="570">
        <v>0</v>
      </c>
      <c r="BG43" s="124">
        <v>0</v>
      </c>
      <c r="BH43" s="830"/>
      <c r="BI43" s="830"/>
      <c r="BJ43" s="232"/>
      <c r="BK43" s="570">
        <v>0</v>
      </c>
      <c r="BL43" s="232"/>
      <c r="BM43" s="232"/>
      <c r="BN43" s="202"/>
      <c r="BO43" s="570">
        <v>0</v>
      </c>
      <c r="BP43" s="202">
        <v>0</v>
      </c>
      <c r="BQ43" s="870">
        <v>0</v>
      </c>
      <c r="BR43" s="870">
        <v>0</v>
      </c>
      <c r="BS43" s="870">
        <v>0</v>
      </c>
      <c r="BT43" s="870">
        <v>0</v>
      </c>
      <c r="BU43" s="870">
        <v>0</v>
      </c>
    </row>
    <row r="44" spans="1:73" x14ac:dyDescent="0.25">
      <c r="A44" s="58" t="s">
        <v>35</v>
      </c>
      <c r="B44" s="295">
        <v>11.692</v>
      </c>
      <c r="C44" s="295">
        <v>11.692</v>
      </c>
      <c r="D44" s="571">
        <v>11.692</v>
      </c>
      <c r="E44" s="28">
        <v>11.692</v>
      </c>
      <c r="F44" s="834">
        <v>11.692</v>
      </c>
      <c r="G44" s="295">
        <v>11.692</v>
      </c>
      <c r="H44" s="571">
        <v>11.692</v>
      </c>
      <c r="I44" s="28">
        <v>11.692</v>
      </c>
      <c r="J44" s="834">
        <v>11.692</v>
      </c>
      <c r="K44" s="295">
        <v>11.692</v>
      </c>
      <c r="L44" s="295">
        <v>11.692</v>
      </c>
      <c r="M44" s="571">
        <v>11.692</v>
      </c>
      <c r="N44" s="28">
        <v>11.692</v>
      </c>
      <c r="O44" s="223">
        <v>11.692</v>
      </c>
      <c r="P44" s="830">
        <v>11.692</v>
      </c>
      <c r="Q44" s="295">
        <v>11.692</v>
      </c>
      <c r="R44" s="295">
        <v>11.692</v>
      </c>
      <c r="S44" s="295">
        <v>11.692</v>
      </c>
      <c r="T44" s="223">
        <v>11.692</v>
      </c>
      <c r="U44" s="124">
        <v>11.692000000000002</v>
      </c>
      <c r="V44" s="295">
        <v>44.335999999999999</v>
      </c>
      <c r="W44" s="571">
        <v>44.335999999999999</v>
      </c>
      <c r="X44" s="28">
        <v>44.335999999999999</v>
      </c>
      <c r="Y44" s="834">
        <v>44.335999999999999</v>
      </c>
      <c r="Z44" s="295">
        <v>44.335999999999999</v>
      </c>
      <c r="AA44" s="571">
        <v>44.335999999999999</v>
      </c>
      <c r="AB44" s="28">
        <v>44.335999999999999</v>
      </c>
      <c r="AC44" s="834">
        <v>44.335999999999999</v>
      </c>
      <c r="AD44" s="295">
        <v>44.336000000000006</v>
      </c>
      <c r="AE44" s="295">
        <v>44.335999999999999</v>
      </c>
      <c r="AF44" s="571">
        <v>44.335999999999999</v>
      </c>
      <c r="AG44" s="28">
        <v>44.335999999999999</v>
      </c>
      <c r="AH44" s="223">
        <v>44.335999999999991</v>
      </c>
      <c r="AI44" s="830">
        <v>44.336000000000006</v>
      </c>
      <c r="AJ44" s="295">
        <v>44.335999999999999</v>
      </c>
      <c r="AK44" s="295">
        <v>44.335999999999999</v>
      </c>
      <c r="AL44" s="295">
        <v>44.335999999999999</v>
      </c>
      <c r="AM44" s="223">
        <v>44.335999999999991</v>
      </c>
      <c r="AN44" s="124">
        <v>44.336000000000006</v>
      </c>
      <c r="AO44" s="295">
        <v>44.335999999999999</v>
      </c>
      <c r="AP44" s="295">
        <v>44.335999999999999</v>
      </c>
      <c r="AQ44" s="28">
        <v>44.335999999999999</v>
      </c>
      <c r="AR44" s="834">
        <v>44.335999999999991</v>
      </c>
      <c r="AS44" s="295">
        <v>44.335999999999999</v>
      </c>
      <c r="AT44" s="571">
        <v>44.335999999999999</v>
      </c>
      <c r="AU44" s="28">
        <v>44.335999999999999</v>
      </c>
      <c r="AV44" s="834">
        <v>44.335999999999991</v>
      </c>
      <c r="AW44" s="295">
        <v>44.336000000000006</v>
      </c>
      <c r="AX44" s="571">
        <v>43.9</v>
      </c>
      <c r="AY44" s="571">
        <v>43.9</v>
      </c>
      <c r="AZ44" s="571">
        <v>43.9</v>
      </c>
      <c r="BA44" s="834">
        <v>43.9</v>
      </c>
      <c r="BB44" s="830">
        <v>44.190666666666672</v>
      </c>
      <c r="BC44" s="571">
        <v>43.9</v>
      </c>
      <c r="BD44" s="571">
        <v>43.9</v>
      </c>
      <c r="BE44" s="571">
        <v>43.9</v>
      </c>
      <c r="BF44" s="834">
        <v>43.9</v>
      </c>
      <c r="BG44" s="124">
        <v>44.118000000000002</v>
      </c>
      <c r="BH44" s="830">
        <v>42.915999999999997</v>
      </c>
      <c r="BI44" s="832">
        <v>42.915999999999997</v>
      </c>
      <c r="BJ44" s="28">
        <v>42.915999999999997</v>
      </c>
      <c r="BK44" s="834">
        <v>42.915999999999997</v>
      </c>
      <c r="BL44" s="28">
        <v>42.915999999999997</v>
      </c>
      <c r="BM44" s="28">
        <v>42.915999999999997</v>
      </c>
      <c r="BN44" s="28">
        <v>42.915999999999997</v>
      </c>
      <c r="BO44" s="834">
        <v>42.915999999999997</v>
      </c>
      <c r="BP44" s="295">
        <v>42.915999999999997</v>
      </c>
      <c r="BQ44" s="867">
        <v>42.915999999999997</v>
      </c>
      <c r="BR44" s="867">
        <v>42.915999999999997</v>
      </c>
      <c r="BS44" s="867">
        <v>42.915999999999997</v>
      </c>
      <c r="BT44" s="867">
        <v>42.915999999999997</v>
      </c>
      <c r="BU44" s="867">
        <v>42.915999999999997</v>
      </c>
    </row>
    <row r="45" spans="1:73" x14ac:dyDescent="0.25">
      <c r="A45" s="10" t="s">
        <v>77</v>
      </c>
      <c r="B45" s="29">
        <v>773.26</v>
      </c>
      <c r="C45" s="29">
        <v>773.26</v>
      </c>
      <c r="D45" s="572">
        <v>773.26</v>
      </c>
      <c r="E45" s="561">
        <v>773.26</v>
      </c>
      <c r="F45" s="572">
        <v>773.26</v>
      </c>
      <c r="G45" s="29">
        <v>773.26</v>
      </c>
      <c r="H45" s="572">
        <v>773.26</v>
      </c>
      <c r="I45" s="561">
        <v>773.26</v>
      </c>
      <c r="J45" s="572">
        <v>773.26</v>
      </c>
      <c r="K45" s="29">
        <v>773.2600000000001</v>
      </c>
      <c r="L45" s="29">
        <v>773.26</v>
      </c>
      <c r="M45" s="572">
        <v>773.26</v>
      </c>
      <c r="N45" s="561">
        <v>773.26</v>
      </c>
      <c r="O45" s="123">
        <v>773.25999999999988</v>
      </c>
      <c r="P45" s="827">
        <v>773.2600000000001</v>
      </c>
      <c r="Q45" s="29">
        <v>773.26</v>
      </c>
      <c r="R45" s="572">
        <v>773.26</v>
      </c>
      <c r="S45" s="561">
        <v>773.3</v>
      </c>
      <c r="T45" s="572">
        <v>773.3</v>
      </c>
      <c r="U45" s="124">
        <v>773.26333333333343</v>
      </c>
      <c r="V45" s="29">
        <v>773.26</v>
      </c>
      <c r="W45" s="572">
        <v>773.26</v>
      </c>
      <c r="X45" s="561">
        <v>773.26</v>
      </c>
      <c r="Y45" s="572">
        <v>773.26</v>
      </c>
      <c r="Z45" s="29">
        <v>773.26</v>
      </c>
      <c r="AA45" s="572">
        <v>773.26</v>
      </c>
      <c r="AB45" s="561">
        <v>773.26</v>
      </c>
      <c r="AC45" s="572">
        <v>773.26</v>
      </c>
      <c r="AD45" s="29">
        <v>773.2600000000001</v>
      </c>
      <c r="AE45" s="29">
        <v>773.26</v>
      </c>
      <c r="AF45" s="572">
        <v>773.26</v>
      </c>
      <c r="AG45" s="561">
        <v>773.26</v>
      </c>
      <c r="AH45" s="123">
        <v>773.25999999999988</v>
      </c>
      <c r="AI45" s="827">
        <v>773.2600000000001</v>
      </c>
      <c r="AJ45" s="29">
        <v>773.26</v>
      </c>
      <c r="AK45" s="29">
        <v>773.26</v>
      </c>
      <c r="AL45" s="561">
        <v>773.3</v>
      </c>
      <c r="AM45" s="560">
        <v>773.3</v>
      </c>
      <c r="AN45" s="124">
        <v>773.26333333333343</v>
      </c>
      <c r="AO45" s="29">
        <v>773.3</v>
      </c>
      <c r="AP45" s="572">
        <v>773.3</v>
      </c>
      <c r="AQ45" s="561">
        <v>773.3</v>
      </c>
      <c r="AR45" s="572">
        <v>773.3</v>
      </c>
      <c r="AS45" s="29">
        <v>773.3</v>
      </c>
      <c r="AT45" s="572">
        <v>773.3</v>
      </c>
      <c r="AU45" s="561">
        <v>773.26</v>
      </c>
      <c r="AV45" s="572">
        <v>773.28666666666663</v>
      </c>
      <c r="AW45" s="29">
        <v>773.29333333333341</v>
      </c>
      <c r="AX45" s="29">
        <v>773.26</v>
      </c>
      <c r="AY45" s="572">
        <v>773.26</v>
      </c>
      <c r="AZ45" s="561">
        <v>773.3</v>
      </c>
      <c r="BA45" s="572">
        <v>773.27333333333331</v>
      </c>
      <c r="BB45" s="827">
        <v>773.28666666666675</v>
      </c>
      <c r="BC45" s="29">
        <v>773.26</v>
      </c>
      <c r="BD45" s="572">
        <v>773.26</v>
      </c>
      <c r="BE45" s="561">
        <v>773.26</v>
      </c>
      <c r="BF45" s="572">
        <v>773.26</v>
      </c>
      <c r="BG45" s="124">
        <v>773.28000000000009</v>
      </c>
      <c r="BH45" s="29">
        <v>773.26</v>
      </c>
      <c r="BI45" s="572">
        <v>773.26</v>
      </c>
      <c r="BJ45" s="561">
        <v>773.26</v>
      </c>
      <c r="BK45" s="572">
        <v>773.26</v>
      </c>
      <c r="BL45" s="561">
        <v>773.26</v>
      </c>
      <c r="BM45" s="572">
        <v>773.26</v>
      </c>
      <c r="BN45" s="572">
        <v>773.26</v>
      </c>
      <c r="BO45" s="572">
        <v>773.26</v>
      </c>
      <c r="BP45" s="29">
        <v>773.2600000000001</v>
      </c>
      <c r="BQ45" s="869">
        <v>773.26</v>
      </c>
      <c r="BR45" s="869">
        <v>773.26</v>
      </c>
      <c r="BS45" s="869">
        <v>773.26</v>
      </c>
      <c r="BT45" s="869">
        <v>773.26</v>
      </c>
      <c r="BU45" s="869">
        <v>773.2600000000001</v>
      </c>
    </row>
    <row r="46" spans="1:73" x14ac:dyDescent="0.25">
      <c r="A46" s="58" t="s">
        <v>36</v>
      </c>
      <c r="B46" s="202">
        <v>773.26</v>
      </c>
      <c r="C46" s="202">
        <v>773.26</v>
      </c>
      <c r="D46" s="570">
        <v>773.26</v>
      </c>
      <c r="E46" s="232">
        <v>773.26</v>
      </c>
      <c r="F46" s="570">
        <v>773.26</v>
      </c>
      <c r="G46" s="202">
        <v>773.26</v>
      </c>
      <c r="H46" s="570">
        <v>773.26</v>
      </c>
      <c r="I46" s="232">
        <v>773.26</v>
      </c>
      <c r="J46" s="570">
        <v>773.26</v>
      </c>
      <c r="K46" s="202">
        <v>773.2600000000001</v>
      </c>
      <c r="L46" s="202">
        <v>773.26</v>
      </c>
      <c r="M46" s="570">
        <v>773.26</v>
      </c>
      <c r="N46" s="232">
        <v>773.26</v>
      </c>
      <c r="O46" s="223">
        <v>773.25999999999988</v>
      </c>
      <c r="P46" s="830">
        <v>773.2600000000001</v>
      </c>
      <c r="Q46" s="202">
        <v>773.26</v>
      </c>
      <c r="R46" s="570">
        <v>773.26</v>
      </c>
      <c r="S46" s="232">
        <v>773.3</v>
      </c>
      <c r="T46" s="570">
        <v>773.3</v>
      </c>
      <c r="U46" s="124">
        <v>773.26333333333343</v>
      </c>
      <c r="V46" s="202">
        <v>773.26</v>
      </c>
      <c r="W46" s="570">
        <v>773.26</v>
      </c>
      <c r="X46" s="232">
        <v>773.26</v>
      </c>
      <c r="Y46" s="570">
        <v>773.26</v>
      </c>
      <c r="Z46" s="202">
        <v>773.26</v>
      </c>
      <c r="AA46" s="570">
        <v>773.26</v>
      </c>
      <c r="AB46" s="232">
        <v>773.26</v>
      </c>
      <c r="AC46" s="570">
        <v>773.26</v>
      </c>
      <c r="AD46" s="202">
        <v>773.2600000000001</v>
      </c>
      <c r="AE46" s="202">
        <v>773.26</v>
      </c>
      <c r="AF46" s="570">
        <v>773.26</v>
      </c>
      <c r="AG46" s="232">
        <v>773.26</v>
      </c>
      <c r="AH46" s="223">
        <v>773.25999999999988</v>
      </c>
      <c r="AI46" s="830">
        <v>773.2600000000001</v>
      </c>
      <c r="AJ46" s="202">
        <v>773.26</v>
      </c>
      <c r="AK46" s="202">
        <v>773.26</v>
      </c>
      <c r="AL46" s="232">
        <v>773.3</v>
      </c>
      <c r="AM46" s="570">
        <v>773.3</v>
      </c>
      <c r="AN46" s="124">
        <v>773.26333333333343</v>
      </c>
      <c r="AO46" s="202">
        <v>773.3</v>
      </c>
      <c r="AP46" s="570">
        <v>773.3</v>
      </c>
      <c r="AQ46" s="232">
        <v>773.3</v>
      </c>
      <c r="AR46" s="570">
        <v>773.3</v>
      </c>
      <c r="AS46" s="202">
        <v>773.3</v>
      </c>
      <c r="AT46" s="570">
        <v>773.3</v>
      </c>
      <c r="AU46" s="232">
        <v>773.26</v>
      </c>
      <c r="AV46" s="570">
        <v>773.28666666666663</v>
      </c>
      <c r="AW46" s="202">
        <v>773.29333333333341</v>
      </c>
      <c r="AX46" s="202">
        <v>773.26</v>
      </c>
      <c r="AY46" s="202">
        <v>773.26</v>
      </c>
      <c r="AZ46" s="232">
        <v>773.3</v>
      </c>
      <c r="BA46" s="570">
        <v>773.27333333333331</v>
      </c>
      <c r="BB46" s="830">
        <v>773.28666666666675</v>
      </c>
      <c r="BC46" s="202">
        <v>773.26</v>
      </c>
      <c r="BD46" s="202">
        <v>773.26</v>
      </c>
      <c r="BE46" s="232">
        <v>773.26</v>
      </c>
      <c r="BF46" s="570">
        <v>773.26</v>
      </c>
      <c r="BG46" s="124">
        <v>773.28000000000009</v>
      </c>
      <c r="BH46" s="202">
        <v>773.26</v>
      </c>
      <c r="BI46" s="570">
        <v>773.26</v>
      </c>
      <c r="BJ46" s="232">
        <v>773.26</v>
      </c>
      <c r="BK46" s="570">
        <v>773.26</v>
      </c>
      <c r="BL46" s="232">
        <v>773.26</v>
      </c>
      <c r="BM46" s="570">
        <v>773.26</v>
      </c>
      <c r="BN46" s="570">
        <v>773.26</v>
      </c>
      <c r="BO46" s="570">
        <v>773.26</v>
      </c>
      <c r="BP46" s="202">
        <v>773.2600000000001</v>
      </c>
      <c r="BQ46" s="871">
        <v>773.26</v>
      </c>
      <c r="BR46" s="871">
        <v>773.26</v>
      </c>
      <c r="BS46" s="871">
        <v>773.26</v>
      </c>
      <c r="BT46" s="871">
        <v>773.26</v>
      </c>
      <c r="BU46" s="871">
        <v>773.2600000000001</v>
      </c>
    </row>
    <row r="47" spans="1:73" x14ac:dyDescent="0.25">
      <c r="A47" s="59" t="s">
        <v>37</v>
      </c>
      <c r="B47" s="202">
        <v>151</v>
      </c>
      <c r="C47" s="202">
        <v>151</v>
      </c>
      <c r="D47" s="570">
        <v>151</v>
      </c>
      <c r="E47" s="232">
        <v>151</v>
      </c>
      <c r="F47" s="233">
        <v>151</v>
      </c>
      <c r="G47" s="202">
        <v>151</v>
      </c>
      <c r="H47" s="570">
        <v>151</v>
      </c>
      <c r="I47" s="232">
        <v>151</v>
      </c>
      <c r="J47" s="233">
        <v>151</v>
      </c>
      <c r="K47" s="202">
        <v>151</v>
      </c>
      <c r="L47" s="202">
        <v>151</v>
      </c>
      <c r="M47" s="570">
        <v>151</v>
      </c>
      <c r="N47" s="232">
        <v>151</v>
      </c>
      <c r="O47" s="223">
        <v>151</v>
      </c>
      <c r="P47" s="830">
        <v>151</v>
      </c>
      <c r="Q47" s="202">
        <v>151</v>
      </c>
      <c r="R47" s="202">
        <v>151</v>
      </c>
      <c r="S47" s="232">
        <v>151</v>
      </c>
      <c r="T47" s="233">
        <v>151</v>
      </c>
      <c r="U47" s="124">
        <v>151</v>
      </c>
      <c r="V47" s="202">
        <v>151</v>
      </c>
      <c r="W47" s="570">
        <v>151</v>
      </c>
      <c r="X47" s="232">
        <v>151</v>
      </c>
      <c r="Y47" s="233">
        <v>151</v>
      </c>
      <c r="Z47" s="202">
        <v>151</v>
      </c>
      <c r="AA47" s="570">
        <v>151</v>
      </c>
      <c r="AB47" s="232">
        <v>151</v>
      </c>
      <c r="AC47" s="233">
        <v>151</v>
      </c>
      <c r="AD47" s="202">
        <v>151</v>
      </c>
      <c r="AE47" s="202">
        <v>151</v>
      </c>
      <c r="AF47" s="570">
        <v>151</v>
      </c>
      <c r="AG47" s="232">
        <v>151</v>
      </c>
      <c r="AH47" s="223">
        <v>151</v>
      </c>
      <c r="AI47" s="830">
        <v>151</v>
      </c>
      <c r="AJ47" s="202">
        <v>151</v>
      </c>
      <c r="AK47" s="202">
        <v>151</v>
      </c>
      <c r="AL47" s="232">
        <v>151</v>
      </c>
      <c r="AM47" s="233">
        <v>151</v>
      </c>
      <c r="AN47" s="124">
        <v>151</v>
      </c>
      <c r="AO47" s="202">
        <v>151</v>
      </c>
      <c r="AP47" s="202">
        <v>151</v>
      </c>
      <c r="AQ47" s="232">
        <v>151</v>
      </c>
      <c r="AR47" s="233">
        <v>151</v>
      </c>
      <c r="AS47" s="232">
        <v>151</v>
      </c>
      <c r="AT47" s="570">
        <v>151</v>
      </c>
      <c r="AU47" s="232">
        <v>151</v>
      </c>
      <c r="AV47" s="233">
        <v>151</v>
      </c>
      <c r="AW47" s="202">
        <v>151</v>
      </c>
      <c r="AX47" s="202">
        <v>151</v>
      </c>
      <c r="AY47" s="202">
        <v>151</v>
      </c>
      <c r="AZ47" s="232">
        <v>151</v>
      </c>
      <c r="BA47" s="233">
        <v>151</v>
      </c>
      <c r="BB47" s="830">
        <v>151</v>
      </c>
      <c r="BC47" s="202">
        <v>151</v>
      </c>
      <c r="BD47" s="202">
        <v>151</v>
      </c>
      <c r="BE47" s="202">
        <v>151</v>
      </c>
      <c r="BF47" s="233">
        <v>151</v>
      </c>
      <c r="BG47" s="124">
        <v>151</v>
      </c>
      <c r="BH47" s="202">
        <v>151</v>
      </c>
      <c r="BI47" s="202">
        <v>151</v>
      </c>
      <c r="BJ47" s="232">
        <v>151</v>
      </c>
      <c r="BK47" s="233">
        <v>151</v>
      </c>
      <c r="BL47" s="232">
        <v>151</v>
      </c>
      <c r="BM47" s="202">
        <v>151</v>
      </c>
      <c r="BN47" s="202">
        <v>151</v>
      </c>
      <c r="BO47" s="233">
        <v>151</v>
      </c>
      <c r="BP47" s="202">
        <v>151</v>
      </c>
      <c r="BQ47" s="870">
        <v>151</v>
      </c>
      <c r="BR47" s="870">
        <v>151</v>
      </c>
      <c r="BS47" s="870">
        <v>151</v>
      </c>
      <c r="BT47" s="870">
        <v>151</v>
      </c>
      <c r="BU47" s="870">
        <v>151</v>
      </c>
    </row>
    <row r="48" spans="1:73" x14ac:dyDescent="0.25">
      <c r="A48" s="59" t="s">
        <v>64</v>
      </c>
      <c r="B48" s="202">
        <v>42.99</v>
      </c>
      <c r="C48" s="202">
        <v>42.99</v>
      </c>
      <c r="D48" s="570">
        <v>42.99</v>
      </c>
      <c r="E48" s="232">
        <v>42.99</v>
      </c>
      <c r="F48" s="233">
        <v>42.99</v>
      </c>
      <c r="G48" s="202">
        <v>42.99</v>
      </c>
      <c r="H48" s="570">
        <v>42.99</v>
      </c>
      <c r="I48" s="232">
        <v>42.99</v>
      </c>
      <c r="J48" s="233">
        <v>42.99</v>
      </c>
      <c r="K48" s="202">
        <v>42.99</v>
      </c>
      <c r="L48" s="202">
        <v>42.99</v>
      </c>
      <c r="M48" s="570">
        <v>42.99</v>
      </c>
      <c r="N48" s="232">
        <v>42.99</v>
      </c>
      <c r="O48" s="223">
        <v>42.99</v>
      </c>
      <c r="P48" s="830">
        <v>42.99</v>
      </c>
      <c r="Q48" s="202">
        <v>42.99</v>
      </c>
      <c r="R48" s="202">
        <v>42.99</v>
      </c>
      <c r="S48" s="232">
        <v>43</v>
      </c>
      <c r="T48" s="233">
        <v>43</v>
      </c>
      <c r="U48" s="124">
        <v>42.990833333333342</v>
      </c>
      <c r="V48" s="202">
        <v>42.99</v>
      </c>
      <c r="W48" s="570">
        <v>42.99</v>
      </c>
      <c r="X48" s="232">
        <v>42.99</v>
      </c>
      <c r="Y48" s="233">
        <v>42.99</v>
      </c>
      <c r="Z48" s="202">
        <v>42.99</v>
      </c>
      <c r="AA48" s="570">
        <v>42.99</v>
      </c>
      <c r="AB48" s="232">
        <v>42.99</v>
      </c>
      <c r="AC48" s="233">
        <v>42.99</v>
      </c>
      <c r="AD48" s="202">
        <v>42.99</v>
      </c>
      <c r="AE48" s="202">
        <v>42.99</v>
      </c>
      <c r="AF48" s="570">
        <v>42.99</v>
      </c>
      <c r="AG48" s="232">
        <v>42.99</v>
      </c>
      <c r="AH48" s="223">
        <v>42.99</v>
      </c>
      <c r="AI48" s="830">
        <v>42.99</v>
      </c>
      <c r="AJ48" s="202">
        <v>42.99</v>
      </c>
      <c r="AK48" s="202">
        <v>42.99</v>
      </c>
      <c r="AL48" s="232">
        <v>43</v>
      </c>
      <c r="AM48" s="233">
        <v>43</v>
      </c>
      <c r="AN48" s="124">
        <v>42.990833333333342</v>
      </c>
      <c r="AO48" s="202">
        <v>43</v>
      </c>
      <c r="AP48" s="202">
        <v>43</v>
      </c>
      <c r="AQ48" s="832">
        <v>43</v>
      </c>
      <c r="AR48" s="233">
        <v>43</v>
      </c>
      <c r="AS48" s="832">
        <v>43</v>
      </c>
      <c r="AT48" s="570">
        <v>43</v>
      </c>
      <c r="AU48" s="232">
        <v>42.99</v>
      </c>
      <c r="AV48" s="233">
        <v>42.99666666666667</v>
      </c>
      <c r="AW48" s="202">
        <v>42.998333333333335</v>
      </c>
      <c r="AX48" s="202">
        <v>42.99</v>
      </c>
      <c r="AY48" s="202">
        <v>42.99</v>
      </c>
      <c r="AZ48" s="232">
        <v>43</v>
      </c>
      <c r="BA48" s="233">
        <v>42.993333333333339</v>
      </c>
      <c r="BB48" s="830">
        <v>42.99666666666667</v>
      </c>
      <c r="BC48" s="202">
        <v>42.99</v>
      </c>
      <c r="BD48" s="202">
        <v>42.99</v>
      </c>
      <c r="BE48" s="202">
        <v>42.99</v>
      </c>
      <c r="BF48" s="233">
        <v>42.99</v>
      </c>
      <c r="BG48" s="124">
        <v>42.995000000000005</v>
      </c>
      <c r="BH48" s="202">
        <v>42.99</v>
      </c>
      <c r="BI48" s="202">
        <v>42.99</v>
      </c>
      <c r="BJ48" s="832">
        <v>42.99</v>
      </c>
      <c r="BK48" s="233">
        <v>42.99</v>
      </c>
      <c r="BL48" s="832">
        <v>42.99</v>
      </c>
      <c r="BM48" s="202">
        <v>42.99</v>
      </c>
      <c r="BN48" s="202">
        <v>42.99</v>
      </c>
      <c r="BO48" s="233">
        <v>42.99</v>
      </c>
      <c r="BP48" s="202">
        <v>42.99</v>
      </c>
      <c r="BQ48" s="870">
        <v>42.99</v>
      </c>
      <c r="BR48" s="870">
        <v>42.99</v>
      </c>
      <c r="BS48" s="870">
        <v>42.99</v>
      </c>
      <c r="BT48" s="870">
        <v>42.99</v>
      </c>
      <c r="BU48" s="870">
        <v>42.99</v>
      </c>
    </row>
    <row r="49" spans="1:73" x14ac:dyDescent="0.25">
      <c r="A49" s="59" t="s">
        <v>65</v>
      </c>
      <c r="B49" s="202">
        <v>15.48</v>
      </c>
      <c r="C49" s="202">
        <v>15.48</v>
      </c>
      <c r="D49" s="570">
        <v>15.48</v>
      </c>
      <c r="E49" s="232">
        <v>15.48</v>
      </c>
      <c r="F49" s="233">
        <v>15.48</v>
      </c>
      <c r="G49" s="202">
        <v>15.48</v>
      </c>
      <c r="H49" s="570">
        <v>15.48</v>
      </c>
      <c r="I49" s="232">
        <v>15.48</v>
      </c>
      <c r="J49" s="233">
        <v>15.48</v>
      </c>
      <c r="K49" s="202">
        <v>15.480000000000002</v>
      </c>
      <c r="L49" s="202">
        <v>15.48</v>
      </c>
      <c r="M49" s="570">
        <v>15.48</v>
      </c>
      <c r="N49" s="232">
        <v>15.48</v>
      </c>
      <c r="O49" s="223">
        <v>15.479999999999999</v>
      </c>
      <c r="P49" s="830">
        <v>15.480000000000002</v>
      </c>
      <c r="Q49" s="202">
        <v>15.48</v>
      </c>
      <c r="R49" s="202">
        <v>15.48</v>
      </c>
      <c r="S49" s="232">
        <v>15.5</v>
      </c>
      <c r="T49" s="233">
        <v>15.5</v>
      </c>
      <c r="U49" s="124">
        <v>15.481666666666664</v>
      </c>
      <c r="V49" s="202">
        <v>15.48</v>
      </c>
      <c r="W49" s="570">
        <v>15.48</v>
      </c>
      <c r="X49" s="232">
        <v>15.48</v>
      </c>
      <c r="Y49" s="233">
        <v>15.48</v>
      </c>
      <c r="Z49" s="202">
        <v>15.48</v>
      </c>
      <c r="AA49" s="570">
        <v>15.48</v>
      </c>
      <c r="AB49" s="232">
        <v>15.48</v>
      </c>
      <c r="AC49" s="233">
        <v>15.48</v>
      </c>
      <c r="AD49" s="202">
        <v>15.480000000000002</v>
      </c>
      <c r="AE49" s="202">
        <v>15.48</v>
      </c>
      <c r="AF49" s="570">
        <v>15.48</v>
      </c>
      <c r="AG49" s="232">
        <v>15.48</v>
      </c>
      <c r="AH49" s="223">
        <v>15.479999999999999</v>
      </c>
      <c r="AI49" s="830">
        <v>15.480000000000002</v>
      </c>
      <c r="AJ49" s="202">
        <v>15.48</v>
      </c>
      <c r="AK49" s="202">
        <v>15.48</v>
      </c>
      <c r="AL49" s="232">
        <v>15.5</v>
      </c>
      <c r="AM49" s="233">
        <v>15.5</v>
      </c>
      <c r="AN49" s="124">
        <v>15.481666666666664</v>
      </c>
      <c r="AO49" s="202">
        <v>15.5</v>
      </c>
      <c r="AP49" s="202">
        <v>15.5</v>
      </c>
      <c r="AQ49" s="832">
        <v>15.5</v>
      </c>
      <c r="AR49" s="233">
        <v>15.5</v>
      </c>
      <c r="AS49" s="832">
        <v>15.5</v>
      </c>
      <c r="AT49" s="570">
        <v>15.5</v>
      </c>
      <c r="AU49" s="232">
        <v>15.48</v>
      </c>
      <c r="AV49" s="233">
        <v>15.493333333333334</v>
      </c>
      <c r="AW49" s="202">
        <v>15.496666666666668</v>
      </c>
      <c r="AX49" s="202">
        <v>15.48</v>
      </c>
      <c r="AY49" s="202">
        <v>15.48</v>
      </c>
      <c r="AZ49" s="232">
        <v>15.5</v>
      </c>
      <c r="BA49" s="233">
        <v>15.486666666666666</v>
      </c>
      <c r="BB49" s="830">
        <v>15.493333333333332</v>
      </c>
      <c r="BC49" s="202">
        <v>15.48</v>
      </c>
      <c r="BD49" s="202">
        <v>15.48</v>
      </c>
      <c r="BE49" s="202">
        <v>15.48</v>
      </c>
      <c r="BF49" s="233">
        <v>15.479999999999999</v>
      </c>
      <c r="BG49" s="124">
        <v>15.49</v>
      </c>
      <c r="BH49" s="202">
        <v>15.48</v>
      </c>
      <c r="BI49" s="202">
        <v>15.48</v>
      </c>
      <c r="BJ49" s="832">
        <v>15.48</v>
      </c>
      <c r="BK49" s="233">
        <v>15.479999999999999</v>
      </c>
      <c r="BL49" s="832">
        <v>15.48</v>
      </c>
      <c r="BM49" s="202">
        <v>15.48</v>
      </c>
      <c r="BN49" s="202">
        <v>15.48</v>
      </c>
      <c r="BO49" s="233">
        <v>15.479999999999999</v>
      </c>
      <c r="BP49" s="202">
        <v>15.480000000000002</v>
      </c>
      <c r="BQ49" s="870">
        <v>15.48</v>
      </c>
      <c r="BR49" s="870">
        <v>15.48</v>
      </c>
      <c r="BS49" s="870">
        <v>15.48</v>
      </c>
      <c r="BT49" s="870">
        <v>15.479999999999999</v>
      </c>
      <c r="BU49" s="870">
        <v>15.480000000000002</v>
      </c>
    </row>
    <row r="50" spans="1:73" x14ac:dyDescent="0.25">
      <c r="A50" s="59" t="s">
        <v>38</v>
      </c>
      <c r="B50" s="202">
        <v>495</v>
      </c>
      <c r="C50" s="202">
        <v>495</v>
      </c>
      <c r="D50" s="570">
        <v>495</v>
      </c>
      <c r="E50" s="232">
        <v>495</v>
      </c>
      <c r="F50" s="233">
        <v>495</v>
      </c>
      <c r="G50" s="202">
        <v>495</v>
      </c>
      <c r="H50" s="570">
        <v>495</v>
      </c>
      <c r="I50" s="232">
        <v>495</v>
      </c>
      <c r="J50" s="233">
        <v>495</v>
      </c>
      <c r="K50" s="202">
        <v>495</v>
      </c>
      <c r="L50" s="202">
        <v>495</v>
      </c>
      <c r="M50" s="570">
        <v>495</v>
      </c>
      <c r="N50" s="232">
        <v>495</v>
      </c>
      <c r="O50" s="223">
        <v>495</v>
      </c>
      <c r="P50" s="830">
        <v>495</v>
      </c>
      <c r="Q50" s="202">
        <v>495</v>
      </c>
      <c r="R50" s="202">
        <v>495</v>
      </c>
      <c r="S50" s="232">
        <v>495</v>
      </c>
      <c r="T50" s="233">
        <v>495</v>
      </c>
      <c r="U50" s="124">
        <v>495</v>
      </c>
      <c r="V50" s="202">
        <v>495</v>
      </c>
      <c r="W50" s="570">
        <v>495</v>
      </c>
      <c r="X50" s="232">
        <v>495</v>
      </c>
      <c r="Y50" s="233">
        <v>495</v>
      </c>
      <c r="Z50" s="202">
        <v>495</v>
      </c>
      <c r="AA50" s="570">
        <v>495</v>
      </c>
      <c r="AB50" s="232">
        <v>495</v>
      </c>
      <c r="AC50" s="233">
        <v>495</v>
      </c>
      <c r="AD50" s="202">
        <v>495</v>
      </c>
      <c r="AE50" s="202">
        <v>495</v>
      </c>
      <c r="AF50" s="570">
        <v>495</v>
      </c>
      <c r="AG50" s="232">
        <v>495</v>
      </c>
      <c r="AH50" s="223">
        <v>495</v>
      </c>
      <c r="AI50" s="830">
        <v>495</v>
      </c>
      <c r="AJ50" s="202">
        <v>495</v>
      </c>
      <c r="AK50" s="202">
        <v>495</v>
      </c>
      <c r="AL50" s="232">
        <v>495</v>
      </c>
      <c r="AM50" s="233">
        <v>495</v>
      </c>
      <c r="AN50" s="124">
        <v>495</v>
      </c>
      <c r="AO50" s="202">
        <v>495</v>
      </c>
      <c r="AP50" s="202">
        <v>495</v>
      </c>
      <c r="AQ50" s="832">
        <v>495</v>
      </c>
      <c r="AR50" s="233">
        <v>495</v>
      </c>
      <c r="AS50" s="832">
        <v>495</v>
      </c>
      <c r="AT50" s="570">
        <v>495</v>
      </c>
      <c r="AU50" s="232">
        <v>495</v>
      </c>
      <c r="AV50" s="233">
        <v>495</v>
      </c>
      <c r="AW50" s="202">
        <v>495</v>
      </c>
      <c r="AX50" s="202">
        <v>495</v>
      </c>
      <c r="AY50" s="202">
        <v>495</v>
      </c>
      <c r="AZ50" s="232">
        <v>495</v>
      </c>
      <c r="BA50" s="233">
        <v>495</v>
      </c>
      <c r="BB50" s="830">
        <v>495</v>
      </c>
      <c r="BC50" s="202">
        <v>495</v>
      </c>
      <c r="BD50" s="202">
        <v>495</v>
      </c>
      <c r="BE50" s="202">
        <v>495</v>
      </c>
      <c r="BF50" s="233">
        <v>495</v>
      </c>
      <c r="BG50" s="124">
        <v>495</v>
      </c>
      <c r="BH50" s="202">
        <v>495</v>
      </c>
      <c r="BI50" s="202">
        <v>495</v>
      </c>
      <c r="BJ50" s="832">
        <v>495</v>
      </c>
      <c r="BK50" s="233">
        <v>495</v>
      </c>
      <c r="BL50" s="832">
        <v>495</v>
      </c>
      <c r="BM50" s="202">
        <v>495</v>
      </c>
      <c r="BN50" s="202">
        <v>495</v>
      </c>
      <c r="BO50" s="233">
        <v>495</v>
      </c>
      <c r="BP50" s="202">
        <v>495</v>
      </c>
      <c r="BQ50" s="870">
        <v>495</v>
      </c>
      <c r="BR50" s="870">
        <v>495</v>
      </c>
      <c r="BS50" s="870">
        <v>495</v>
      </c>
      <c r="BT50" s="870">
        <v>495</v>
      </c>
      <c r="BU50" s="870">
        <v>495</v>
      </c>
    </row>
    <row r="51" spans="1:73" x14ac:dyDescent="0.25">
      <c r="A51" s="59" t="s">
        <v>64</v>
      </c>
      <c r="B51" s="202">
        <v>68.790000000000006</v>
      </c>
      <c r="C51" s="202">
        <v>68.790000000000006</v>
      </c>
      <c r="D51" s="570">
        <v>68.790000000000006</v>
      </c>
      <c r="E51" s="232">
        <v>68.790000000000006</v>
      </c>
      <c r="F51" s="233">
        <v>68.790000000000006</v>
      </c>
      <c r="G51" s="202">
        <v>68.790000000000006</v>
      </c>
      <c r="H51" s="570">
        <v>68.790000000000006</v>
      </c>
      <c r="I51" s="232">
        <v>68.790000000000006</v>
      </c>
      <c r="J51" s="233">
        <v>68.790000000000006</v>
      </c>
      <c r="K51" s="202">
        <v>68.790000000000006</v>
      </c>
      <c r="L51" s="202">
        <v>68.790000000000006</v>
      </c>
      <c r="M51" s="570">
        <v>68.790000000000006</v>
      </c>
      <c r="N51" s="232">
        <v>68.790000000000006</v>
      </c>
      <c r="O51" s="223">
        <v>68.790000000000006</v>
      </c>
      <c r="P51" s="830">
        <v>68.790000000000006</v>
      </c>
      <c r="Q51" s="202">
        <v>68.790000000000006</v>
      </c>
      <c r="R51" s="202">
        <v>68.790000000000006</v>
      </c>
      <c r="S51" s="232">
        <v>68.8</v>
      </c>
      <c r="T51" s="233">
        <v>68.8</v>
      </c>
      <c r="U51" s="124">
        <v>68.790833333333325</v>
      </c>
      <c r="V51" s="202">
        <v>68.790000000000006</v>
      </c>
      <c r="W51" s="570">
        <v>68.790000000000006</v>
      </c>
      <c r="X51" s="232">
        <v>68.790000000000006</v>
      </c>
      <c r="Y51" s="233">
        <v>68.790000000000006</v>
      </c>
      <c r="Z51" s="202">
        <v>68.790000000000006</v>
      </c>
      <c r="AA51" s="570">
        <v>68.790000000000006</v>
      </c>
      <c r="AB51" s="232">
        <v>68.790000000000006</v>
      </c>
      <c r="AC51" s="233">
        <v>68.790000000000006</v>
      </c>
      <c r="AD51" s="202">
        <v>68.790000000000006</v>
      </c>
      <c r="AE51" s="202">
        <v>68.790000000000006</v>
      </c>
      <c r="AF51" s="570">
        <v>68.790000000000006</v>
      </c>
      <c r="AG51" s="232">
        <v>68.790000000000006</v>
      </c>
      <c r="AH51" s="223">
        <v>68.790000000000006</v>
      </c>
      <c r="AI51" s="830">
        <v>68.790000000000006</v>
      </c>
      <c r="AJ51" s="202">
        <v>68.790000000000006</v>
      </c>
      <c r="AK51" s="202">
        <v>68.790000000000006</v>
      </c>
      <c r="AL51" s="232">
        <v>68.8</v>
      </c>
      <c r="AM51" s="233">
        <v>68.8</v>
      </c>
      <c r="AN51" s="124">
        <v>68.790833333333325</v>
      </c>
      <c r="AO51" s="202">
        <v>68.8</v>
      </c>
      <c r="AP51" s="202">
        <v>68.8</v>
      </c>
      <c r="AQ51" s="833">
        <v>68.8</v>
      </c>
      <c r="AR51" s="233">
        <v>68.8</v>
      </c>
      <c r="AS51" s="833">
        <v>68.8</v>
      </c>
      <c r="AT51" s="570">
        <v>68.8</v>
      </c>
      <c r="AU51" s="232">
        <v>68.790000000000006</v>
      </c>
      <c r="AV51" s="233">
        <v>68.796666666666667</v>
      </c>
      <c r="AW51" s="202">
        <v>68.798333333333332</v>
      </c>
      <c r="AX51" s="202">
        <v>68.790000000000006</v>
      </c>
      <c r="AY51" s="202">
        <v>68.790000000000006</v>
      </c>
      <c r="AZ51" s="232">
        <v>68.8</v>
      </c>
      <c r="BA51" s="233">
        <v>68.793333333333337</v>
      </c>
      <c r="BB51" s="830">
        <v>68.796666666666667</v>
      </c>
      <c r="BC51" s="202">
        <v>68.790000000000006</v>
      </c>
      <c r="BD51" s="202">
        <v>68.790000000000006</v>
      </c>
      <c r="BE51" s="202">
        <v>68.790000000000006</v>
      </c>
      <c r="BF51" s="233">
        <v>68.790000000000006</v>
      </c>
      <c r="BG51" s="124">
        <v>68.794999999999987</v>
      </c>
      <c r="BH51" s="202">
        <v>68.790000000000006</v>
      </c>
      <c r="BI51" s="202">
        <v>68.790000000000006</v>
      </c>
      <c r="BJ51" s="833">
        <v>68.790000000000006</v>
      </c>
      <c r="BK51" s="233">
        <v>68.790000000000006</v>
      </c>
      <c r="BL51" s="833">
        <v>68.790000000000006</v>
      </c>
      <c r="BM51" s="202">
        <v>68.790000000000006</v>
      </c>
      <c r="BN51" s="202">
        <v>68.790000000000006</v>
      </c>
      <c r="BO51" s="233">
        <v>68.790000000000006</v>
      </c>
      <c r="BP51" s="202">
        <v>68.790000000000006</v>
      </c>
      <c r="BQ51" s="870">
        <v>68.790000000000006</v>
      </c>
      <c r="BR51" s="870">
        <v>68.790000000000006</v>
      </c>
      <c r="BS51" s="870">
        <v>68.790000000000006</v>
      </c>
      <c r="BT51" s="870">
        <v>68.790000000000006</v>
      </c>
      <c r="BU51" s="870">
        <v>68.790000000000006</v>
      </c>
    </row>
    <row r="52" spans="1:73" x14ac:dyDescent="0.25">
      <c r="A52" s="10" t="s">
        <v>79</v>
      </c>
      <c r="B52" s="29">
        <v>404.44</v>
      </c>
      <c r="C52" s="29">
        <v>404.44</v>
      </c>
      <c r="D52" s="572">
        <v>404.44</v>
      </c>
      <c r="E52" s="561">
        <v>404.44</v>
      </c>
      <c r="F52" s="572">
        <v>404.44</v>
      </c>
      <c r="G52" s="29">
        <v>404.44</v>
      </c>
      <c r="H52" s="572">
        <v>404.44</v>
      </c>
      <c r="I52" s="561">
        <v>404.44</v>
      </c>
      <c r="J52" s="572">
        <v>404.44</v>
      </c>
      <c r="K52" s="29">
        <v>404.44</v>
      </c>
      <c r="L52" s="29">
        <v>404.44</v>
      </c>
      <c r="M52" s="572">
        <v>404.44</v>
      </c>
      <c r="N52" s="561">
        <v>404.44</v>
      </c>
      <c r="O52" s="123">
        <v>404.44</v>
      </c>
      <c r="P52" s="827">
        <v>404.44</v>
      </c>
      <c r="Q52" s="29">
        <v>404.44</v>
      </c>
      <c r="R52" s="572">
        <v>404.44</v>
      </c>
      <c r="S52" s="561">
        <v>404.44</v>
      </c>
      <c r="T52" s="572">
        <v>404.4</v>
      </c>
      <c r="U52" s="124">
        <v>404.44</v>
      </c>
      <c r="V52" s="29">
        <v>404.44</v>
      </c>
      <c r="W52" s="572">
        <v>404.44</v>
      </c>
      <c r="X52" s="561">
        <v>404.44</v>
      </c>
      <c r="Y52" s="572">
        <v>404.44</v>
      </c>
      <c r="Z52" s="29">
        <v>404.44</v>
      </c>
      <c r="AA52" s="572">
        <v>404.44</v>
      </c>
      <c r="AB52" s="561">
        <v>404.44</v>
      </c>
      <c r="AC52" s="572">
        <v>404.44</v>
      </c>
      <c r="AD52" s="29">
        <v>404.44</v>
      </c>
      <c r="AE52" s="29">
        <v>404.44</v>
      </c>
      <c r="AF52" s="572">
        <v>404.44</v>
      </c>
      <c r="AG52" s="561">
        <v>404.44</v>
      </c>
      <c r="AH52" s="123">
        <v>404.44</v>
      </c>
      <c r="AI52" s="827">
        <v>404.44</v>
      </c>
      <c r="AJ52" s="29">
        <v>404.44</v>
      </c>
      <c r="AK52" s="572">
        <v>404.44</v>
      </c>
      <c r="AL52" s="561">
        <v>404.44</v>
      </c>
      <c r="AM52" s="572">
        <v>404.4</v>
      </c>
      <c r="AN52" s="124">
        <v>404.44</v>
      </c>
      <c r="AO52" s="29">
        <v>404.44</v>
      </c>
      <c r="AP52" s="572">
        <v>404.44</v>
      </c>
      <c r="AQ52" s="561">
        <v>404.44</v>
      </c>
      <c r="AR52" s="572">
        <v>404.44</v>
      </c>
      <c r="AS52" s="29">
        <v>404.44</v>
      </c>
      <c r="AT52" s="572">
        <v>404.44</v>
      </c>
      <c r="AU52" s="561">
        <v>404.4</v>
      </c>
      <c r="AV52" s="572">
        <v>404.42666666666668</v>
      </c>
      <c r="AW52" s="29">
        <v>404.43333333333334</v>
      </c>
      <c r="AX52" s="29">
        <v>404.4</v>
      </c>
      <c r="AY52" s="572">
        <v>404.4</v>
      </c>
      <c r="AZ52" s="561">
        <v>404.4</v>
      </c>
      <c r="BA52" s="572">
        <v>404.4</v>
      </c>
      <c r="BB52" s="827">
        <v>404.42222222222222</v>
      </c>
      <c r="BC52" s="29">
        <v>404.4</v>
      </c>
      <c r="BD52" s="572">
        <v>404.4</v>
      </c>
      <c r="BE52" s="561">
        <v>404.4</v>
      </c>
      <c r="BF52" s="572">
        <v>404.4</v>
      </c>
      <c r="BG52" s="124">
        <v>404.41666666666669</v>
      </c>
      <c r="BH52" s="29">
        <v>404.44</v>
      </c>
      <c r="BI52" s="572">
        <v>404.44</v>
      </c>
      <c r="BJ52" s="561">
        <v>404.44</v>
      </c>
      <c r="BK52" s="572">
        <v>404.44</v>
      </c>
      <c r="BL52" s="561">
        <v>404.44</v>
      </c>
      <c r="BM52" s="572">
        <v>404.44</v>
      </c>
      <c r="BN52" s="572">
        <v>404.44</v>
      </c>
      <c r="BO52" s="572">
        <v>404.44</v>
      </c>
      <c r="BP52" s="29">
        <v>404.44</v>
      </c>
      <c r="BQ52" s="869">
        <v>404.44</v>
      </c>
      <c r="BR52" s="869">
        <v>404.44</v>
      </c>
      <c r="BS52" s="869">
        <v>404.44</v>
      </c>
      <c r="BT52" s="869">
        <v>404.44</v>
      </c>
      <c r="BU52" s="869">
        <v>404.44</v>
      </c>
    </row>
    <row r="53" spans="1:73" x14ac:dyDescent="0.25">
      <c r="A53" s="58" t="s">
        <v>39</v>
      </c>
      <c r="B53" s="202">
        <v>404.44</v>
      </c>
      <c r="C53" s="202">
        <v>404.44</v>
      </c>
      <c r="D53" s="570">
        <v>404.44</v>
      </c>
      <c r="E53" s="232">
        <v>404.44</v>
      </c>
      <c r="F53" s="570">
        <v>404.44</v>
      </c>
      <c r="G53" s="202">
        <v>404.44</v>
      </c>
      <c r="H53" s="570">
        <v>404.44</v>
      </c>
      <c r="I53" s="232">
        <v>404.44</v>
      </c>
      <c r="J53" s="570">
        <v>404.44</v>
      </c>
      <c r="K53" s="202">
        <v>404.44</v>
      </c>
      <c r="L53" s="202">
        <v>404.44</v>
      </c>
      <c r="M53" s="570">
        <v>404.44</v>
      </c>
      <c r="N53" s="232">
        <v>404.44</v>
      </c>
      <c r="O53" s="223">
        <v>404.44</v>
      </c>
      <c r="P53" s="830">
        <v>404.44</v>
      </c>
      <c r="Q53" s="202">
        <v>404.44</v>
      </c>
      <c r="R53" s="570">
        <v>404.44</v>
      </c>
      <c r="S53" s="232">
        <v>404.44</v>
      </c>
      <c r="T53" s="570">
        <v>404.4</v>
      </c>
      <c r="U53" s="124">
        <v>404.44</v>
      </c>
      <c r="V53" s="202">
        <v>404.44</v>
      </c>
      <c r="W53" s="570">
        <v>404.44</v>
      </c>
      <c r="X53" s="232">
        <v>404.44</v>
      </c>
      <c r="Y53" s="570">
        <v>404.44</v>
      </c>
      <c r="Z53" s="202">
        <v>404.44</v>
      </c>
      <c r="AA53" s="570">
        <v>404.44</v>
      </c>
      <c r="AB53" s="232">
        <v>404.44</v>
      </c>
      <c r="AC53" s="570">
        <v>404.44</v>
      </c>
      <c r="AD53" s="202">
        <v>404.44</v>
      </c>
      <c r="AE53" s="202">
        <v>404.44</v>
      </c>
      <c r="AF53" s="570">
        <v>404.44</v>
      </c>
      <c r="AG53" s="232">
        <v>404.44</v>
      </c>
      <c r="AH53" s="223">
        <v>404.44</v>
      </c>
      <c r="AI53" s="830">
        <v>404.44</v>
      </c>
      <c r="AJ53" s="202">
        <v>404.44</v>
      </c>
      <c r="AK53" s="202">
        <v>404.44</v>
      </c>
      <c r="AL53" s="202">
        <v>404.44</v>
      </c>
      <c r="AM53" s="570">
        <v>404.4</v>
      </c>
      <c r="AN53" s="124">
        <v>404.44</v>
      </c>
      <c r="AO53" s="202">
        <v>404.44</v>
      </c>
      <c r="AP53" s="570">
        <v>404.44</v>
      </c>
      <c r="AQ53" s="232">
        <v>404.44</v>
      </c>
      <c r="AR53" s="570">
        <v>404.44</v>
      </c>
      <c r="AS53" s="202">
        <v>404.44</v>
      </c>
      <c r="AT53" s="570">
        <v>404.44</v>
      </c>
      <c r="AU53" s="232">
        <v>404.4</v>
      </c>
      <c r="AV53" s="570">
        <v>404.42666666666668</v>
      </c>
      <c r="AW53" s="202">
        <v>404.43333333333334</v>
      </c>
      <c r="AX53" s="202">
        <v>404.4</v>
      </c>
      <c r="AY53" s="570">
        <v>404.4</v>
      </c>
      <c r="AZ53" s="232">
        <v>404.4</v>
      </c>
      <c r="BA53" s="570">
        <v>404.4</v>
      </c>
      <c r="BB53" s="830">
        <v>404.42222222222222</v>
      </c>
      <c r="BC53" s="202">
        <v>404.4</v>
      </c>
      <c r="BD53" s="202">
        <v>404.4</v>
      </c>
      <c r="BE53" s="232">
        <v>404.4</v>
      </c>
      <c r="BF53" s="570">
        <v>404.4</v>
      </c>
      <c r="BG53" s="124">
        <v>404.41666666666669</v>
      </c>
      <c r="BH53" s="202">
        <v>404.44</v>
      </c>
      <c r="BI53" s="570">
        <v>404.44</v>
      </c>
      <c r="BJ53" s="232">
        <v>404.44</v>
      </c>
      <c r="BK53" s="570">
        <v>404.44</v>
      </c>
      <c r="BL53" s="232">
        <v>404.44</v>
      </c>
      <c r="BM53" s="570">
        <v>404.44</v>
      </c>
      <c r="BN53" s="570">
        <v>404.44</v>
      </c>
      <c r="BO53" s="570">
        <v>404.44</v>
      </c>
      <c r="BP53" s="202">
        <v>404.44</v>
      </c>
      <c r="BQ53" s="871">
        <v>404.44</v>
      </c>
      <c r="BR53" s="871">
        <v>404.44</v>
      </c>
      <c r="BS53" s="871">
        <v>404.44</v>
      </c>
      <c r="BT53" s="871">
        <v>404.44</v>
      </c>
      <c r="BU53" s="871">
        <v>404.44</v>
      </c>
    </row>
    <row r="54" spans="1:73" x14ac:dyDescent="0.25">
      <c r="A54" s="59" t="s">
        <v>40</v>
      </c>
      <c r="B54" s="202">
        <v>140</v>
      </c>
      <c r="C54" s="202">
        <v>140</v>
      </c>
      <c r="D54" s="570">
        <v>140</v>
      </c>
      <c r="E54" s="232">
        <v>140</v>
      </c>
      <c r="F54" s="233">
        <v>140</v>
      </c>
      <c r="G54" s="202">
        <v>140</v>
      </c>
      <c r="H54" s="570">
        <v>140</v>
      </c>
      <c r="I54" s="232">
        <v>140</v>
      </c>
      <c r="J54" s="233">
        <v>140</v>
      </c>
      <c r="K54" s="202">
        <v>140</v>
      </c>
      <c r="L54" s="202">
        <v>140</v>
      </c>
      <c r="M54" s="570">
        <v>140</v>
      </c>
      <c r="N54" s="232">
        <v>140</v>
      </c>
      <c r="O54" s="223">
        <v>140</v>
      </c>
      <c r="P54" s="830">
        <v>140</v>
      </c>
      <c r="Q54" s="202">
        <v>140</v>
      </c>
      <c r="R54" s="570">
        <v>140</v>
      </c>
      <c r="S54" s="570">
        <v>140</v>
      </c>
      <c r="T54" s="233">
        <v>140</v>
      </c>
      <c r="U54" s="124">
        <v>140</v>
      </c>
      <c r="V54" s="202">
        <v>140</v>
      </c>
      <c r="W54" s="570">
        <v>140</v>
      </c>
      <c r="X54" s="232">
        <v>140</v>
      </c>
      <c r="Y54" s="233">
        <v>140</v>
      </c>
      <c r="Z54" s="202">
        <v>140</v>
      </c>
      <c r="AA54" s="570">
        <v>140</v>
      </c>
      <c r="AB54" s="232">
        <v>140</v>
      </c>
      <c r="AC54" s="233">
        <v>140</v>
      </c>
      <c r="AD54" s="202">
        <v>140</v>
      </c>
      <c r="AE54" s="202">
        <v>140</v>
      </c>
      <c r="AF54" s="570">
        <v>140</v>
      </c>
      <c r="AG54" s="232">
        <v>140</v>
      </c>
      <c r="AH54" s="223">
        <v>140</v>
      </c>
      <c r="AI54" s="830">
        <v>140</v>
      </c>
      <c r="AJ54" s="202">
        <v>140</v>
      </c>
      <c r="AK54" s="570">
        <v>140</v>
      </c>
      <c r="AL54" s="570">
        <v>140</v>
      </c>
      <c r="AM54" s="233">
        <v>140</v>
      </c>
      <c r="AN54" s="124">
        <v>140</v>
      </c>
      <c r="AO54" s="202">
        <v>140</v>
      </c>
      <c r="AP54" s="202">
        <v>140</v>
      </c>
      <c r="AQ54" s="232">
        <v>140</v>
      </c>
      <c r="AR54" s="233">
        <v>140</v>
      </c>
      <c r="AS54" s="232">
        <v>140</v>
      </c>
      <c r="AT54" s="570">
        <v>140</v>
      </c>
      <c r="AU54" s="232">
        <v>140</v>
      </c>
      <c r="AV54" s="233">
        <v>140</v>
      </c>
      <c r="AW54" s="202">
        <v>140</v>
      </c>
      <c r="AX54" s="202">
        <v>140</v>
      </c>
      <c r="AY54" s="202">
        <v>140</v>
      </c>
      <c r="AZ54" s="232">
        <v>140</v>
      </c>
      <c r="BA54" s="233">
        <v>140</v>
      </c>
      <c r="BB54" s="830">
        <v>140</v>
      </c>
      <c r="BC54" s="202">
        <v>140</v>
      </c>
      <c r="BD54" s="202">
        <v>140</v>
      </c>
      <c r="BE54" s="202">
        <v>140</v>
      </c>
      <c r="BF54" s="233">
        <v>140</v>
      </c>
      <c r="BG54" s="124">
        <v>140</v>
      </c>
      <c r="BH54" s="202">
        <v>140</v>
      </c>
      <c r="BI54" s="202">
        <v>140</v>
      </c>
      <c r="BJ54" s="232">
        <v>140</v>
      </c>
      <c r="BK54" s="233">
        <v>140</v>
      </c>
      <c r="BL54" s="232">
        <v>140</v>
      </c>
      <c r="BM54" s="232">
        <v>140</v>
      </c>
      <c r="BN54" s="232">
        <v>140</v>
      </c>
      <c r="BO54" s="233">
        <v>140</v>
      </c>
      <c r="BP54" s="202">
        <v>140</v>
      </c>
      <c r="BQ54" s="870">
        <v>140</v>
      </c>
      <c r="BR54" s="870">
        <v>140</v>
      </c>
      <c r="BS54" s="870">
        <v>140</v>
      </c>
      <c r="BT54" s="870">
        <v>140</v>
      </c>
      <c r="BU54" s="870">
        <v>140</v>
      </c>
    </row>
    <row r="55" spans="1:73" x14ac:dyDescent="0.25">
      <c r="A55" s="59" t="s">
        <v>41</v>
      </c>
      <c r="B55" s="202">
        <v>73.44</v>
      </c>
      <c r="C55" s="202">
        <v>73.44</v>
      </c>
      <c r="D55" s="570">
        <v>73.44</v>
      </c>
      <c r="E55" s="232">
        <v>73.44</v>
      </c>
      <c r="F55" s="233">
        <v>73.44</v>
      </c>
      <c r="G55" s="202">
        <v>73.44</v>
      </c>
      <c r="H55" s="570">
        <v>73.44</v>
      </c>
      <c r="I55" s="232">
        <v>73.44</v>
      </c>
      <c r="J55" s="233">
        <v>73.44</v>
      </c>
      <c r="K55" s="202">
        <v>73.44</v>
      </c>
      <c r="L55" s="202">
        <v>73.44</v>
      </c>
      <c r="M55" s="570">
        <v>73.44</v>
      </c>
      <c r="N55" s="232">
        <v>73.44</v>
      </c>
      <c r="O55" s="223">
        <v>73.44</v>
      </c>
      <c r="P55" s="830">
        <v>73.44</v>
      </c>
      <c r="Q55" s="202">
        <v>73.44</v>
      </c>
      <c r="R55" s="570">
        <v>73.44</v>
      </c>
      <c r="S55" s="570">
        <v>73.44</v>
      </c>
      <c r="T55" s="233">
        <v>73.400000000000006</v>
      </c>
      <c r="U55" s="124">
        <v>73.440000000000012</v>
      </c>
      <c r="V55" s="202">
        <v>73.44</v>
      </c>
      <c r="W55" s="570">
        <v>73.44</v>
      </c>
      <c r="X55" s="232">
        <v>73.44</v>
      </c>
      <c r="Y55" s="233">
        <v>73.44</v>
      </c>
      <c r="Z55" s="202">
        <v>73.44</v>
      </c>
      <c r="AA55" s="570">
        <v>73.44</v>
      </c>
      <c r="AB55" s="232">
        <v>73.44</v>
      </c>
      <c r="AC55" s="233">
        <v>73.44</v>
      </c>
      <c r="AD55" s="202">
        <v>73.44</v>
      </c>
      <c r="AE55" s="202">
        <v>73.44</v>
      </c>
      <c r="AF55" s="570">
        <v>73.44</v>
      </c>
      <c r="AG55" s="232">
        <v>73.44</v>
      </c>
      <c r="AH55" s="223">
        <v>73.44</v>
      </c>
      <c r="AI55" s="830">
        <v>73.44</v>
      </c>
      <c r="AJ55" s="202">
        <v>73.44</v>
      </c>
      <c r="AK55" s="570">
        <v>73.44</v>
      </c>
      <c r="AL55" s="570">
        <v>73.44</v>
      </c>
      <c r="AM55" s="233">
        <v>73.400000000000006</v>
      </c>
      <c r="AN55" s="124">
        <v>73.440000000000012</v>
      </c>
      <c r="AO55" s="202">
        <v>73.44</v>
      </c>
      <c r="AP55" s="202">
        <v>73.44</v>
      </c>
      <c r="AQ55" s="232">
        <v>73.44</v>
      </c>
      <c r="AR55" s="233">
        <v>73.44</v>
      </c>
      <c r="AS55" s="232">
        <v>73.44</v>
      </c>
      <c r="AT55" s="570">
        <v>73.44</v>
      </c>
      <c r="AU55" s="232">
        <v>73.400000000000006</v>
      </c>
      <c r="AV55" s="233">
        <v>73.426666666666662</v>
      </c>
      <c r="AW55" s="202">
        <v>73.433333333333337</v>
      </c>
      <c r="AX55" s="202">
        <v>73.400000000000006</v>
      </c>
      <c r="AY55" s="202">
        <v>73.400000000000006</v>
      </c>
      <c r="AZ55" s="232">
        <v>73.400000000000006</v>
      </c>
      <c r="BA55" s="233">
        <v>73.400000000000006</v>
      </c>
      <c r="BB55" s="830">
        <v>73.422222222222246</v>
      </c>
      <c r="BC55" s="202">
        <v>73.400000000000006</v>
      </c>
      <c r="BD55" s="202">
        <v>73.400000000000006</v>
      </c>
      <c r="BE55" s="202">
        <v>73.400000000000006</v>
      </c>
      <c r="BF55" s="233">
        <v>73.400000000000006</v>
      </c>
      <c r="BG55" s="124">
        <v>73.416666666666686</v>
      </c>
      <c r="BH55" s="202">
        <v>73.44</v>
      </c>
      <c r="BI55" s="202">
        <v>73.44</v>
      </c>
      <c r="BJ55" s="232">
        <v>73.44</v>
      </c>
      <c r="BK55" s="233">
        <v>73.44</v>
      </c>
      <c r="BL55" s="232">
        <v>73.44</v>
      </c>
      <c r="BM55" s="232">
        <v>73.44</v>
      </c>
      <c r="BN55" s="232">
        <v>73.44</v>
      </c>
      <c r="BO55" s="233">
        <v>73.44</v>
      </c>
      <c r="BP55" s="202">
        <v>73.44</v>
      </c>
      <c r="BQ55" s="870">
        <v>73.44</v>
      </c>
      <c r="BR55" s="870">
        <v>73.44</v>
      </c>
      <c r="BS55" s="870">
        <v>73.44</v>
      </c>
      <c r="BT55" s="870">
        <v>73.44</v>
      </c>
      <c r="BU55" s="870">
        <v>73.44</v>
      </c>
    </row>
    <row r="56" spans="1:73" x14ac:dyDescent="0.25">
      <c r="A56" s="59" t="s">
        <v>42</v>
      </c>
      <c r="B56" s="202">
        <v>99</v>
      </c>
      <c r="C56" s="202">
        <v>99</v>
      </c>
      <c r="D56" s="570">
        <v>99</v>
      </c>
      <c r="E56" s="232">
        <v>99</v>
      </c>
      <c r="F56" s="233">
        <v>99</v>
      </c>
      <c r="G56" s="202">
        <v>99</v>
      </c>
      <c r="H56" s="570">
        <v>99</v>
      </c>
      <c r="I56" s="232">
        <v>99</v>
      </c>
      <c r="J56" s="233">
        <v>99</v>
      </c>
      <c r="K56" s="202">
        <v>99</v>
      </c>
      <c r="L56" s="202">
        <v>99</v>
      </c>
      <c r="M56" s="570">
        <v>99</v>
      </c>
      <c r="N56" s="232">
        <v>99</v>
      </c>
      <c r="O56" s="223">
        <v>99</v>
      </c>
      <c r="P56" s="830">
        <v>99</v>
      </c>
      <c r="Q56" s="202">
        <v>99</v>
      </c>
      <c r="R56" s="570">
        <v>99</v>
      </c>
      <c r="S56" s="570">
        <v>99</v>
      </c>
      <c r="T56" s="233">
        <v>99</v>
      </c>
      <c r="U56" s="124">
        <v>99</v>
      </c>
      <c r="V56" s="202">
        <v>99</v>
      </c>
      <c r="W56" s="570">
        <v>99</v>
      </c>
      <c r="X56" s="232">
        <v>99</v>
      </c>
      <c r="Y56" s="233">
        <v>99</v>
      </c>
      <c r="Z56" s="202">
        <v>99</v>
      </c>
      <c r="AA56" s="570">
        <v>99</v>
      </c>
      <c r="AB56" s="232">
        <v>99</v>
      </c>
      <c r="AC56" s="233">
        <v>99</v>
      </c>
      <c r="AD56" s="202">
        <v>99</v>
      </c>
      <c r="AE56" s="202">
        <v>99</v>
      </c>
      <c r="AF56" s="570">
        <v>99</v>
      </c>
      <c r="AG56" s="232">
        <v>99</v>
      </c>
      <c r="AH56" s="223">
        <v>99</v>
      </c>
      <c r="AI56" s="830">
        <v>99</v>
      </c>
      <c r="AJ56" s="202">
        <v>99</v>
      </c>
      <c r="AK56" s="570">
        <v>99</v>
      </c>
      <c r="AL56" s="570">
        <v>99</v>
      </c>
      <c r="AM56" s="233">
        <v>99</v>
      </c>
      <c r="AN56" s="124">
        <v>99</v>
      </c>
      <c r="AO56" s="202">
        <v>99</v>
      </c>
      <c r="AP56" s="202">
        <v>99</v>
      </c>
      <c r="AQ56" s="232">
        <v>99</v>
      </c>
      <c r="AR56" s="233">
        <v>99</v>
      </c>
      <c r="AS56" s="232">
        <v>99</v>
      </c>
      <c r="AT56" s="570">
        <v>99</v>
      </c>
      <c r="AU56" s="232">
        <v>99</v>
      </c>
      <c r="AV56" s="233">
        <v>99</v>
      </c>
      <c r="AW56" s="202">
        <v>99</v>
      </c>
      <c r="AX56" s="202">
        <v>99</v>
      </c>
      <c r="AY56" s="202">
        <v>99</v>
      </c>
      <c r="AZ56" s="232">
        <v>99</v>
      </c>
      <c r="BA56" s="233">
        <v>99</v>
      </c>
      <c r="BB56" s="830">
        <v>99</v>
      </c>
      <c r="BC56" s="202">
        <v>99</v>
      </c>
      <c r="BD56" s="202">
        <v>99</v>
      </c>
      <c r="BE56" s="202">
        <v>99</v>
      </c>
      <c r="BF56" s="233">
        <v>99</v>
      </c>
      <c r="BG56" s="124">
        <v>99</v>
      </c>
      <c r="BH56" s="202">
        <v>99</v>
      </c>
      <c r="BI56" s="202">
        <v>99</v>
      </c>
      <c r="BJ56" s="232">
        <v>99</v>
      </c>
      <c r="BK56" s="233">
        <v>99</v>
      </c>
      <c r="BL56" s="232">
        <v>99</v>
      </c>
      <c r="BM56" s="232">
        <v>99</v>
      </c>
      <c r="BN56" s="232">
        <v>99</v>
      </c>
      <c r="BO56" s="233">
        <v>99</v>
      </c>
      <c r="BP56" s="202">
        <v>99</v>
      </c>
      <c r="BQ56" s="870">
        <v>99</v>
      </c>
      <c r="BR56" s="870">
        <v>99</v>
      </c>
      <c r="BS56" s="870">
        <v>99</v>
      </c>
      <c r="BT56" s="870">
        <v>99</v>
      </c>
      <c r="BU56" s="870">
        <v>99</v>
      </c>
    </row>
    <row r="57" spans="1:73" x14ac:dyDescent="0.25">
      <c r="A57" s="59" t="s">
        <v>43</v>
      </c>
      <c r="B57" s="202">
        <v>92</v>
      </c>
      <c r="C57" s="202">
        <v>92</v>
      </c>
      <c r="D57" s="570">
        <v>92</v>
      </c>
      <c r="E57" s="232">
        <v>92</v>
      </c>
      <c r="F57" s="233">
        <v>92</v>
      </c>
      <c r="G57" s="202">
        <v>92</v>
      </c>
      <c r="H57" s="570">
        <v>92</v>
      </c>
      <c r="I57" s="232">
        <v>92</v>
      </c>
      <c r="J57" s="233">
        <v>92</v>
      </c>
      <c r="K57" s="202">
        <v>92</v>
      </c>
      <c r="L57" s="202">
        <v>92</v>
      </c>
      <c r="M57" s="570">
        <v>92</v>
      </c>
      <c r="N57" s="232">
        <v>92</v>
      </c>
      <c r="O57" s="223">
        <v>92</v>
      </c>
      <c r="P57" s="830">
        <v>92</v>
      </c>
      <c r="Q57" s="202">
        <v>92</v>
      </c>
      <c r="R57" s="570">
        <v>92</v>
      </c>
      <c r="S57" s="570">
        <v>92</v>
      </c>
      <c r="T57" s="233">
        <v>92</v>
      </c>
      <c r="U57" s="124">
        <v>92</v>
      </c>
      <c r="V57" s="202">
        <v>92</v>
      </c>
      <c r="W57" s="570">
        <v>92</v>
      </c>
      <c r="X57" s="232">
        <v>92</v>
      </c>
      <c r="Y57" s="233">
        <v>92</v>
      </c>
      <c r="Z57" s="202">
        <v>92</v>
      </c>
      <c r="AA57" s="570">
        <v>92</v>
      </c>
      <c r="AB57" s="232">
        <v>92</v>
      </c>
      <c r="AC57" s="233">
        <v>92</v>
      </c>
      <c r="AD57" s="202">
        <v>92</v>
      </c>
      <c r="AE57" s="202">
        <v>92</v>
      </c>
      <c r="AF57" s="570">
        <v>92</v>
      </c>
      <c r="AG57" s="232">
        <v>92</v>
      </c>
      <c r="AH57" s="223">
        <v>92</v>
      </c>
      <c r="AI57" s="830">
        <v>92</v>
      </c>
      <c r="AJ57" s="202">
        <v>92</v>
      </c>
      <c r="AK57" s="570">
        <v>92</v>
      </c>
      <c r="AL57" s="570">
        <v>92</v>
      </c>
      <c r="AM57" s="233">
        <v>92</v>
      </c>
      <c r="AN57" s="124">
        <v>92</v>
      </c>
      <c r="AO57" s="202">
        <v>92</v>
      </c>
      <c r="AP57" s="202">
        <v>92</v>
      </c>
      <c r="AQ57" s="232">
        <v>92</v>
      </c>
      <c r="AR57" s="233">
        <v>92</v>
      </c>
      <c r="AS57" s="232">
        <v>92</v>
      </c>
      <c r="AT57" s="570">
        <v>92</v>
      </c>
      <c r="AU57" s="232">
        <v>92</v>
      </c>
      <c r="AV57" s="233">
        <v>92</v>
      </c>
      <c r="AW57" s="202">
        <v>92</v>
      </c>
      <c r="AX57" s="202">
        <v>92</v>
      </c>
      <c r="AY57" s="202">
        <v>92</v>
      </c>
      <c r="AZ57" s="232">
        <v>92</v>
      </c>
      <c r="BA57" s="233">
        <v>92</v>
      </c>
      <c r="BB57" s="830">
        <v>92</v>
      </c>
      <c r="BC57" s="202">
        <v>92</v>
      </c>
      <c r="BD57" s="202">
        <v>92</v>
      </c>
      <c r="BE57" s="202">
        <v>92</v>
      </c>
      <c r="BF57" s="233">
        <v>92</v>
      </c>
      <c r="BG57" s="124">
        <v>92</v>
      </c>
      <c r="BH57" s="202">
        <v>92</v>
      </c>
      <c r="BI57" s="202">
        <v>92</v>
      </c>
      <c r="BJ57" s="232">
        <v>92</v>
      </c>
      <c r="BK57" s="233">
        <v>92</v>
      </c>
      <c r="BL57" s="232">
        <v>92</v>
      </c>
      <c r="BM57" s="232">
        <v>92</v>
      </c>
      <c r="BN57" s="232">
        <v>92</v>
      </c>
      <c r="BO57" s="233">
        <v>92</v>
      </c>
      <c r="BP57" s="202">
        <v>92</v>
      </c>
      <c r="BQ57" s="870">
        <v>92</v>
      </c>
      <c r="BR57" s="870">
        <v>92</v>
      </c>
      <c r="BS57" s="870">
        <v>92</v>
      </c>
      <c r="BT57" s="870">
        <v>92</v>
      </c>
      <c r="BU57" s="870">
        <v>92</v>
      </c>
    </row>
    <row r="58" spans="1:73" x14ac:dyDescent="0.25">
      <c r="A58" s="10" t="s">
        <v>80</v>
      </c>
      <c r="B58" s="29">
        <v>665</v>
      </c>
      <c r="C58" s="29">
        <v>665</v>
      </c>
      <c r="D58" s="572">
        <v>665</v>
      </c>
      <c r="E58" s="561">
        <v>665</v>
      </c>
      <c r="F58" s="572">
        <v>665</v>
      </c>
      <c r="G58" s="29">
        <v>665</v>
      </c>
      <c r="H58" s="572">
        <v>665</v>
      </c>
      <c r="I58" s="561">
        <v>665</v>
      </c>
      <c r="J58" s="572">
        <v>665</v>
      </c>
      <c r="K58" s="29">
        <v>665</v>
      </c>
      <c r="L58" s="29">
        <v>665</v>
      </c>
      <c r="M58" s="572">
        <v>665</v>
      </c>
      <c r="N58" s="561">
        <v>665</v>
      </c>
      <c r="O58" s="123">
        <v>665</v>
      </c>
      <c r="P58" s="827">
        <v>665</v>
      </c>
      <c r="Q58" s="29">
        <v>665</v>
      </c>
      <c r="R58" s="572">
        <v>665</v>
      </c>
      <c r="S58" s="561">
        <v>665</v>
      </c>
      <c r="T58" s="572">
        <v>665</v>
      </c>
      <c r="U58" s="124">
        <v>665</v>
      </c>
      <c r="V58" s="29">
        <v>665</v>
      </c>
      <c r="W58" s="572">
        <v>665</v>
      </c>
      <c r="X58" s="561">
        <v>665</v>
      </c>
      <c r="Y58" s="572">
        <v>665</v>
      </c>
      <c r="Z58" s="29">
        <v>665</v>
      </c>
      <c r="AA58" s="572">
        <v>665</v>
      </c>
      <c r="AB58" s="561">
        <v>665</v>
      </c>
      <c r="AC58" s="572">
        <v>665</v>
      </c>
      <c r="AD58" s="29">
        <v>665</v>
      </c>
      <c r="AE58" s="29">
        <v>665</v>
      </c>
      <c r="AF58" s="572">
        <v>665</v>
      </c>
      <c r="AG58" s="561">
        <v>665</v>
      </c>
      <c r="AH58" s="123">
        <v>665</v>
      </c>
      <c r="AI58" s="827">
        <v>665</v>
      </c>
      <c r="AJ58" s="29">
        <v>665</v>
      </c>
      <c r="AK58" s="572">
        <v>665</v>
      </c>
      <c r="AL58" s="561">
        <v>665</v>
      </c>
      <c r="AM58" s="572">
        <v>665</v>
      </c>
      <c r="AN58" s="124">
        <v>665</v>
      </c>
      <c r="AO58" s="29">
        <v>665</v>
      </c>
      <c r="AP58" s="572">
        <v>665</v>
      </c>
      <c r="AQ58" s="561">
        <v>665</v>
      </c>
      <c r="AR58" s="572">
        <v>665</v>
      </c>
      <c r="AS58" s="29">
        <v>665</v>
      </c>
      <c r="AT58" s="572">
        <v>665</v>
      </c>
      <c r="AU58" s="561">
        <v>665</v>
      </c>
      <c r="AV58" s="572">
        <v>665</v>
      </c>
      <c r="AW58" s="29">
        <v>665</v>
      </c>
      <c r="AX58" s="29">
        <v>665</v>
      </c>
      <c r="AY58" s="572">
        <v>665</v>
      </c>
      <c r="AZ58" s="561">
        <v>665</v>
      </c>
      <c r="BA58" s="572">
        <v>665</v>
      </c>
      <c r="BB58" s="827">
        <v>665</v>
      </c>
      <c r="BC58" s="29">
        <v>754</v>
      </c>
      <c r="BD58" s="572">
        <v>754</v>
      </c>
      <c r="BE58" s="561">
        <v>754</v>
      </c>
      <c r="BF58" s="572">
        <v>754</v>
      </c>
      <c r="BG58" s="124">
        <v>687.25</v>
      </c>
      <c r="BH58" s="29">
        <v>665</v>
      </c>
      <c r="BI58" s="572">
        <v>754</v>
      </c>
      <c r="BJ58" s="561">
        <v>754</v>
      </c>
      <c r="BK58" s="572">
        <v>754</v>
      </c>
      <c r="BL58" s="561">
        <v>754</v>
      </c>
      <c r="BM58" s="572">
        <v>754</v>
      </c>
      <c r="BN58" s="572">
        <v>756.15</v>
      </c>
      <c r="BO58" s="572">
        <v>754</v>
      </c>
      <c r="BP58" s="29">
        <v>739.52499999999998</v>
      </c>
      <c r="BQ58" s="869">
        <v>756.15</v>
      </c>
      <c r="BR58" s="869">
        <v>756.15</v>
      </c>
      <c r="BS58" s="869">
        <v>756.15</v>
      </c>
      <c r="BT58" s="869">
        <v>756.15</v>
      </c>
      <c r="BU58" s="869">
        <v>754.95555555555563</v>
      </c>
    </row>
    <row r="59" spans="1:73" x14ac:dyDescent="0.25">
      <c r="A59" s="58" t="s">
        <v>44</v>
      </c>
      <c r="B59" s="202">
        <v>665</v>
      </c>
      <c r="C59" s="202">
        <v>665</v>
      </c>
      <c r="D59" s="570">
        <v>665</v>
      </c>
      <c r="E59" s="232">
        <v>665</v>
      </c>
      <c r="F59" s="570">
        <v>665</v>
      </c>
      <c r="G59" s="202">
        <v>665</v>
      </c>
      <c r="H59" s="570">
        <v>665</v>
      </c>
      <c r="I59" s="232">
        <v>665</v>
      </c>
      <c r="J59" s="570">
        <v>665</v>
      </c>
      <c r="K59" s="202">
        <v>665</v>
      </c>
      <c r="L59" s="202">
        <v>665</v>
      </c>
      <c r="M59" s="570">
        <v>665</v>
      </c>
      <c r="N59" s="232">
        <v>665</v>
      </c>
      <c r="O59" s="223">
        <v>665</v>
      </c>
      <c r="P59" s="830">
        <v>665</v>
      </c>
      <c r="Q59" s="202">
        <v>665</v>
      </c>
      <c r="R59" s="202">
        <v>665</v>
      </c>
      <c r="S59" s="232">
        <v>665</v>
      </c>
      <c r="T59" s="570">
        <v>665</v>
      </c>
      <c r="U59" s="124">
        <v>665</v>
      </c>
      <c r="V59" s="202">
        <v>665</v>
      </c>
      <c r="W59" s="570">
        <v>665</v>
      </c>
      <c r="X59" s="232">
        <v>665</v>
      </c>
      <c r="Y59" s="570">
        <v>665</v>
      </c>
      <c r="Z59" s="202">
        <v>665</v>
      </c>
      <c r="AA59" s="570">
        <v>665</v>
      </c>
      <c r="AB59" s="232">
        <v>665</v>
      </c>
      <c r="AC59" s="570">
        <v>665</v>
      </c>
      <c r="AD59" s="202">
        <v>665</v>
      </c>
      <c r="AE59" s="202">
        <v>665</v>
      </c>
      <c r="AF59" s="570">
        <v>665</v>
      </c>
      <c r="AG59" s="232">
        <v>665</v>
      </c>
      <c r="AH59" s="223">
        <v>665</v>
      </c>
      <c r="AI59" s="830">
        <v>665</v>
      </c>
      <c r="AJ59" s="202">
        <v>665</v>
      </c>
      <c r="AK59" s="202">
        <v>665</v>
      </c>
      <c r="AL59" s="232">
        <v>665</v>
      </c>
      <c r="AM59" s="570">
        <v>665</v>
      </c>
      <c r="AN59" s="124">
        <v>665</v>
      </c>
      <c r="AO59" s="232">
        <v>665</v>
      </c>
      <c r="AP59" s="570">
        <v>665</v>
      </c>
      <c r="AQ59" s="232">
        <v>665</v>
      </c>
      <c r="AR59" s="570">
        <v>665</v>
      </c>
      <c r="AS59" s="202">
        <v>665</v>
      </c>
      <c r="AT59" s="570">
        <v>665</v>
      </c>
      <c r="AU59" s="232">
        <v>665</v>
      </c>
      <c r="AV59" s="570">
        <v>665</v>
      </c>
      <c r="AW59" s="202">
        <v>665</v>
      </c>
      <c r="AX59" s="202">
        <v>665</v>
      </c>
      <c r="AY59" s="570">
        <v>665</v>
      </c>
      <c r="AZ59" s="232">
        <v>665</v>
      </c>
      <c r="BA59" s="570">
        <v>665</v>
      </c>
      <c r="BB59" s="830">
        <v>665</v>
      </c>
      <c r="BC59" s="202">
        <v>754</v>
      </c>
      <c r="BD59" s="202">
        <v>754</v>
      </c>
      <c r="BE59" s="202">
        <v>754</v>
      </c>
      <c r="BF59" s="570">
        <v>754</v>
      </c>
      <c r="BG59" s="124">
        <v>687.25</v>
      </c>
      <c r="BH59" s="232">
        <v>665</v>
      </c>
      <c r="BI59" s="232">
        <v>754</v>
      </c>
      <c r="BJ59" s="232">
        <v>754</v>
      </c>
      <c r="BK59" s="570">
        <v>754</v>
      </c>
      <c r="BL59" s="232">
        <v>754</v>
      </c>
      <c r="BM59" s="570">
        <v>754</v>
      </c>
      <c r="BN59" s="570">
        <v>756.15</v>
      </c>
      <c r="BO59" s="570">
        <v>754</v>
      </c>
      <c r="BP59" s="202">
        <v>739.52499999999998</v>
      </c>
      <c r="BQ59" s="871">
        <v>756.15</v>
      </c>
      <c r="BR59" s="871">
        <v>756.15</v>
      </c>
      <c r="BS59" s="871">
        <v>756.15</v>
      </c>
      <c r="BT59" s="871">
        <v>756.15</v>
      </c>
      <c r="BU59" s="871">
        <v>754.95555555555563</v>
      </c>
    </row>
    <row r="60" spans="1:73" x14ac:dyDescent="0.25">
      <c r="A60" s="58" t="s">
        <v>45</v>
      </c>
      <c r="B60" s="295">
        <v>15</v>
      </c>
      <c r="C60" s="295">
        <v>15</v>
      </c>
      <c r="D60" s="571">
        <v>15</v>
      </c>
      <c r="E60" s="28">
        <v>15</v>
      </c>
      <c r="F60" s="834">
        <v>15</v>
      </c>
      <c r="G60" s="295">
        <v>15</v>
      </c>
      <c r="H60" s="571">
        <v>15</v>
      </c>
      <c r="I60" s="28">
        <v>15</v>
      </c>
      <c r="J60" s="834">
        <v>15</v>
      </c>
      <c r="K60" s="295">
        <v>15</v>
      </c>
      <c r="L60" s="295">
        <v>15</v>
      </c>
      <c r="M60" s="571">
        <v>15</v>
      </c>
      <c r="N60" s="28">
        <v>15</v>
      </c>
      <c r="O60" s="223">
        <v>15</v>
      </c>
      <c r="P60" s="830">
        <v>15</v>
      </c>
      <c r="Q60" s="295">
        <v>15</v>
      </c>
      <c r="R60" s="295">
        <v>15</v>
      </c>
      <c r="S60" s="28">
        <v>15</v>
      </c>
      <c r="T60" s="834">
        <v>15</v>
      </c>
      <c r="U60" s="124">
        <v>15</v>
      </c>
      <c r="V60" s="295">
        <v>15</v>
      </c>
      <c r="W60" s="571">
        <v>15</v>
      </c>
      <c r="X60" s="28">
        <v>15</v>
      </c>
      <c r="Y60" s="834">
        <v>15</v>
      </c>
      <c r="Z60" s="295">
        <v>15</v>
      </c>
      <c r="AA60" s="571">
        <v>15</v>
      </c>
      <c r="AB60" s="28">
        <v>15</v>
      </c>
      <c r="AC60" s="834">
        <v>15</v>
      </c>
      <c r="AD60" s="295">
        <v>15</v>
      </c>
      <c r="AE60" s="295">
        <v>15</v>
      </c>
      <c r="AF60" s="571">
        <v>15</v>
      </c>
      <c r="AG60" s="28">
        <v>15</v>
      </c>
      <c r="AH60" s="223">
        <v>15</v>
      </c>
      <c r="AI60" s="830">
        <v>15</v>
      </c>
      <c r="AJ60" s="295">
        <v>15</v>
      </c>
      <c r="AK60" s="295">
        <v>15</v>
      </c>
      <c r="AL60" s="28">
        <v>15</v>
      </c>
      <c r="AM60" s="834">
        <v>15</v>
      </c>
      <c r="AN60" s="124">
        <v>15</v>
      </c>
      <c r="AO60" s="28">
        <v>15</v>
      </c>
      <c r="AP60" s="28">
        <v>15</v>
      </c>
      <c r="AQ60" s="28">
        <v>15</v>
      </c>
      <c r="AR60" s="834">
        <v>15</v>
      </c>
      <c r="AS60" s="28">
        <v>15</v>
      </c>
      <c r="AT60" s="571">
        <v>15</v>
      </c>
      <c r="AU60" s="28">
        <v>15</v>
      </c>
      <c r="AV60" s="834">
        <v>15</v>
      </c>
      <c r="AW60" s="295">
        <v>15</v>
      </c>
      <c r="AX60" s="295">
        <v>15</v>
      </c>
      <c r="AY60" s="295">
        <v>15</v>
      </c>
      <c r="AZ60" s="28">
        <v>15</v>
      </c>
      <c r="BA60" s="834">
        <v>15</v>
      </c>
      <c r="BB60" s="830">
        <v>15</v>
      </c>
      <c r="BC60" s="295">
        <v>15</v>
      </c>
      <c r="BD60" s="295">
        <v>15</v>
      </c>
      <c r="BE60" s="295">
        <v>15</v>
      </c>
      <c r="BF60" s="834">
        <v>15</v>
      </c>
      <c r="BG60" s="124">
        <v>15</v>
      </c>
      <c r="BH60" s="28">
        <v>15</v>
      </c>
      <c r="BI60" s="28">
        <v>15</v>
      </c>
      <c r="BJ60" s="28">
        <v>15</v>
      </c>
      <c r="BK60" s="834">
        <v>15</v>
      </c>
      <c r="BL60" s="28">
        <v>15</v>
      </c>
      <c r="BM60" s="28">
        <v>15</v>
      </c>
      <c r="BN60" s="28">
        <v>15</v>
      </c>
      <c r="BO60" s="834">
        <v>15</v>
      </c>
      <c r="BP60" s="295">
        <v>15</v>
      </c>
      <c r="BQ60" s="866">
        <v>15</v>
      </c>
      <c r="BR60" s="866">
        <v>15</v>
      </c>
      <c r="BS60" s="866">
        <v>15</v>
      </c>
      <c r="BT60" s="866">
        <v>15</v>
      </c>
      <c r="BU60" s="866">
        <v>15</v>
      </c>
    </row>
    <row r="61" spans="1:73" x14ac:dyDescent="0.25">
      <c r="A61" s="58" t="s">
        <v>280</v>
      </c>
      <c r="B61" s="295"/>
      <c r="C61" s="295"/>
      <c r="D61" s="571"/>
      <c r="E61" s="28"/>
      <c r="G61" s="295"/>
      <c r="H61" s="571"/>
      <c r="I61" s="28"/>
      <c r="K61" s="295"/>
      <c r="L61" s="295"/>
      <c r="M61" s="571"/>
      <c r="N61" s="28"/>
      <c r="O61" s="223"/>
      <c r="P61" s="830"/>
      <c r="Q61" s="295"/>
      <c r="R61" s="295"/>
      <c r="S61" s="28"/>
      <c r="U61" s="124"/>
      <c r="V61" s="295"/>
      <c r="W61" s="571"/>
      <c r="X61" s="28"/>
      <c r="Z61" s="295"/>
      <c r="AA61" s="571"/>
      <c r="AB61" s="28"/>
      <c r="AD61" s="295"/>
      <c r="AE61" s="295"/>
      <c r="AF61" s="571"/>
      <c r="AG61" s="28"/>
      <c r="AH61" s="223"/>
      <c r="AI61" s="830"/>
      <c r="AJ61" s="295"/>
      <c r="AK61" s="295"/>
      <c r="AL61" s="28"/>
      <c r="AN61" s="124"/>
      <c r="AO61" s="28"/>
      <c r="AP61" s="28"/>
      <c r="AQ61" s="28"/>
      <c r="AR61" s="834"/>
      <c r="AS61" s="28"/>
      <c r="AT61" s="571"/>
      <c r="AU61" s="28"/>
      <c r="AV61" s="834"/>
      <c r="AW61" s="295"/>
      <c r="AX61" s="295"/>
      <c r="AY61" s="295"/>
      <c r="AZ61" s="28"/>
      <c r="BA61" s="834"/>
      <c r="BB61" s="830"/>
      <c r="BC61" s="295"/>
      <c r="BD61" s="295"/>
      <c r="BE61" s="295"/>
      <c r="BF61" s="834"/>
      <c r="BG61" s="124"/>
      <c r="BH61" s="28"/>
      <c r="BI61" s="28"/>
      <c r="BJ61" s="28"/>
      <c r="BK61" s="834"/>
      <c r="BL61" s="28"/>
      <c r="BM61" s="28"/>
      <c r="BN61" s="28">
        <v>2.15</v>
      </c>
      <c r="BP61" s="295"/>
      <c r="BQ61" s="866">
        <v>2.15</v>
      </c>
      <c r="BR61" s="866">
        <v>2.15</v>
      </c>
      <c r="BS61" s="866">
        <v>2.15</v>
      </c>
      <c r="BT61" s="866">
        <v>2.15</v>
      </c>
      <c r="BU61" s="866">
        <v>0.95555555555555549</v>
      </c>
    </row>
    <row r="62" spans="1:73" x14ac:dyDescent="0.25">
      <c r="A62" s="58" t="s">
        <v>46</v>
      </c>
      <c r="B62" s="295">
        <v>650</v>
      </c>
      <c r="C62" s="295">
        <v>650</v>
      </c>
      <c r="D62" s="571">
        <v>650</v>
      </c>
      <c r="E62" s="28">
        <v>650</v>
      </c>
      <c r="F62" s="834">
        <v>650</v>
      </c>
      <c r="G62" s="295">
        <v>650</v>
      </c>
      <c r="H62" s="571">
        <v>650</v>
      </c>
      <c r="I62" s="28">
        <v>650</v>
      </c>
      <c r="J62" s="834">
        <v>650</v>
      </c>
      <c r="K62" s="295">
        <v>650</v>
      </c>
      <c r="L62" s="295">
        <v>650</v>
      </c>
      <c r="M62" s="571">
        <v>650</v>
      </c>
      <c r="N62" s="28">
        <v>650</v>
      </c>
      <c r="O62" s="223">
        <v>650</v>
      </c>
      <c r="P62" s="830">
        <v>650</v>
      </c>
      <c r="Q62" s="295">
        <v>650</v>
      </c>
      <c r="R62" s="295">
        <v>650</v>
      </c>
      <c r="S62" s="28">
        <v>650</v>
      </c>
      <c r="T62" s="834">
        <v>650</v>
      </c>
      <c r="U62" s="124">
        <v>650</v>
      </c>
      <c r="V62" s="295">
        <v>650</v>
      </c>
      <c r="W62" s="571">
        <v>650</v>
      </c>
      <c r="X62" s="28">
        <v>650</v>
      </c>
      <c r="Y62" s="834">
        <v>650</v>
      </c>
      <c r="Z62" s="295">
        <v>650</v>
      </c>
      <c r="AA62" s="571">
        <v>650</v>
      </c>
      <c r="AB62" s="28">
        <v>650</v>
      </c>
      <c r="AC62" s="834">
        <v>650</v>
      </c>
      <c r="AD62" s="295">
        <v>650</v>
      </c>
      <c r="AE62" s="295">
        <v>650</v>
      </c>
      <c r="AF62" s="571">
        <v>650</v>
      </c>
      <c r="AG62" s="28">
        <v>650</v>
      </c>
      <c r="AH62" s="223">
        <v>650</v>
      </c>
      <c r="AI62" s="830">
        <v>650</v>
      </c>
      <c r="AJ62" s="295">
        <v>650</v>
      </c>
      <c r="AK62" s="295">
        <v>650</v>
      </c>
      <c r="AL62" s="28">
        <v>650</v>
      </c>
      <c r="AM62" s="834">
        <v>650</v>
      </c>
      <c r="AN62" s="124">
        <v>650</v>
      </c>
      <c r="AO62" s="28">
        <v>650</v>
      </c>
      <c r="AP62" s="28">
        <v>650</v>
      </c>
      <c r="AQ62" s="28">
        <v>650</v>
      </c>
      <c r="AR62" s="834">
        <v>650</v>
      </c>
      <c r="AS62" s="28">
        <v>650</v>
      </c>
      <c r="AT62" s="571">
        <v>650</v>
      </c>
      <c r="AU62" s="28">
        <v>650</v>
      </c>
      <c r="AV62" s="834">
        <v>650</v>
      </c>
      <c r="AW62" s="295">
        <v>650</v>
      </c>
      <c r="AX62" s="295">
        <v>650</v>
      </c>
      <c r="AY62" s="295">
        <v>650</v>
      </c>
      <c r="AZ62" s="28">
        <v>650</v>
      </c>
      <c r="BA62" s="834">
        <v>650</v>
      </c>
      <c r="BB62" s="830">
        <v>650</v>
      </c>
      <c r="BC62" s="295">
        <v>739</v>
      </c>
      <c r="BD62" s="295">
        <v>739</v>
      </c>
      <c r="BE62" s="295">
        <v>739</v>
      </c>
      <c r="BF62" s="834">
        <v>739</v>
      </c>
      <c r="BG62" s="124">
        <v>672.25</v>
      </c>
      <c r="BH62" s="28">
        <v>739</v>
      </c>
      <c r="BI62" s="28">
        <v>739</v>
      </c>
      <c r="BJ62" s="28">
        <v>739</v>
      </c>
      <c r="BK62" s="834">
        <v>739</v>
      </c>
      <c r="BL62" s="28">
        <v>739</v>
      </c>
      <c r="BM62" s="28">
        <v>739</v>
      </c>
      <c r="BN62" s="28">
        <v>739</v>
      </c>
      <c r="BO62" s="834">
        <v>739</v>
      </c>
      <c r="BP62" s="295">
        <v>739</v>
      </c>
      <c r="BQ62" s="866">
        <v>739</v>
      </c>
      <c r="BR62" s="866">
        <v>739</v>
      </c>
      <c r="BS62" s="866">
        <v>739</v>
      </c>
      <c r="BT62" s="866">
        <v>739</v>
      </c>
      <c r="BU62" s="866">
        <v>739</v>
      </c>
    </row>
    <row r="63" spans="1:73" x14ac:dyDescent="0.25">
      <c r="B63" s="295"/>
      <c r="C63" s="295"/>
      <c r="D63" s="571"/>
      <c r="E63" s="28"/>
      <c r="G63" s="295"/>
      <c r="H63" s="571"/>
      <c r="I63" s="28"/>
      <c r="K63" s="295"/>
      <c r="L63" s="295"/>
      <c r="M63" s="571"/>
      <c r="N63" s="28"/>
      <c r="O63" s="223"/>
      <c r="P63" s="830"/>
      <c r="Q63" s="295"/>
      <c r="R63" s="571"/>
      <c r="S63" s="28"/>
      <c r="U63" s="124"/>
      <c r="V63" s="295"/>
      <c r="W63" s="571"/>
      <c r="X63" s="28"/>
      <c r="Z63" s="295"/>
      <c r="AA63" s="571"/>
      <c r="AB63" s="28"/>
      <c r="AD63" s="295"/>
      <c r="AE63" s="295"/>
      <c r="AF63" s="571"/>
      <c r="AG63" s="28"/>
      <c r="AH63" s="223"/>
      <c r="AI63" s="830"/>
      <c r="AJ63" s="295"/>
      <c r="AK63" s="571"/>
      <c r="AL63" s="28"/>
      <c r="AN63" s="124"/>
      <c r="AO63" s="571"/>
      <c r="AP63" s="571"/>
      <c r="AQ63" s="28"/>
      <c r="AR63" s="834"/>
      <c r="AS63" s="571"/>
      <c r="AT63" s="571"/>
      <c r="AU63" s="28"/>
      <c r="AV63" s="834"/>
      <c r="AW63" s="295"/>
      <c r="AX63" s="295"/>
      <c r="AY63" s="571"/>
      <c r="AZ63" s="28"/>
      <c r="BA63" s="834"/>
      <c r="BB63" s="830"/>
      <c r="BC63" s="295">
        <v>650</v>
      </c>
      <c r="BD63" s="295">
        <v>650</v>
      </c>
      <c r="BE63" s="295">
        <v>650</v>
      </c>
      <c r="BF63" s="834">
        <v>650</v>
      </c>
      <c r="BG63" s="124">
        <v>162.5</v>
      </c>
      <c r="BH63" s="295">
        <v>650</v>
      </c>
      <c r="BI63" s="295">
        <v>650</v>
      </c>
      <c r="BJ63" s="28">
        <v>650</v>
      </c>
      <c r="BK63" s="834">
        <v>650</v>
      </c>
      <c r="BL63" s="28">
        <v>650</v>
      </c>
      <c r="BM63" s="28">
        <v>650</v>
      </c>
      <c r="BN63" s="28">
        <v>650</v>
      </c>
      <c r="BP63" s="295"/>
      <c r="BQ63" s="872">
        <v>650</v>
      </c>
      <c r="BR63" s="872">
        <v>650</v>
      </c>
      <c r="BS63" s="872">
        <v>650</v>
      </c>
      <c r="BT63" s="872">
        <v>650</v>
      </c>
      <c r="BU63" s="872">
        <v>650</v>
      </c>
    </row>
    <row r="64" spans="1:73" x14ac:dyDescent="0.25">
      <c r="A64" s="58" t="s">
        <v>248</v>
      </c>
      <c r="B64" s="29"/>
      <c r="C64" s="29"/>
      <c r="D64" s="572"/>
      <c r="E64" s="561"/>
      <c r="F64" s="572"/>
      <c r="G64" s="29"/>
      <c r="H64" s="572"/>
      <c r="I64" s="561"/>
      <c r="J64" s="572"/>
      <c r="K64" s="29">
        <v>0</v>
      </c>
      <c r="L64" s="29"/>
      <c r="M64" s="572"/>
      <c r="N64" s="561"/>
      <c r="O64" s="123"/>
      <c r="P64" s="827">
        <v>0</v>
      </c>
      <c r="Q64" s="29"/>
      <c r="R64" s="572"/>
      <c r="S64" s="561"/>
      <c r="T64" s="572"/>
      <c r="U64" s="124">
        <v>0</v>
      </c>
      <c r="V64" s="29"/>
      <c r="W64" s="572"/>
      <c r="X64" s="561"/>
      <c r="Y64" s="572"/>
      <c r="Z64" s="29"/>
      <c r="AA64" s="572"/>
      <c r="AB64" s="561"/>
      <c r="AC64" s="572"/>
      <c r="AD64" s="29">
        <v>0</v>
      </c>
      <c r="AE64" s="29"/>
      <c r="AF64" s="572"/>
      <c r="AG64" s="561"/>
      <c r="AH64" s="123"/>
      <c r="AI64" s="827">
        <v>0</v>
      </c>
      <c r="AJ64" s="29"/>
      <c r="AK64" s="572"/>
      <c r="AL64" s="561"/>
      <c r="AM64" s="572"/>
      <c r="AN64" s="124">
        <v>0</v>
      </c>
      <c r="AO64" s="571"/>
      <c r="AP64" s="571"/>
      <c r="AQ64" s="28"/>
      <c r="AR64" s="834"/>
      <c r="AS64" s="571"/>
      <c r="AT64" s="571"/>
      <c r="AU64" s="28"/>
      <c r="AV64" s="834"/>
      <c r="AW64" s="295"/>
      <c r="AX64" s="295"/>
      <c r="AY64" s="571"/>
      <c r="AZ64" s="28"/>
      <c r="BA64" s="834"/>
      <c r="BB64" s="830"/>
      <c r="BC64" s="295">
        <v>89</v>
      </c>
      <c r="BD64" s="295">
        <v>89</v>
      </c>
      <c r="BE64" s="295">
        <v>89</v>
      </c>
      <c r="BF64" s="834">
        <v>89</v>
      </c>
      <c r="BG64" s="124">
        <v>22.25</v>
      </c>
      <c r="BH64" s="295">
        <v>89</v>
      </c>
      <c r="BI64" s="295">
        <v>89</v>
      </c>
      <c r="BJ64" s="28">
        <v>89</v>
      </c>
      <c r="BK64" s="834">
        <v>89</v>
      </c>
      <c r="BL64" s="28">
        <v>89</v>
      </c>
      <c r="BM64" s="28">
        <v>89</v>
      </c>
      <c r="BN64" s="28">
        <v>89</v>
      </c>
      <c r="BP64" s="295"/>
      <c r="BQ64" s="872">
        <v>89</v>
      </c>
      <c r="BR64" s="872">
        <v>89</v>
      </c>
      <c r="BS64" s="872">
        <v>89</v>
      </c>
      <c r="BT64" s="872">
        <v>89</v>
      </c>
      <c r="BU64" s="872">
        <v>89</v>
      </c>
    </row>
    <row r="65" spans="1:73" x14ac:dyDescent="0.25">
      <c r="A65" s="10" t="s">
        <v>81</v>
      </c>
      <c r="B65" s="827">
        <v>1723.0229999999999</v>
      </c>
      <c r="C65" s="827">
        <v>1723.0229999999999</v>
      </c>
      <c r="D65" s="828">
        <v>1723.0229999999999</v>
      </c>
      <c r="E65" s="829">
        <v>1723.0229999999999</v>
      </c>
      <c r="F65" s="828">
        <v>1723.0229999999999</v>
      </c>
      <c r="G65" s="827">
        <v>1713.673</v>
      </c>
      <c r="H65" s="828">
        <v>1713.673</v>
      </c>
      <c r="I65" s="829">
        <v>1713.673</v>
      </c>
      <c r="J65" s="828">
        <v>1713.673</v>
      </c>
      <c r="K65" s="827">
        <v>1718.348</v>
      </c>
      <c r="L65" s="827">
        <v>1713.0709999999999</v>
      </c>
      <c r="M65" s="828">
        <v>1713.0709999999999</v>
      </c>
      <c r="N65" s="829">
        <v>1713.0709999999999</v>
      </c>
      <c r="O65" s="145">
        <v>1713.0709999999999</v>
      </c>
      <c r="P65" s="827">
        <v>1716.5889999999997</v>
      </c>
      <c r="Q65" s="827">
        <v>2056.7079999999996</v>
      </c>
      <c r="R65" s="828">
        <v>2056.7079999999996</v>
      </c>
      <c r="S65" s="829">
        <v>2056.712</v>
      </c>
      <c r="T65" s="828">
        <v>2056.712</v>
      </c>
      <c r="U65" s="124">
        <v>1801.6190833333337</v>
      </c>
      <c r="V65" s="827">
        <v>2057.424</v>
      </c>
      <c r="W65" s="828">
        <v>2057.424</v>
      </c>
      <c r="X65" s="829">
        <v>2057.424</v>
      </c>
      <c r="Y65" s="828">
        <v>2057.424</v>
      </c>
      <c r="Z65" s="827">
        <v>2057.424</v>
      </c>
      <c r="AA65" s="828">
        <v>2071.962</v>
      </c>
      <c r="AB65" s="829">
        <v>2071.962</v>
      </c>
      <c r="AC65" s="828">
        <v>2067.1336666666666</v>
      </c>
      <c r="AD65" s="827">
        <v>2062.27</v>
      </c>
      <c r="AE65" s="827">
        <v>2071.4459999999999</v>
      </c>
      <c r="AF65" s="828">
        <v>2071.4459999999999</v>
      </c>
      <c r="AG65" s="829">
        <v>2102.1509999999998</v>
      </c>
      <c r="AH65" s="145">
        <v>2081.6774855072463</v>
      </c>
      <c r="AI65" s="827">
        <v>2068.7403333333332</v>
      </c>
      <c r="AJ65" s="827">
        <v>2102.4796999999999</v>
      </c>
      <c r="AK65" s="828">
        <v>2103.1457</v>
      </c>
      <c r="AL65" s="829">
        <v>2103.1446999999998</v>
      </c>
      <c r="AM65" s="572">
        <v>2102.9233666666664</v>
      </c>
      <c r="AN65" s="572">
        <v>2077.2860916666664</v>
      </c>
      <c r="AO65" s="827">
        <v>2101.3386999999998</v>
      </c>
      <c r="AP65" s="828">
        <v>2101.3386999999998</v>
      </c>
      <c r="AQ65" s="829">
        <v>2101.3386999999998</v>
      </c>
      <c r="AR65" s="828">
        <v>2101.3386999999998</v>
      </c>
      <c r="AS65" s="827">
        <v>2101.3389999999999</v>
      </c>
      <c r="AT65" s="828">
        <v>2101.3386999999998</v>
      </c>
      <c r="AU65" s="829">
        <v>2100.6509999999998</v>
      </c>
      <c r="AV65" s="828">
        <v>2063.4595666666664</v>
      </c>
      <c r="AW65" s="827">
        <v>2101.2241333333336</v>
      </c>
      <c r="AX65" s="827">
        <v>2100.6509999999998</v>
      </c>
      <c r="AY65" s="828">
        <v>2101.3379999999997</v>
      </c>
      <c r="AZ65" s="829">
        <v>2101.3029999999999</v>
      </c>
      <c r="BA65" s="828">
        <v>2101.0223333333333</v>
      </c>
      <c r="BB65" s="827">
        <v>2101.1818666666668</v>
      </c>
      <c r="BC65" s="827">
        <v>2101.09</v>
      </c>
      <c r="BD65" s="828">
        <v>2101.09</v>
      </c>
      <c r="BE65" s="829">
        <v>2101.09</v>
      </c>
      <c r="BF65" s="828">
        <v>2044.6150000000002</v>
      </c>
      <c r="BG65" s="572">
        <v>2101.1588999999999</v>
      </c>
      <c r="BH65" s="827">
        <v>2048.2420000000002</v>
      </c>
      <c r="BI65" s="828">
        <v>2048.2420000000002</v>
      </c>
      <c r="BJ65" s="829">
        <v>2048.2420000000002</v>
      </c>
      <c r="BK65" s="828">
        <v>2048.2420000000002</v>
      </c>
      <c r="BL65" s="829">
        <v>2048.2420000000002</v>
      </c>
      <c r="BM65" s="828">
        <v>2048.2420000000002</v>
      </c>
      <c r="BN65" s="828">
        <v>2048.2420000000002</v>
      </c>
      <c r="BO65" s="828">
        <v>2010.5920000000001</v>
      </c>
      <c r="BP65" s="827">
        <v>2048.2420000000002</v>
      </c>
      <c r="BQ65" s="709">
        <v>2048.2420000000002</v>
      </c>
      <c r="BR65" s="709">
        <v>2048.2420000000002</v>
      </c>
      <c r="BS65" s="709"/>
      <c r="BT65" s="709"/>
      <c r="BU65" s="709">
        <v>0</v>
      </c>
    </row>
    <row r="66" spans="1:73" x14ac:dyDescent="0.25">
      <c r="A66" s="58" t="s">
        <v>48</v>
      </c>
      <c r="B66" s="830">
        <v>1191.1979999999999</v>
      </c>
      <c r="C66" s="830">
        <v>1191.1979999999999</v>
      </c>
      <c r="D66" s="831">
        <v>1191.1979999999999</v>
      </c>
      <c r="E66" s="832">
        <v>1191.1979999999999</v>
      </c>
      <c r="F66" s="826">
        <v>1191.1979999999999</v>
      </c>
      <c r="G66" s="830">
        <v>1191.1979999999999</v>
      </c>
      <c r="H66" s="831">
        <v>1191.1979999999999</v>
      </c>
      <c r="I66" s="832">
        <v>1191.1979999999999</v>
      </c>
      <c r="J66" s="826">
        <v>1191.1979999999999</v>
      </c>
      <c r="K66" s="830">
        <v>1191.1980000000001</v>
      </c>
      <c r="L66" s="830">
        <v>1190.5959999999998</v>
      </c>
      <c r="M66" s="831">
        <v>1190.5959999999998</v>
      </c>
      <c r="N66" s="832">
        <v>1190.5959999999998</v>
      </c>
      <c r="O66" s="223">
        <v>1190.5959999999998</v>
      </c>
      <c r="P66" s="830">
        <v>1190.9973333333335</v>
      </c>
      <c r="Q66" s="830">
        <v>1190.5959999999998</v>
      </c>
      <c r="R66" s="831">
        <v>1190.5959999999998</v>
      </c>
      <c r="S66" s="832">
        <v>1190.5999999999999</v>
      </c>
      <c r="T66" s="831">
        <v>1190.5999999999999</v>
      </c>
      <c r="U66" s="124">
        <v>1190.8973333333333</v>
      </c>
      <c r="V66" s="209">
        <v>1190.5959999999998</v>
      </c>
      <c r="W66" s="210">
        <v>1190.5959999999998</v>
      </c>
      <c r="X66" s="211">
        <v>1190.5959999999998</v>
      </c>
      <c r="Y66" s="218">
        <v>1190.5959999999998</v>
      </c>
      <c r="Z66" s="209">
        <v>1190.5959999999998</v>
      </c>
      <c r="AA66" s="210">
        <v>1190.5959999999998</v>
      </c>
      <c r="AB66" s="211">
        <v>1190.5959999999998</v>
      </c>
      <c r="AC66" s="218">
        <v>1190.5959999999998</v>
      </c>
      <c r="AD66" s="209">
        <v>1190.5959999999998</v>
      </c>
      <c r="AE66" s="209">
        <v>1190.08</v>
      </c>
      <c r="AF66" s="210">
        <v>1190.08</v>
      </c>
      <c r="AG66" s="211">
        <v>1190.08</v>
      </c>
      <c r="AH66" s="217">
        <v>1190.08</v>
      </c>
      <c r="AI66" s="209">
        <v>1190.4239999999998</v>
      </c>
      <c r="AJ66" s="209">
        <v>1190.0796999999998</v>
      </c>
      <c r="AK66" s="209">
        <v>1190.0796999999998</v>
      </c>
      <c r="AL66" s="209">
        <v>1190.0796999999998</v>
      </c>
      <c r="AM66" s="209">
        <v>1190.0796999999998</v>
      </c>
      <c r="AN66" s="208">
        <v>1190.3379249999996</v>
      </c>
      <c r="AO66" s="209">
        <v>1188.2726999999998</v>
      </c>
      <c r="AP66" s="210">
        <v>1188.2726999999998</v>
      </c>
      <c r="AQ66" s="211">
        <v>1188.2726999999998</v>
      </c>
      <c r="AR66" s="218">
        <v>1188.2726999999998</v>
      </c>
      <c r="AS66" s="209">
        <v>1188.2729999999999</v>
      </c>
      <c r="AT66" s="210">
        <v>1188.2726999999998</v>
      </c>
      <c r="AU66" s="211">
        <v>1188.2729999999999</v>
      </c>
      <c r="AV66" s="218">
        <v>1150.6228999999998</v>
      </c>
      <c r="AW66" s="209">
        <v>1188.2727999999997</v>
      </c>
      <c r="AX66" s="209">
        <v>1188.2729999999999</v>
      </c>
      <c r="AY66" s="210">
        <v>1188.2729999999999</v>
      </c>
      <c r="AZ66" s="211">
        <v>1188.2729999999999</v>
      </c>
      <c r="BA66" s="218">
        <v>1188.1979999999999</v>
      </c>
      <c r="BB66" s="209">
        <v>1188.2728666666665</v>
      </c>
      <c r="BC66" s="209">
        <v>1188.02</v>
      </c>
      <c r="BD66" s="210">
        <v>1188.02</v>
      </c>
      <c r="BE66" s="211">
        <v>1188.02</v>
      </c>
      <c r="BF66" s="218">
        <v>1131.5450000000001</v>
      </c>
      <c r="BG66" s="208">
        <v>1188.2096499999998</v>
      </c>
      <c r="BH66" s="830">
        <v>1188.02</v>
      </c>
      <c r="BI66" s="831">
        <v>1188.02</v>
      </c>
      <c r="BJ66" s="832">
        <v>1188.02</v>
      </c>
      <c r="BK66" s="826">
        <v>1188.02</v>
      </c>
      <c r="BL66" s="832">
        <v>1188.02</v>
      </c>
      <c r="BM66" s="832">
        <v>1188.02</v>
      </c>
      <c r="BN66" s="832">
        <v>1188.02</v>
      </c>
      <c r="BO66" s="826">
        <v>1150.3700000000001</v>
      </c>
      <c r="BP66" s="830">
        <v>1188.0200000000002</v>
      </c>
      <c r="BQ66" s="873">
        <v>1188.02</v>
      </c>
      <c r="BR66" s="873">
        <v>1188.02</v>
      </c>
      <c r="BS66" s="873">
        <v>2048.2420000000002</v>
      </c>
      <c r="BT66" s="873">
        <v>2048.1669999999999</v>
      </c>
      <c r="BU66" s="873">
        <v>2048.2420000000002</v>
      </c>
    </row>
    <row r="67" spans="1:73" x14ac:dyDescent="0.25">
      <c r="A67" s="59" t="s">
        <v>49</v>
      </c>
      <c r="B67" s="830">
        <v>548</v>
      </c>
      <c r="C67" s="830">
        <v>548</v>
      </c>
      <c r="D67" s="831">
        <v>548</v>
      </c>
      <c r="E67" s="832">
        <v>548</v>
      </c>
      <c r="F67" s="826">
        <v>548</v>
      </c>
      <c r="G67" s="830">
        <v>548</v>
      </c>
      <c r="H67" s="831">
        <v>548</v>
      </c>
      <c r="I67" s="832">
        <v>548</v>
      </c>
      <c r="J67" s="826">
        <v>548</v>
      </c>
      <c r="K67" s="830">
        <v>548</v>
      </c>
      <c r="L67" s="830">
        <v>548</v>
      </c>
      <c r="M67" s="831">
        <v>548</v>
      </c>
      <c r="N67" s="832">
        <v>548</v>
      </c>
      <c r="O67" s="223">
        <v>548</v>
      </c>
      <c r="P67" s="830">
        <v>548</v>
      </c>
      <c r="Q67" s="830">
        <v>548</v>
      </c>
      <c r="R67" s="830">
        <v>548</v>
      </c>
      <c r="S67" s="832">
        <v>548</v>
      </c>
      <c r="T67" s="826">
        <v>548</v>
      </c>
      <c r="U67" s="124">
        <v>548</v>
      </c>
      <c r="V67" s="836">
        <v>548</v>
      </c>
      <c r="W67" s="228">
        <v>548</v>
      </c>
      <c r="X67" s="229">
        <v>548</v>
      </c>
      <c r="Y67" s="225">
        <v>548</v>
      </c>
      <c r="Z67" s="836">
        <v>548</v>
      </c>
      <c r="AA67" s="228">
        <v>548</v>
      </c>
      <c r="AB67" s="229">
        <v>548</v>
      </c>
      <c r="AC67" s="225">
        <v>548</v>
      </c>
      <c r="AD67" s="836">
        <v>548</v>
      </c>
      <c r="AE67" s="836">
        <v>548</v>
      </c>
      <c r="AF67" s="228">
        <v>548</v>
      </c>
      <c r="AG67" s="229">
        <v>548</v>
      </c>
      <c r="AH67" s="226">
        <v>548</v>
      </c>
      <c r="AI67" s="836">
        <v>548</v>
      </c>
      <c r="AJ67" s="836">
        <v>548</v>
      </c>
      <c r="AK67" s="836">
        <v>548</v>
      </c>
      <c r="AL67" s="836">
        <v>548</v>
      </c>
      <c r="AM67" s="226">
        <v>548</v>
      </c>
      <c r="AN67" s="227">
        <v>548</v>
      </c>
      <c r="AO67" s="836">
        <v>548</v>
      </c>
      <c r="AP67" s="836">
        <v>548</v>
      </c>
      <c r="AQ67" s="229">
        <v>548</v>
      </c>
      <c r="AR67" s="225">
        <v>548</v>
      </c>
      <c r="AS67" s="229">
        <v>548</v>
      </c>
      <c r="AT67" s="229">
        <v>548</v>
      </c>
      <c r="AU67" s="229">
        <v>548</v>
      </c>
      <c r="AV67" s="225">
        <v>548</v>
      </c>
      <c r="AW67" s="836">
        <v>548</v>
      </c>
      <c r="AX67" s="836">
        <v>548</v>
      </c>
      <c r="AY67" s="228">
        <v>548</v>
      </c>
      <c r="AZ67" s="229">
        <v>548</v>
      </c>
      <c r="BA67" s="225">
        <v>548</v>
      </c>
      <c r="BB67" s="836">
        <v>548</v>
      </c>
      <c r="BC67" s="836">
        <v>548</v>
      </c>
      <c r="BD67" s="836">
        <v>548</v>
      </c>
      <c r="BE67" s="836">
        <v>548</v>
      </c>
      <c r="BF67" s="225">
        <v>548</v>
      </c>
      <c r="BG67" s="227">
        <v>548</v>
      </c>
      <c r="BH67" s="229">
        <v>548</v>
      </c>
      <c r="BI67" s="229">
        <v>548</v>
      </c>
      <c r="BJ67" s="229">
        <v>548</v>
      </c>
      <c r="BK67" s="225">
        <v>548</v>
      </c>
      <c r="BL67" s="229">
        <v>548</v>
      </c>
      <c r="BM67" s="229">
        <v>548</v>
      </c>
      <c r="BN67" s="229">
        <v>548</v>
      </c>
      <c r="BO67" s="225">
        <v>548</v>
      </c>
      <c r="BP67" s="836">
        <v>548</v>
      </c>
      <c r="BQ67" s="874">
        <v>548</v>
      </c>
      <c r="BR67" s="874">
        <v>548</v>
      </c>
      <c r="BS67" s="874">
        <v>1188.02</v>
      </c>
      <c r="BT67" s="874">
        <v>1187.9449999999999</v>
      </c>
      <c r="BU67" s="874">
        <v>1188.0200000000002</v>
      </c>
    </row>
    <row r="68" spans="1:73" x14ac:dyDescent="0.25">
      <c r="A68" s="59" t="s">
        <v>50</v>
      </c>
      <c r="B68" s="830">
        <v>497</v>
      </c>
      <c r="C68" s="830">
        <v>497</v>
      </c>
      <c r="D68" s="831">
        <v>497</v>
      </c>
      <c r="E68" s="832">
        <v>497</v>
      </c>
      <c r="F68" s="826">
        <v>497</v>
      </c>
      <c r="G68" s="830">
        <v>497</v>
      </c>
      <c r="H68" s="831">
        <v>497</v>
      </c>
      <c r="I68" s="832">
        <v>497</v>
      </c>
      <c r="J68" s="826">
        <v>497</v>
      </c>
      <c r="K68" s="830">
        <v>497</v>
      </c>
      <c r="L68" s="830">
        <v>497</v>
      </c>
      <c r="M68" s="831">
        <v>497</v>
      </c>
      <c r="N68" s="832">
        <v>497</v>
      </c>
      <c r="O68" s="223">
        <v>497</v>
      </c>
      <c r="P68" s="830">
        <v>497</v>
      </c>
      <c r="Q68" s="830">
        <v>497</v>
      </c>
      <c r="R68" s="830">
        <v>497</v>
      </c>
      <c r="S68" s="832">
        <v>497</v>
      </c>
      <c r="T68" s="826">
        <v>497</v>
      </c>
      <c r="U68" s="124">
        <v>497</v>
      </c>
      <c r="V68" s="836">
        <v>497</v>
      </c>
      <c r="W68" s="228">
        <v>497</v>
      </c>
      <c r="X68" s="229">
        <v>497</v>
      </c>
      <c r="Y68" s="225">
        <v>497</v>
      </c>
      <c r="Z68" s="836">
        <v>497</v>
      </c>
      <c r="AA68" s="228">
        <v>497</v>
      </c>
      <c r="AB68" s="229">
        <v>497</v>
      </c>
      <c r="AC68" s="225">
        <v>497</v>
      </c>
      <c r="AD68" s="836">
        <v>497</v>
      </c>
      <c r="AE68" s="836">
        <v>497</v>
      </c>
      <c r="AF68" s="228">
        <v>497</v>
      </c>
      <c r="AG68" s="229">
        <v>497</v>
      </c>
      <c r="AH68" s="226">
        <v>497</v>
      </c>
      <c r="AI68" s="836">
        <v>497</v>
      </c>
      <c r="AJ68" s="836">
        <v>497</v>
      </c>
      <c r="AK68" s="836">
        <v>497</v>
      </c>
      <c r="AL68" s="836">
        <v>497</v>
      </c>
      <c r="AM68" s="226">
        <v>497</v>
      </c>
      <c r="AN68" s="141">
        <v>497</v>
      </c>
      <c r="AO68" s="836">
        <v>497</v>
      </c>
      <c r="AP68" s="836">
        <v>497</v>
      </c>
      <c r="AQ68" s="229">
        <v>497</v>
      </c>
      <c r="AR68" s="225">
        <v>497</v>
      </c>
      <c r="AS68" s="229">
        <v>497</v>
      </c>
      <c r="AT68" s="229">
        <v>497</v>
      </c>
      <c r="AU68" s="229">
        <v>497</v>
      </c>
      <c r="AV68" s="225">
        <v>497</v>
      </c>
      <c r="AW68" s="836">
        <v>497</v>
      </c>
      <c r="AX68" s="836">
        <v>497</v>
      </c>
      <c r="AY68" s="228">
        <v>497</v>
      </c>
      <c r="AZ68" s="229">
        <v>497</v>
      </c>
      <c r="BA68" s="225">
        <v>497</v>
      </c>
      <c r="BB68" s="836">
        <v>497</v>
      </c>
      <c r="BC68" s="836">
        <v>497</v>
      </c>
      <c r="BD68" s="836">
        <v>497</v>
      </c>
      <c r="BE68" s="836">
        <v>497</v>
      </c>
      <c r="BF68" s="225">
        <v>497</v>
      </c>
      <c r="BG68" s="227">
        <v>497</v>
      </c>
      <c r="BH68" s="229">
        <v>497</v>
      </c>
      <c r="BI68" s="229">
        <v>497</v>
      </c>
      <c r="BJ68" s="229">
        <v>497</v>
      </c>
      <c r="BK68" s="225">
        <v>497</v>
      </c>
      <c r="BL68" s="229">
        <v>497</v>
      </c>
      <c r="BM68" s="229">
        <v>497</v>
      </c>
      <c r="BN68" s="229">
        <v>497</v>
      </c>
      <c r="BO68" s="225">
        <v>497</v>
      </c>
      <c r="BP68" s="836">
        <v>497</v>
      </c>
      <c r="BQ68" s="874">
        <v>497</v>
      </c>
      <c r="BR68" s="874">
        <v>497</v>
      </c>
      <c r="BS68" s="874">
        <v>548</v>
      </c>
      <c r="BT68" s="874">
        <v>548</v>
      </c>
      <c r="BU68" s="874">
        <v>548</v>
      </c>
    </row>
    <row r="69" spans="1:73" x14ac:dyDescent="0.25">
      <c r="A69" s="59" t="s">
        <v>66</v>
      </c>
      <c r="B69" s="830">
        <v>70.956000000000003</v>
      </c>
      <c r="C69" s="830">
        <v>70.956000000000003</v>
      </c>
      <c r="D69" s="831">
        <v>70.956000000000003</v>
      </c>
      <c r="E69" s="832">
        <v>70.956000000000003</v>
      </c>
      <c r="F69" s="826">
        <v>70.956000000000003</v>
      </c>
      <c r="G69" s="830">
        <v>70.956000000000003</v>
      </c>
      <c r="H69" s="831">
        <v>70.956000000000003</v>
      </c>
      <c r="I69" s="832">
        <v>70.956000000000003</v>
      </c>
      <c r="J69" s="826">
        <v>70.956000000000003</v>
      </c>
      <c r="K69" s="830">
        <v>70.956000000000003</v>
      </c>
      <c r="L69" s="830">
        <v>70.956000000000003</v>
      </c>
      <c r="M69" s="831">
        <v>70.956000000000003</v>
      </c>
      <c r="N69" s="832">
        <v>70.956000000000003</v>
      </c>
      <c r="O69" s="223">
        <v>70.956000000000003</v>
      </c>
      <c r="P69" s="830">
        <v>70.956000000000003</v>
      </c>
      <c r="Q69" s="830">
        <v>70.956000000000003</v>
      </c>
      <c r="R69" s="830">
        <v>70.956000000000003</v>
      </c>
      <c r="S69" s="832">
        <v>71</v>
      </c>
      <c r="T69" s="826">
        <v>71</v>
      </c>
      <c r="U69" s="124">
        <v>70.959666666666678</v>
      </c>
      <c r="V69" s="836">
        <v>70.956000000000003</v>
      </c>
      <c r="W69" s="228">
        <v>70.956000000000003</v>
      </c>
      <c r="X69" s="229">
        <v>70.956000000000003</v>
      </c>
      <c r="Y69" s="225">
        <v>70.956000000000003</v>
      </c>
      <c r="Z69" s="836">
        <v>70.956000000000003</v>
      </c>
      <c r="AA69" s="228">
        <v>70.956000000000003</v>
      </c>
      <c r="AB69" s="229">
        <v>70.956000000000003</v>
      </c>
      <c r="AC69" s="225">
        <v>70.956000000000003</v>
      </c>
      <c r="AD69" s="836">
        <v>70.956000000000003</v>
      </c>
      <c r="AE69" s="836">
        <v>70.956000000000003</v>
      </c>
      <c r="AF69" s="228">
        <v>70.956000000000003</v>
      </c>
      <c r="AG69" s="229">
        <v>70.956000000000003</v>
      </c>
      <c r="AH69" s="226">
        <v>70.956000000000003</v>
      </c>
      <c r="AI69" s="836">
        <v>70.956000000000003</v>
      </c>
      <c r="AJ69" s="836">
        <v>70.956000000000003</v>
      </c>
      <c r="AK69" s="836">
        <v>70.956000000000003</v>
      </c>
      <c r="AL69" s="836">
        <v>70.956000000000003</v>
      </c>
      <c r="AM69" s="226">
        <v>70.956000000000003</v>
      </c>
      <c r="AN69" s="141">
        <v>70.956000000000003</v>
      </c>
      <c r="AO69" s="836">
        <v>70.956000000000003</v>
      </c>
      <c r="AP69" s="836">
        <v>70.956000000000003</v>
      </c>
      <c r="AQ69" s="229">
        <v>70.956000000000003</v>
      </c>
      <c r="AR69" s="225">
        <v>70.956000000000003</v>
      </c>
      <c r="AS69" s="229">
        <v>70.956000000000003</v>
      </c>
      <c r="AT69" s="229">
        <v>70.956000000000003</v>
      </c>
      <c r="AU69" s="229">
        <v>70.956000000000003</v>
      </c>
      <c r="AV69" s="225">
        <v>70.956000000000003</v>
      </c>
      <c r="AW69" s="836">
        <v>70.956000000000003</v>
      </c>
      <c r="AX69" s="836">
        <v>70.956000000000003</v>
      </c>
      <c r="AY69" s="228">
        <v>70.956000000000003</v>
      </c>
      <c r="AZ69" s="229">
        <v>70.956000000000003</v>
      </c>
      <c r="BA69" s="225">
        <v>70.956000000000003</v>
      </c>
      <c r="BB69" s="836">
        <v>70.956000000000003</v>
      </c>
      <c r="BC69" s="836">
        <v>70.703000000000003</v>
      </c>
      <c r="BD69" s="836">
        <v>70.703000000000003</v>
      </c>
      <c r="BE69" s="836">
        <v>70.703000000000003</v>
      </c>
      <c r="BF69" s="225">
        <v>70.703000000000003</v>
      </c>
      <c r="BG69" s="227">
        <v>70.892750000000007</v>
      </c>
      <c r="BH69" s="836">
        <v>70.703000000000003</v>
      </c>
      <c r="BI69" s="836">
        <v>70.703000000000003</v>
      </c>
      <c r="BJ69" s="836">
        <v>70.703000000000003</v>
      </c>
      <c r="BK69" s="225">
        <v>70.703000000000003</v>
      </c>
      <c r="BL69" s="836">
        <v>70.703000000000003</v>
      </c>
      <c r="BM69" s="836">
        <v>70.703000000000003</v>
      </c>
      <c r="BN69" s="836">
        <v>70.703000000000003</v>
      </c>
      <c r="BO69" s="225">
        <v>70.703000000000003</v>
      </c>
      <c r="BP69" s="836">
        <v>70.702999999999989</v>
      </c>
      <c r="BQ69" s="874">
        <v>70.703000000000003</v>
      </c>
      <c r="BR69" s="874">
        <v>70.703000000000003</v>
      </c>
      <c r="BS69" s="874">
        <v>497</v>
      </c>
      <c r="BT69" s="874">
        <v>497</v>
      </c>
      <c r="BU69" s="874">
        <v>497</v>
      </c>
    </row>
    <row r="70" spans="1:73" x14ac:dyDescent="0.25">
      <c r="A70" s="59" t="s">
        <v>68</v>
      </c>
      <c r="B70" s="836">
        <v>16.96</v>
      </c>
      <c r="C70" s="836">
        <v>16.96</v>
      </c>
      <c r="D70" s="228">
        <v>16.96</v>
      </c>
      <c r="E70" s="229">
        <v>16.96</v>
      </c>
      <c r="F70" s="225">
        <v>16.96</v>
      </c>
      <c r="G70" s="836">
        <v>16.96</v>
      </c>
      <c r="H70" s="228">
        <v>16.96</v>
      </c>
      <c r="I70" s="229">
        <v>16.96</v>
      </c>
      <c r="J70" s="225">
        <v>16.96</v>
      </c>
      <c r="K70" s="836">
        <v>16.960000000000004</v>
      </c>
      <c r="L70" s="836">
        <v>16.358000000000001</v>
      </c>
      <c r="M70" s="228">
        <v>16.358000000000001</v>
      </c>
      <c r="N70" s="229">
        <v>16.358000000000001</v>
      </c>
      <c r="O70" s="226">
        <v>16.358000000000001</v>
      </c>
      <c r="P70" s="836">
        <v>16.759333333333338</v>
      </c>
      <c r="Q70" s="836">
        <v>16.358000000000001</v>
      </c>
      <c r="R70" s="836">
        <v>16.358000000000001</v>
      </c>
      <c r="S70" s="836">
        <v>16.358000000000001</v>
      </c>
      <c r="T70" s="226">
        <v>16.358000000000001</v>
      </c>
      <c r="U70" s="227">
        <v>16.659000000000002</v>
      </c>
      <c r="V70" s="231">
        <v>16.358000000000001</v>
      </c>
      <c r="W70" s="836">
        <v>16.358000000000001</v>
      </c>
      <c r="X70" s="836">
        <v>16.358000000000001</v>
      </c>
      <c r="Y70" s="226">
        <v>16.358000000000001</v>
      </c>
      <c r="Z70" s="836">
        <v>16.358000000000001</v>
      </c>
      <c r="AA70" s="836">
        <v>16.358000000000001</v>
      </c>
      <c r="AB70" s="836">
        <v>16.358000000000001</v>
      </c>
      <c r="AC70" s="226">
        <v>16.358000000000001</v>
      </c>
      <c r="AD70" s="836">
        <v>16.358000000000001</v>
      </c>
      <c r="AE70" s="836">
        <v>15.842000000000001</v>
      </c>
      <c r="AF70" s="836">
        <v>15.842000000000001</v>
      </c>
      <c r="AG70" s="836">
        <v>15.842000000000001</v>
      </c>
      <c r="AH70" s="226">
        <v>15.842000000000001</v>
      </c>
      <c r="AI70" s="836">
        <v>16.186</v>
      </c>
      <c r="AJ70" s="836">
        <v>15.841699999999999</v>
      </c>
      <c r="AK70" s="836">
        <v>15.841699999999999</v>
      </c>
      <c r="AL70" s="836">
        <v>15.841699999999999</v>
      </c>
      <c r="AM70" s="226">
        <v>15.841699999999998</v>
      </c>
      <c r="AN70" s="141">
        <v>16.099925000000002</v>
      </c>
      <c r="AO70" s="836">
        <v>15.841699999999999</v>
      </c>
      <c r="AP70" s="836">
        <v>15.841699999999999</v>
      </c>
      <c r="AQ70" s="836">
        <v>15.841699999999999</v>
      </c>
      <c r="AR70" s="226">
        <v>15.841699999999998</v>
      </c>
      <c r="AS70" s="836">
        <v>15.842000000000001</v>
      </c>
      <c r="AT70" s="836">
        <v>15.841699999999999</v>
      </c>
      <c r="AU70" s="836">
        <v>15.842000000000001</v>
      </c>
      <c r="AV70" s="226">
        <v>15.841900000000001</v>
      </c>
      <c r="AW70" s="836">
        <v>16.358000000000001</v>
      </c>
      <c r="AX70" s="836">
        <v>15.842000000000001</v>
      </c>
      <c r="AY70" s="836">
        <v>15.842000000000001</v>
      </c>
      <c r="AZ70" s="836">
        <v>15.842000000000001</v>
      </c>
      <c r="BA70" s="226">
        <v>15.842000000000001</v>
      </c>
      <c r="BB70" s="836">
        <v>16.186</v>
      </c>
      <c r="BC70" s="836">
        <v>15.842000000000001</v>
      </c>
      <c r="BD70" s="836">
        <v>15.842000000000001</v>
      </c>
      <c r="BE70" s="836">
        <v>15.842000000000001</v>
      </c>
      <c r="BF70" s="226">
        <v>15.842000000000001</v>
      </c>
      <c r="BG70" s="227">
        <v>16.099925000000002</v>
      </c>
      <c r="BH70" s="836">
        <v>15.842000000000001</v>
      </c>
      <c r="BI70" s="836">
        <v>15.842000000000001</v>
      </c>
      <c r="BJ70" s="836">
        <v>15.842000000000001</v>
      </c>
      <c r="BK70" s="226">
        <v>15.842000000000001</v>
      </c>
      <c r="BL70" s="836">
        <v>15.842000000000001</v>
      </c>
      <c r="BM70" s="836">
        <v>15.842000000000001</v>
      </c>
      <c r="BN70" s="836">
        <v>15.842000000000001</v>
      </c>
      <c r="BO70" s="226">
        <v>15.842000000000001</v>
      </c>
      <c r="BP70" s="836">
        <v>16.358000000000001</v>
      </c>
      <c r="BQ70" s="874">
        <v>15.842000000000001</v>
      </c>
      <c r="BR70" s="874">
        <v>15.842000000000001</v>
      </c>
      <c r="BS70" s="874">
        <v>70.703000000000003</v>
      </c>
      <c r="BT70" s="874">
        <v>70.703000000000003</v>
      </c>
      <c r="BU70" s="874">
        <v>70.702999999999989</v>
      </c>
    </row>
    <row r="71" spans="1:73" x14ac:dyDescent="0.25">
      <c r="A71" s="59" t="s">
        <v>231</v>
      </c>
      <c r="B71" s="836">
        <v>11.442</v>
      </c>
      <c r="C71" s="836">
        <v>11.442</v>
      </c>
      <c r="D71" s="228">
        <v>11.442</v>
      </c>
      <c r="E71" s="229">
        <v>11.442</v>
      </c>
      <c r="F71" s="225">
        <v>11.442</v>
      </c>
      <c r="G71" s="836">
        <v>11.442</v>
      </c>
      <c r="H71" s="228">
        <v>11.442</v>
      </c>
      <c r="I71" s="229">
        <v>11.442</v>
      </c>
      <c r="J71" s="225">
        <v>11.442</v>
      </c>
      <c r="K71" s="836">
        <v>11.442</v>
      </c>
      <c r="L71" s="836">
        <v>11.442</v>
      </c>
      <c r="M71" s="228">
        <v>11.442</v>
      </c>
      <c r="N71" s="229">
        <v>11.442</v>
      </c>
      <c r="O71" s="226">
        <v>11.442</v>
      </c>
      <c r="P71" s="836">
        <v>11.442</v>
      </c>
      <c r="Q71" s="836">
        <v>11.442</v>
      </c>
      <c r="R71" s="836">
        <v>11.442</v>
      </c>
      <c r="S71" s="836">
        <v>11.442</v>
      </c>
      <c r="T71" s="226">
        <v>11.442</v>
      </c>
      <c r="U71" s="227">
        <v>11.442000000000002</v>
      </c>
      <c r="V71" s="231">
        <v>11.442</v>
      </c>
      <c r="W71" s="836">
        <v>11.442</v>
      </c>
      <c r="X71" s="836">
        <v>11.442</v>
      </c>
      <c r="Y71" s="226">
        <v>11.442</v>
      </c>
      <c r="Z71" s="836">
        <v>11.442</v>
      </c>
      <c r="AA71" s="836">
        <v>11.442</v>
      </c>
      <c r="AB71" s="836">
        <v>11.442</v>
      </c>
      <c r="AC71" s="226">
        <v>11.442</v>
      </c>
      <c r="AD71" s="836">
        <v>11.442</v>
      </c>
      <c r="AE71" s="836">
        <v>11.442</v>
      </c>
      <c r="AF71" s="836">
        <v>11.442</v>
      </c>
      <c r="AG71" s="836">
        <v>11.442</v>
      </c>
      <c r="AH71" s="226">
        <v>11.442</v>
      </c>
      <c r="AI71" s="836">
        <v>11.442</v>
      </c>
      <c r="AJ71" s="836">
        <v>11.442</v>
      </c>
      <c r="AK71" s="836">
        <v>11.442</v>
      </c>
      <c r="AL71" s="836">
        <v>11.442</v>
      </c>
      <c r="AM71" s="226">
        <v>11.442</v>
      </c>
      <c r="AN71" s="141">
        <v>11.442000000000002</v>
      </c>
      <c r="AO71" s="836">
        <v>9.6359999999999992</v>
      </c>
      <c r="AP71" s="836">
        <v>9.6359999999999992</v>
      </c>
      <c r="AQ71" s="836">
        <v>9.6359999999999992</v>
      </c>
      <c r="AR71" s="226">
        <v>9.6359999999999992</v>
      </c>
      <c r="AS71" s="836">
        <v>9.6359999999999992</v>
      </c>
      <c r="AT71" s="836">
        <v>9.6359999999999992</v>
      </c>
      <c r="AU71" s="836">
        <v>9.6359999999999992</v>
      </c>
      <c r="AV71" s="226">
        <v>3.2119999999999997</v>
      </c>
      <c r="AW71" s="836">
        <v>11.442</v>
      </c>
      <c r="AX71" s="836">
        <v>9.6359999999999992</v>
      </c>
      <c r="AY71" s="836">
        <v>9.6359999999999992</v>
      </c>
      <c r="AZ71" s="836">
        <v>9.6359999999999992</v>
      </c>
      <c r="BA71" s="226">
        <v>9.6</v>
      </c>
      <c r="BB71" s="836">
        <v>11.442</v>
      </c>
      <c r="BC71" s="836">
        <v>9.6359999999999992</v>
      </c>
      <c r="BD71" s="836">
        <v>9.6359999999999992</v>
      </c>
      <c r="BE71" s="836">
        <v>9.6359999999999992</v>
      </c>
      <c r="BF71" s="226">
        <v>0</v>
      </c>
      <c r="BG71" s="227">
        <v>11.442000000000002</v>
      </c>
      <c r="BH71" s="836">
        <v>9.6359999999999992</v>
      </c>
      <c r="BI71" s="836">
        <v>9.6359999999999992</v>
      </c>
      <c r="BJ71" s="836">
        <v>9.6359999999999992</v>
      </c>
      <c r="BK71" s="226">
        <v>9.6359999999999992</v>
      </c>
      <c r="BL71" s="836">
        <v>9.6359999999999992</v>
      </c>
      <c r="BM71" s="836">
        <v>9.6359999999999992</v>
      </c>
      <c r="BN71" s="836">
        <v>9.6359999999999992</v>
      </c>
      <c r="BO71" s="226">
        <v>3.2119999999999997</v>
      </c>
      <c r="BP71" s="836">
        <v>11.442</v>
      </c>
      <c r="BQ71" s="874">
        <v>9.6359999999999992</v>
      </c>
      <c r="BR71" s="874">
        <v>9.6359999999999992</v>
      </c>
      <c r="BS71" s="874">
        <v>15.842000000000001</v>
      </c>
      <c r="BT71" s="874">
        <v>15.842000000000001</v>
      </c>
      <c r="BU71" s="874">
        <v>16.186</v>
      </c>
    </row>
    <row r="72" spans="1:73" x14ac:dyDescent="0.25">
      <c r="A72" s="59" t="s">
        <v>69</v>
      </c>
      <c r="B72" s="830">
        <v>46.84</v>
      </c>
      <c r="C72" s="830">
        <v>46.84</v>
      </c>
      <c r="D72" s="831">
        <v>46.84</v>
      </c>
      <c r="E72" s="832">
        <v>46.84</v>
      </c>
      <c r="F72" s="826">
        <v>46.84</v>
      </c>
      <c r="G72" s="830">
        <v>46.84</v>
      </c>
      <c r="H72" s="831">
        <v>46.84</v>
      </c>
      <c r="I72" s="832">
        <v>46.84</v>
      </c>
      <c r="J72" s="826">
        <v>46.84</v>
      </c>
      <c r="K72" s="830">
        <v>46.84</v>
      </c>
      <c r="L72" s="830">
        <v>46.84</v>
      </c>
      <c r="M72" s="831">
        <v>46.84</v>
      </c>
      <c r="N72" s="832">
        <v>46.84</v>
      </c>
      <c r="O72" s="223">
        <v>46.84</v>
      </c>
      <c r="P72" s="830">
        <v>46.84</v>
      </c>
      <c r="Q72" s="830">
        <v>46.84</v>
      </c>
      <c r="R72" s="830">
        <v>46.84</v>
      </c>
      <c r="S72" s="832">
        <v>46.8</v>
      </c>
      <c r="T72" s="826">
        <v>46.8</v>
      </c>
      <c r="U72" s="124">
        <v>46.83666666666668</v>
      </c>
      <c r="V72" s="836">
        <v>46.84</v>
      </c>
      <c r="W72" s="228">
        <v>46.84</v>
      </c>
      <c r="X72" s="229">
        <v>46.84</v>
      </c>
      <c r="Y72" s="225">
        <v>46.84</v>
      </c>
      <c r="Z72" s="836">
        <v>46.84</v>
      </c>
      <c r="AA72" s="228">
        <v>46.84</v>
      </c>
      <c r="AB72" s="229">
        <v>46.84</v>
      </c>
      <c r="AC72" s="225">
        <v>46.84</v>
      </c>
      <c r="AD72" s="836">
        <v>46.84</v>
      </c>
      <c r="AE72" s="836">
        <v>46.84</v>
      </c>
      <c r="AF72" s="228">
        <v>46.84</v>
      </c>
      <c r="AG72" s="229">
        <v>46.84</v>
      </c>
      <c r="AH72" s="226">
        <v>46.84</v>
      </c>
      <c r="AI72" s="836">
        <v>46.84</v>
      </c>
      <c r="AJ72" s="836">
        <v>46.84</v>
      </c>
      <c r="AK72" s="836">
        <v>46.84</v>
      </c>
      <c r="AL72" s="836">
        <v>46.84</v>
      </c>
      <c r="AM72" s="226">
        <v>46.84</v>
      </c>
      <c r="AN72" s="141">
        <v>46.840000000000011</v>
      </c>
      <c r="AO72" s="836">
        <v>46.838999999999999</v>
      </c>
      <c r="AP72" s="836">
        <v>46.838999999999999</v>
      </c>
      <c r="AQ72" s="229">
        <v>46.838999999999999</v>
      </c>
      <c r="AR72" s="225">
        <v>46.838999999999999</v>
      </c>
      <c r="AS72" s="229">
        <v>46.838999999999999</v>
      </c>
      <c r="AT72" s="229">
        <v>46.838999999999999</v>
      </c>
      <c r="AU72" s="229">
        <v>46.838999999999999</v>
      </c>
      <c r="AV72" s="225">
        <v>15.613</v>
      </c>
      <c r="AW72" s="836">
        <v>31.225999999999999</v>
      </c>
      <c r="AX72" s="836">
        <v>46.838999999999999</v>
      </c>
      <c r="AY72" s="228">
        <v>46.838999999999999</v>
      </c>
      <c r="AZ72" s="229">
        <v>46.838999999999999</v>
      </c>
      <c r="BA72" s="225">
        <v>46.8</v>
      </c>
      <c r="BB72" s="836">
        <v>20.817333333333334</v>
      </c>
      <c r="BC72" s="836">
        <v>46.838999999999999</v>
      </c>
      <c r="BD72" s="836">
        <v>46.838999999999999</v>
      </c>
      <c r="BE72" s="836">
        <v>46.838999999999999</v>
      </c>
      <c r="BF72" s="225">
        <v>0</v>
      </c>
      <c r="BG72" s="227">
        <v>15.613</v>
      </c>
      <c r="BH72" s="229">
        <v>46.838999999999999</v>
      </c>
      <c r="BI72" s="229">
        <v>46.838999999999999</v>
      </c>
      <c r="BJ72" s="229">
        <v>46.838999999999999</v>
      </c>
      <c r="BK72" s="225">
        <v>46.838999999999999</v>
      </c>
      <c r="BL72" s="229">
        <v>46.838999999999999</v>
      </c>
      <c r="BM72" s="229">
        <v>46.838999999999999</v>
      </c>
      <c r="BN72" s="229">
        <v>46.838999999999999</v>
      </c>
      <c r="BO72" s="225">
        <v>15.613</v>
      </c>
      <c r="BP72" s="836">
        <v>31.225999999999999</v>
      </c>
      <c r="BQ72" s="874">
        <v>46.838999999999999</v>
      </c>
      <c r="BR72" s="874">
        <v>46.838999999999999</v>
      </c>
      <c r="BS72" s="874">
        <v>9.6359999999999992</v>
      </c>
      <c r="BT72" s="874">
        <v>9.6</v>
      </c>
      <c r="BU72" s="874">
        <v>11.442</v>
      </c>
    </row>
    <row r="73" spans="1:73" x14ac:dyDescent="0.25">
      <c r="A73" s="59" t="s">
        <v>53</v>
      </c>
      <c r="B73" s="830">
        <v>83.66</v>
      </c>
      <c r="C73" s="830">
        <v>83.66</v>
      </c>
      <c r="D73" s="831">
        <v>83.66</v>
      </c>
      <c r="E73" s="832">
        <v>83.66</v>
      </c>
      <c r="F73" s="826">
        <v>83.66</v>
      </c>
      <c r="G73" s="830">
        <v>83.66</v>
      </c>
      <c r="H73" s="831">
        <v>83.66</v>
      </c>
      <c r="I73" s="832">
        <v>83.66</v>
      </c>
      <c r="J73" s="826">
        <v>83.66</v>
      </c>
      <c r="K73" s="830">
        <v>83.659999999999982</v>
      </c>
      <c r="L73" s="830">
        <v>83.66</v>
      </c>
      <c r="M73" s="831">
        <v>83.66</v>
      </c>
      <c r="N73" s="832">
        <v>83.66</v>
      </c>
      <c r="O73" s="223">
        <v>83.66</v>
      </c>
      <c r="P73" s="830">
        <v>83.659999999999982</v>
      </c>
      <c r="Q73" s="830">
        <v>85.548000000000002</v>
      </c>
      <c r="R73" s="831">
        <v>85.548000000000002</v>
      </c>
      <c r="S73" s="832">
        <v>85.548000000000002</v>
      </c>
      <c r="T73" s="223">
        <v>85.548000000000002</v>
      </c>
      <c r="U73" s="124">
        <v>84.131999999999977</v>
      </c>
      <c r="V73" s="830">
        <v>86.268000000000001</v>
      </c>
      <c r="W73" s="831">
        <v>86.268000000000001</v>
      </c>
      <c r="X73" s="832">
        <v>86.268000000000001</v>
      </c>
      <c r="Y73" s="826">
        <v>86.268000000000001</v>
      </c>
      <c r="Z73" s="830">
        <v>86.268000000000001</v>
      </c>
      <c r="AA73" s="831">
        <v>91.150999999999996</v>
      </c>
      <c r="AB73" s="832">
        <v>91.150999999999996</v>
      </c>
      <c r="AC73" s="826">
        <v>89.540999999999997</v>
      </c>
      <c r="AD73" s="830">
        <v>87.895666666666671</v>
      </c>
      <c r="AE73" s="830">
        <v>91.150999999999996</v>
      </c>
      <c r="AF73" s="831">
        <v>91.150999999999996</v>
      </c>
      <c r="AG73" s="832">
        <v>91.635999999999996</v>
      </c>
      <c r="AH73" s="223">
        <v>91.309152173913049</v>
      </c>
      <c r="AI73" s="830">
        <v>89.034666666666681</v>
      </c>
      <c r="AJ73" s="830">
        <v>91.965000000000003</v>
      </c>
      <c r="AK73" s="831">
        <v>92.631</v>
      </c>
      <c r="AL73" s="832">
        <v>92.63</v>
      </c>
      <c r="AM73" s="826">
        <v>92.408666666666662</v>
      </c>
      <c r="AN73" s="223">
        <v>89.878166666666672</v>
      </c>
      <c r="AO73" s="830">
        <v>92.631</v>
      </c>
      <c r="AP73" s="831">
        <v>92.631</v>
      </c>
      <c r="AQ73" s="832">
        <v>92.631</v>
      </c>
      <c r="AR73" s="826">
        <v>92.631000000000014</v>
      </c>
      <c r="AS73" s="830">
        <v>92.631</v>
      </c>
      <c r="AT73" s="830">
        <v>92.631</v>
      </c>
      <c r="AU73" s="832">
        <v>91.942999999999998</v>
      </c>
      <c r="AV73" s="826">
        <v>92.401666666666657</v>
      </c>
      <c r="AW73" s="830">
        <v>92.516333333333321</v>
      </c>
      <c r="AX73" s="830">
        <v>91.942999999999998</v>
      </c>
      <c r="AY73" s="831">
        <v>92.63</v>
      </c>
      <c r="AZ73" s="832">
        <v>92.63</v>
      </c>
      <c r="BA73" s="826">
        <v>92.400999999999996</v>
      </c>
      <c r="BB73" s="830">
        <v>92.47788888888887</v>
      </c>
      <c r="BC73" s="830">
        <v>92.63</v>
      </c>
      <c r="BD73" s="830">
        <v>92.63</v>
      </c>
      <c r="BE73" s="830">
        <v>92.63</v>
      </c>
      <c r="BF73" s="826">
        <v>92.63</v>
      </c>
      <c r="BG73" s="124">
        <v>92.515916666666655</v>
      </c>
      <c r="BH73" s="830">
        <v>92.424999999999997</v>
      </c>
      <c r="BI73" s="831">
        <v>92.424999999999997</v>
      </c>
      <c r="BJ73" s="832">
        <v>92.424999999999997</v>
      </c>
      <c r="BK73" s="826">
        <v>92.424999999999997</v>
      </c>
      <c r="BL73" s="832">
        <v>92.424999999999997</v>
      </c>
      <c r="BM73" s="832">
        <v>92.424999999999997</v>
      </c>
      <c r="BN73" s="832">
        <v>92.424999999999997</v>
      </c>
      <c r="BO73" s="826">
        <v>92.424999999999997</v>
      </c>
      <c r="BP73" s="830">
        <v>92.424999999999997</v>
      </c>
      <c r="BQ73" s="873">
        <v>92.424999999999997</v>
      </c>
      <c r="BR73" s="873">
        <v>92.424999999999997</v>
      </c>
      <c r="BS73" s="873">
        <v>46.838999999999999</v>
      </c>
      <c r="BT73" s="873">
        <v>46.8</v>
      </c>
      <c r="BU73" s="873">
        <v>20.817333333333334</v>
      </c>
    </row>
    <row r="74" spans="1:73" x14ac:dyDescent="0.25">
      <c r="A74" s="59" t="s">
        <v>98</v>
      </c>
      <c r="B74" s="830">
        <v>76.400000000000006</v>
      </c>
      <c r="C74" s="830">
        <v>76.400000000000006</v>
      </c>
      <c r="D74" s="831">
        <v>76.400000000000006</v>
      </c>
      <c r="E74" s="832">
        <v>76.400000000000006</v>
      </c>
      <c r="F74" s="826">
        <v>76.400000000000006</v>
      </c>
      <c r="G74" s="830">
        <v>76.400000000000006</v>
      </c>
      <c r="H74" s="831">
        <v>76.400000000000006</v>
      </c>
      <c r="I74" s="832">
        <v>76.400000000000006</v>
      </c>
      <c r="J74" s="826">
        <v>76.400000000000006</v>
      </c>
      <c r="K74" s="830">
        <v>76.399999999999991</v>
      </c>
      <c r="L74" s="830">
        <v>76.400000000000006</v>
      </c>
      <c r="M74" s="831">
        <v>76.400000000000006</v>
      </c>
      <c r="N74" s="832">
        <v>76.400000000000006</v>
      </c>
      <c r="O74" s="223">
        <v>76.400000000000006</v>
      </c>
      <c r="P74" s="830">
        <v>76.399999999999991</v>
      </c>
      <c r="Q74" s="830">
        <v>76.400000000000006</v>
      </c>
      <c r="R74" s="831">
        <v>76.400000000000006</v>
      </c>
      <c r="S74" s="832">
        <v>76.400000000000006</v>
      </c>
      <c r="T74" s="223">
        <v>76.400000000000006</v>
      </c>
      <c r="U74" s="124">
        <v>76.399999999999991</v>
      </c>
      <c r="V74" s="830">
        <v>76.400000000000006</v>
      </c>
      <c r="W74" s="831">
        <v>76.400000000000006</v>
      </c>
      <c r="X74" s="832">
        <v>76.400000000000006</v>
      </c>
      <c r="Y74" s="826">
        <v>76.400000000000006</v>
      </c>
      <c r="Z74" s="830">
        <v>76.400000000000006</v>
      </c>
      <c r="AA74" s="831">
        <v>76.400000000000006</v>
      </c>
      <c r="AB74" s="832">
        <v>76.400000000000006</v>
      </c>
      <c r="AC74" s="826">
        <v>76.400000000000006</v>
      </c>
      <c r="AD74" s="830">
        <v>76.399999999999991</v>
      </c>
      <c r="AE74" s="830">
        <v>76.400000000000006</v>
      </c>
      <c r="AF74" s="831">
        <v>76.400000000000006</v>
      </c>
      <c r="AG74" s="832">
        <v>76.400000000000006</v>
      </c>
      <c r="AH74" s="223">
        <v>76.400000000000006</v>
      </c>
      <c r="AI74" s="830">
        <v>76.399999999999991</v>
      </c>
      <c r="AJ74" s="830">
        <v>76.400000000000006</v>
      </c>
      <c r="AK74" s="831">
        <v>76.400000000000006</v>
      </c>
      <c r="AL74" s="832">
        <v>76.400000000000006</v>
      </c>
      <c r="AM74" s="826">
        <v>76.400000000000006</v>
      </c>
      <c r="AN74" s="223">
        <v>76.399999999999991</v>
      </c>
      <c r="AO74" s="830">
        <v>76.400000000000006</v>
      </c>
      <c r="AP74" s="831">
        <v>76.400000000000006</v>
      </c>
      <c r="AQ74" s="832">
        <v>76.400000000000006</v>
      </c>
      <c r="AR74" s="826">
        <v>76.400000000000006</v>
      </c>
      <c r="AS74" s="830">
        <v>76.400000000000006</v>
      </c>
      <c r="AT74" s="830">
        <v>76.400000000000006</v>
      </c>
      <c r="AU74" s="832">
        <v>76.400000000000006</v>
      </c>
      <c r="AV74" s="826">
        <v>76.400000000000006</v>
      </c>
      <c r="AW74" s="830">
        <v>76.399999999999991</v>
      </c>
      <c r="AX74" s="830">
        <v>76.400000000000006</v>
      </c>
      <c r="AY74" s="831">
        <v>76.400000000000006</v>
      </c>
      <c r="AZ74" s="832">
        <v>76.400000000000006</v>
      </c>
      <c r="BA74" s="826">
        <v>76.400000000000006</v>
      </c>
      <c r="BB74" s="830">
        <v>76.399999999999991</v>
      </c>
      <c r="BC74" s="832">
        <v>76.400000000000006</v>
      </c>
      <c r="BD74" s="832">
        <v>76.400000000000006</v>
      </c>
      <c r="BE74" s="832">
        <v>76.400000000000006</v>
      </c>
      <c r="BF74" s="826">
        <v>76.400000000000006</v>
      </c>
      <c r="BG74" s="124">
        <v>76.399999999999991</v>
      </c>
      <c r="BH74" s="830">
        <v>76.400000000000006</v>
      </c>
      <c r="BI74" s="831">
        <v>76.400000000000006</v>
      </c>
      <c r="BJ74" s="832">
        <v>76.400000000000006</v>
      </c>
      <c r="BK74" s="826">
        <v>76.400000000000006</v>
      </c>
      <c r="BL74" s="832">
        <v>76.400000000000006</v>
      </c>
      <c r="BM74" s="832">
        <v>76.400000000000006</v>
      </c>
      <c r="BN74" s="832">
        <v>76.400000000000006</v>
      </c>
      <c r="BO74" s="826">
        <v>76.400000000000006</v>
      </c>
      <c r="BP74" s="830">
        <v>76.399999999999991</v>
      </c>
      <c r="BQ74" s="873">
        <v>76.400000000000006</v>
      </c>
      <c r="BR74" s="873">
        <v>76.400000000000006</v>
      </c>
      <c r="BS74" s="873">
        <v>92.424999999999997</v>
      </c>
      <c r="BT74" s="873">
        <v>92.424999999999997</v>
      </c>
      <c r="BU74" s="873">
        <v>92.424999999999983</v>
      </c>
    </row>
    <row r="75" spans="1:73" x14ac:dyDescent="0.25">
      <c r="A75" s="58" t="s">
        <v>85</v>
      </c>
      <c r="B75" s="830">
        <v>448.16500000000002</v>
      </c>
      <c r="C75" s="830">
        <v>448.16500000000002</v>
      </c>
      <c r="D75" s="831">
        <v>448.16500000000002</v>
      </c>
      <c r="E75" s="832">
        <v>448.16500000000002</v>
      </c>
      <c r="F75" s="826">
        <v>448.16500000000002</v>
      </c>
      <c r="G75" s="830">
        <v>438.815</v>
      </c>
      <c r="H75" s="831">
        <v>438.815</v>
      </c>
      <c r="I75" s="832">
        <v>438.815</v>
      </c>
      <c r="J75" s="826">
        <v>438.815</v>
      </c>
      <c r="K75" s="830">
        <v>443.49</v>
      </c>
      <c r="L75" s="830">
        <v>438.815</v>
      </c>
      <c r="M75" s="831">
        <v>438.815</v>
      </c>
      <c r="N75" s="832">
        <v>438.815</v>
      </c>
      <c r="O75" s="223">
        <v>438.815</v>
      </c>
      <c r="P75" s="830">
        <v>441.93166666666662</v>
      </c>
      <c r="Q75" s="830">
        <v>780.56399999999996</v>
      </c>
      <c r="R75" s="830">
        <v>780.56399999999996</v>
      </c>
      <c r="S75" s="832">
        <v>780.56399999999996</v>
      </c>
      <c r="T75" s="223">
        <v>780.56399999999996</v>
      </c>
      <c r="U75" s="124">
        <v>526.58974999999998</v>
      </c>
      <c r="V75" s="830">
        <v>780.56</v>
      </c>
      <c r="W75" s="831">
        <v>780.56</v>
      </c>
      <c r="X75" s="832">
        <v>780.56</v>
      </c>
      <c r="Y75" s="826">
        <v>780.56</v>
      </c>
      <c r="Z75" s="830">
        <v>780.56</v>
      </c>
      <c r="AA75" s="831">
        <v>790.21500000000003</v>
      </c>
      <c r="AB75" s="832">
        <v>790.21500000000003</v>
      </c>
      <c r="AC75" s="826">
        <v>786.99666666666678</v>
      </c>
      <c r="AD75" s="830">
        <v>783.77833333333331</v>
      </c>
      <c r="AE75" s="830">
        <v>790.21500000000003</v>
      </c>
      <c r="AF75" s="831">
        <v>790.21500000000003</v>
      </c>
      <c r="AG75" s="832">
        <v>820.43499999999995</v>
      </c>
      <c r="AH75" s="223">
        <v>800.28833333333341</v>
      </c>
      <c r="AI75" s="830">
        <v>789.28166666666664</v>
      </c>
      <c r="AJ75" s="830">
        <v>820.43499999999995</v>
      </c>
      <c r="AK75" s="831">
        <v>820.43499999999995</v>
      </c>
      <c r="AL75" s="832">
        <v>820.43499999999995</v>
      </c>
      <c r="AM75" s="834">
        <v>820.43499999999995</v>
      </c>
      <c r="AN75" s="223">
        <v>797.06999999999982</v>
      </c>
      <c r="AO75" s="830">
        <v>820.43499999999995</v>
      </c>
      <c r="AP75" s="831">
        <v>820.43499999999995</v>
      </c>
      <c r="AQ75" s="832">
        <v>820.43499999999995</v>
      </c>
      <c r="AR75" s="826">
        <v>820.43499999999995</v>
      </c>
      <c r="AS75" s="832">
        <v>820.43499999999995</v>
      </c>
      <c r="AT75" s="832">
        <v>820.43499999999995</v>
      </c>
      <c r="AU75" s="832">
        <v>820.43499999999995</v>
      </c>
      <c r="AV75" s="826">
        <v>820.43499999999995</v>
      </c>
      <c r="AW75" s="830">
        <v>820.43499999999983</v>
      </c>
      <c r="AX75" s="830">
        <v>820.43499999999995</v>
      </c>
      <c r="AY75" s="831">
        <v>820.43499999999995</v>
      </c>
      <c r="AZ75" s="832">
        <v>820.4</v>
      </c>
      <c r="BA75" s="826">
        <v>820.42333333333329</v>
      </c>
      <c r="BB75" s="830">
        <v>820.43111111111079</v>
      </c>
      <c r="BC75" s="830">
        <v>820.44</v>
      </c>
      <c r="BD75" s="830">
        <v>820.44</v>
      </c>
      <c r="BE75" s="830">
        <v>820.44</v>
      </c>
      <c r="BF75" s="826">
        <v>820.44</v>
      </c>
      <c r="BG75" s="124">
        <v>820.43333333333305</v>
      </c>
      <c r="BH75" s="830">
        <v>767.79700000000003</v>
      </c>
      <c r="BI75" s="831">
        <v>767.79700000000003</v>
      </c>
      <c r="BJ75" s="832">
        <v>767.79700000000003</v>
      </c>
      <c r="BK75" s="826">
        <v>767.79700000000003</v>
      </c>
      <c r="BL75" s="832">
        <v>767.79700000000003</v>
      </c>
      <c r="BM75" s="832">
        <v>767.79700000000003</v>
      </c>
      <c r="BN75" s="832">
        <v>767.79700000000003</v>
      </c>
      <c r="BO75" s="826">
        <v>767.79700000000003</v>
      </c>
      <c r="BP75" s="830">
        <v>767.79700000000003</v>
      </c>
      <c r="BQ75" s="873">
        <v>767.79700000000003</v>
      </c>
      <c r="BR75" s="873">
        <v>767.79700000000003</v>
      </c>
      <c r="BS75" s="873">
        <v>76.400000000000006</v>
      </c>
      <c r="BT75" s="873">
        <v>76.400000000000006</v>
      </c>
      <c r="BU75" s="873">
        <v>76.399999999999991</v>
      </c>
    </row>
    <row r="76" spans="1:73" x14ac:dyDescent="0.25">
      <c r="B76" s="826"/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  <c r="AA76" s="826"/>
      <c r="AB76" s="826"/>
      <c r="AC76" s="826"/>
      <c r="AD76" s="826"/>
      <c r="AE76" s="826"/>
      <c r="AF76" s="826"/>
      <c r="AG76" s="826"/>
      <c r="AH76" s="826"/>
      <c r="AI76" s="826"/>
      <c r="BS76" s="550">
        <v>767.79700000000003</v>
      </c>
      <c r="BT76" s="550">
        <v>767.79700000000003</v>
      </c>
      <c r="BU76" s="550">
        <v>767.79700000000003</v>
      </c>
    </row>
  </sheetData>
  <pageMargins left="0.7" right="0.7" top="0.75" bottom="0.75" header="0.3" footer="0.3"/>
  <pageSetup paperSize="9" scale="35" orientation="portrait" r:id="rId1"/>
  <colBreaks count="2" manualBreakCount="2">
    <brk id="21" max="1048575" man="1"/>
    <brk id="4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V64"/>
  <sheetViews>
    <sheetView showGridLines="0" view="pageBreakPreview" zoomScaleSheetLayoutView="100" workbookViewId="0">
      <pane xSplit="1" ySplit="3" topLeftCell="BN4" activePane="bottomRight" state="frozen"/>
      <selection activeCell="A14" sqref="A14"/>
      <selection pane="topRight" activeCell="A14" sqref="A14"/>
      <selection pane="bottomLeft" activeCell="A14" sqref="A14"/>
      <selection pane="bottomRight" activeCell="BX14" sqref="BX14"/>
    </sheetView>
  </sheetViews>
  <sheetFormatPr defaultRowHeight="15" outlineLevelCol="1" x14ac:dyDescent="0.25"/>
  <cols>
    <col min="1" max="1" width="38.85546875" style="63" customWidth="1"/>
    <col min="2" max="2" width="9.140625" style="826" bestFit="1" customWidth="1" outlineLevel="1"/>
    <col min="3" max="20" width="7.5703125" style="826" customWidth="1" outlineLevel="1"/>
    <col min="21" max="39" width="7.5703125" style="826" customWidth="1"/>
    <col min="40" max="43" width="9.140625" style="63"/>
    <col min="44" max="47" width="9.140625" style="63" customWidth="1"/>
    <col min="48" max="48" width="6.7109375" style="63" customWidth="1"/>
    <col min="49" max="49" width="9.28515625" style="63" customWidth="1"/>
    <col min="50" max="50" width="8.28515625" style="63" customWidth="1"/>
    <col min="51" max="51" width="10.5703125" style="63" customWidth="1"/>
    <col min="52" max="52" width="6.7109375" style="63" customWidth="1"/>
    <col min="53" max="53" width="7.85546875" style="63" customWidth="1"/>
    <col min="54" max="54" width="8.42578125" style="63" customWidth="1"/>
    <col min="55" max="55" width="9" style="63" customWidth="1"/>
    <col min="56" max="56" width="10.140625" style="63" customWidth="1"/>
    <col min="57" max="57" width="9.28515625" style="63" customWidth="1"/>
    <col min="58" max="58" width="7.42578125" style="63" customWidth="1"/>
    <col min="59" max="59" width="6.7109375" style="63" customWidth="1"/>
    <col min="60" max="60" width="8" style="63" customWidth="1"/>
    <col min="61" max="16384" width="9.140625" style="63"/>
  </cols>
  <sheetData>
    <row r="1" spans="1:74" ht="28.5" customHeight="1" x14ac:dyDescent="0.25">
      <c r="A1" s="940"/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R1" s="940"/>
      <c r="S1" s="940"/>
      <c r="T1" s="940"/>
      <c r="U1" s="940"/>
      <c r="V1" s="940"/>
      <c r="W1" s="940"/>
      <c r="X1" s="940"/>
      <c r="Y1" s="940"/>
      <c r="Z1" s="940"/>
      <c r="AA1" s="940"/>
      <c r="AB1" s="940"/>
      <c r="AC1" s="940"/>
      <c r="AD1" s="940"/>
      <c r="AE1" s="940"/>
      <c r="AF1" s="940"/>
      <c r="AG1" s="940"/>
      <c r="AH1" s="940"/>
      <c r="AI1" s="940"/>
      <c r="AJ1" s="940"/>
      <c r="AK1" s="940"/>
      <c r="AL1" s="940"/>
      <c r="AM1" s="940"/>
      <c r="AO1" s="947" t="s">
        <v>256</v>
      </c>
    </row>
    <row r="2" spans="1:74" ht="18.75" x14ac:dyDescent="0.25">
      <c r="A2" s="101"/>
      <c r="B2" s="936">
        <v>2011</v>
      </c>
      <c r="C2" s="936"/>
      <c r="D2" s="936"/>
      <c r="E2" s="936"/>
      <c r="F2" s="936"/>
      <c r="G2" s="936"/>
      <c r="H2" s="936"/>
      <c r="I2" s="937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79"/>
      <c r="U2" s="938">
        <v>2012</v>
      </c>
      <c r="V2" s="936"/>
      <c r="W2" s="936"/>
      <c r="X2" s="936"/>
      <c r="Y2" s="936"/>
      <c r="Z2" s="936"/>
      <c r="AA2" s="936"/>
      <c r="AB2" s="937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79"/>
      <c r="AN2" s="926">
        <v>2013</v>
      </c>
      <c r="AO2" s="929"/>
      <c r="AP2" s="929"/>
      <c r="AQ2" s="929"/>
      <c r="AR2" s="929"/>
      <c r="AS2" s="929"/>
      <c r="AT2" s="929"/>
      <c r="AU2" s="927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79"/>
      <c r="BG2" s="298" t="s">
        <v>230</v>
      </c>
      <c r="BH2" s="942"/>
      <c r="BI2" s="929">
        <v>2014</v>
      </c>
      <c r="BJ2" s="929"/>
      <c r="BK2" s="929"/>
      <c r="BL2" s="929"/>
      <c r="BM2" s="929"/>
      <c r="BN2" s="929"/>
      <c r="BO2" s="929"/>
      <c r="BP2" s="927"/>
      <c r="BQ2" s="927"/>
      <c r="BR2" s="927"/>
      <c r="BS2" s="927"/>
      <c r="BT2" s="927"/>
      <c r="BU2" s="927"/>
      <c r="BV2" s="927"/>
    </row>
    <row r="3" spans="1:74" x14ac:dyDescent="0.25">
      <c r="A3" s="102"/>
      <c r="B3" s="968" t="s">
        <v>293</v>
      </c>
      <c r="C3" s="968" t="s">
        <v>294</v>
      </c>
      <c r="D3" s="968" t="s">
        <v>295</v>
      </c>
      <c r="E3" s="64" t="s">
        <v>3</v>
      </c>
      <c r="F3" s="968" t="s">
        <v>296</v>
      </c>
      <c r="G3" s="968" t="s">
        <v>297</v>
      </c>
      <c r="H3" s="968" t="s">
        <v>298</v>
      </c>
      <c r="I3" s="64" t="s">
        <v>6</v>
      </c>
      <c r="J3" s="942" t="s">
        <v>108</v>
      </c>
      <c r="K3" s="968" t="s">
        <v>299</v>
      </c>
      <c r="L3" s="968" t="s">
        <v>300</v>
      </c>
      <c r="M3" s="968" t="s">
        <v>301</v>
      </c>
      <c r="N3" s="942" t="s">
        <v>103</v>
      </c>
      <c r="O3" s="942" t="s">
        <v>109</v>
      </c>
      <c r="P3" s="968" t="s">
        <v>302</v>
      </c>
      <c r="Q3" s="968" t="s">
        <v>303</v>
      </c>
      <c r="R3" s="968" t="s">
        <v>304</v>
      </c>
      <c r="S3" s="128" t="s">
        <v>107</v>
      </c>
      <c r="T3" s="64" t="s">
        <v>110</v>
      </c>
      <c r="U3" s="968" t="s">
        <v>305</v>
      </c>
      <c r="V3" s="968" t="s">
        <v>306</v>
      </c>
      <c r="W3" s="968" t="s">
        <v>307</v>
      </c>
      <c r="X3" s="64" t="s">
        <v>3</v>
      </c>
      <c r="Y3" s="968" t="s">
        <v>308</v>
      </c>
      <c r="Z3" s="968" t="s">
        <v>309</v>
      </c>
      <c r="AA3" s="968" t="s">
        <v>310</v>
      </c>
      <c r="AB3" s="64" t="s">
        <v>6</v>
      </c>
      <c r="AC3" s="942" t="s">
        <v>108</v>
      </c>
      <c r="AD3" s="968" t="s">
        <v>311</v>
      </c>
      <c r="AE3" s="968" t="s">
        <v>312</v>
      </c>
      <c r="AF3" s="968" t="s">
        <v>313</v>
      </c>
      <c r="AG3" s="942" t="s">
        <v>103</v>
      </c>
      <c r="AH3" s="942" t="s">
        <v>109</v>
      </c>
      <c r="AI3" s="968" t="s">
        <v>314</v>
      </c>
      <c r="AJ3" s="968" t="s">
        <v>315</v>
      </c>
      <c r="AK3" s="968" t="s">
        <v>316</v>
      </c>
      <c r="AL3" s="128" t="s">
        <v>107</v>
      </c>
      <c r="AM3" s="64" t="s">
        <v>110</v>
      </c>
      <c r="AN3" s="968" t="s">
        <v>317</v>
      </c>
      <c r="AO3" s="968" t="s">
        <v>318</v>
      </c>
      <c r="AP3" s="968" t="s">
        <v>319</v>
      </c>
      <c r="AQ3" s="64" t="s">
        <v>3</v>
      </c>
      <c r="AR3" s="968" t="s">
        <v>320</v>
      </c>
      <c r="AS3" s="968" t="s">
        <v>321</v>
      </c>
      <c r="AT3" s="968" t="s">
        <v>322</v>
      </c>
      <c r="AU3" s="64" t="s">
        <v>6</v>
      </c>
      <c r="AV3" s="942" t="s">
        <v>108</v>
      </c>
      <c r="AW3" s="968" t="s">
        <v>323</v>
      </c>
      <c r="AX3" s="968" t="s">
        <v>324</v>
      </c>
      <c r="AY3" s="968" t="s">
        <v>325</v>
      </c>
      <c r="AZ3" s="942" t="s">
        <v>103</v>
      </c>
      <c r="BA3" s="64" t="s">
        <v>109</v>
      </c>
      <c r="BB3" s="968" t="s">
        <v>326</v>
      </c>
      <c r="BC3" s="968" t="s">
        <v>327</v>
      </c>
      <c r="BD3" s="968" t="s">
        <v>328</v>
      </c>
      <c r="BE3" s="128" t="s">
        <v>107</v>
      </c>
      <c r="BF3" s="64" t="s">
        <v>110</v>
      </c>
      <c r="BG3" s="942" t="s">
        <v>122</v>
      </c>
      <c r="BH3" s="942" t="s">
        <v>121</v>
      </c>
      <c r="BI3" s="968" t="s">
        <v>329</v>
      </c>
      <c r="BJ3" s="968" t="s">
        <v>330</v>
      </c>
      <c r="BK3" s="968" t="s">
        <v>331</v>
      </c>
      <c r="BL3" s="64" t="s">
        <v>3</v>
      </c>
      <c r="BM3" s="969" t="s">
        <v>332</v>
      </c>
      <c r="BN3" s="969" t="s">
        <v>333</v>
      </c>
      <c r="BO3" s="969" t="s">
        <v>334</v>
      </c>
      <c r="BP3" s="942" t="s">
        <v>6</v>
      </c>
      <c r="BQ3" s="128" t="s">
        <v>108</v>
      </c>
      <c r="BR3" s="969" t="s">
        <v>335</v>
      </c>
      <c r="BS3" s="969" t="s">
        <v>336</v>
      </c>
      <c r="BT3" s="969" t="s">
        <v>337</v>
      </c>
      <c r="BU3" s="969" t="s">
        <v>103</v>
      </c>
      <c r="BV3" s="969" t="s">
        <v>109</v>
      </c>
    </row>
    <row r="4" spans="1:74" x14ac:dyDescent="0.25">
      <c r="A4" s="103" t="s">
        <v>7</v>
      </c>
      <c r="B4" s="173">
        <v>9078.1679999999997</v>
      </c>
      <c r="C4" s="174">
        <v>9075.2129999999997</v>
      </c>
      <c r="D4" s="175">
        <v>9026.512999999999</v>
      </c>
      <c r="E4" s="174">
        <v>9059.7463333333326</v>
      </c>
      <c r="F4" s="173">
        <v>8969.3129999999983</v>
      </c>
      <c r="G4" s="174">
        <v>8842.9130000000005</v>
      </c>
      <c r="H4" s="175">
        <v>8800.0730000000003</v>
      </c>
      <c r="I4" s="174">
        <v>8870.769666666667</v>
      </c>
      <c r="J4" s="176">
        <v>8965.3654999999981</v>
      </c>
      <c r="K4" s="173">
        <v>8756.3469999999998</v>
      </c>
      <c r="L4" s="174">
        <v>8775.8670000000002</v>
      </c>
      <c r="M4" s="175">
        <v>8684.3330000000005</v>
      </c>
      <c r="N4" s="174">
        <v>8738.8490000000002</v>
      </c>
      <c r="O4" s="176">
        <v>8889.8599999999988</v>
      </c>
      <c r="P4" s="173">
        <v>8828.3209999999999</v>
      </c>
      <c r="Q4" s="174">
        <v>8934.09</v>
      </c>
      <c r="R4" s="175">
        <v>8983.5089999999982</v>
      </c>
      <c r="S4" s="176">
        <v>8940.9280289855069</v>
      </c>
      <c r="T4" s="175">
        <v>8896.2216666666664</v>
      </c>
      <c r="U4" s="173">
        <v>9003.7999999999993</v>
      </c>
      <c r="V4" s="174">
        <v>8757.6</v>
      </c>
      <c r="W4" s="175">
        <v>8753.7999999999993</v>
      </c>
      <c r="X4" s="174">
        <v>8832.2000000000007</v>
      </c>
      <c r="Y4" s="173">
        <v>8708.7999999999993</v>
      </c>
      <c r="Z4" s="174">
        <v>8613.3960000000006</v>
      </c>
      <c r="AA4" s="175">
        <v>8255.9959999999992</v>
      </c>
      <c r="AB4" s="174">
        <v>8536.8709963369965</v>
      </c>
      <c r="AC4" s="176">
        <v>8682.2319999999982</v>
      </c>
      <c r="AD4" s="173">
        <v>8086.1890000000003</v>
      </c>
      <c r="AE4" s="174">
        <v>8182.6379999999999</v>
      </c>
      <c r="AF4" s="175">
        <v>8631.0579999999991</v>
      </c>
      <c r="AG4" s="174">
        <v>8299.9616666666661</v>
      </c>
      <c r="AH4" s="176">
        <v>8554.8085555555572</v>
      </c>
      <c r="AI4" s="173">
        <v>8807.125</v>
      </c>
      <c r="AJ4" s="174">
        <v>8959.1530000000002</v>
      </c>
      <c r="AK4" s="175">
        <v>8928.226999999999</v>
      </c>
      <c r="AL4" s="176">
        <v>8897.0283478260862</v>
      </c>
      <c r="AM4" s="175">
        <v>8640.6485000000011</v>
      </c>
      <c r="AN4" s="173">
        <v>8933.125</v>
      </c>
      <c r="AO4" s="174">
        <v>8857.2160000000003</v>
      </c>
      <c r="AP4" s="175">
        <v>8971.4779999999992</v>
      </c>
      <c r="AQ4" s="174">
        <v>8920.8846666666668</v>
      </c>
      <c r="AR4" s="173">
        <v>8834.2560000000012</v>
      </c>
      <c r="AS4" s="174">
        <v>8763.15</v>
      </c>
      <c r="AT4" s="175">
        <v>8416.6929999999993</v>
      </c>
      <c r="AU4" s="174">
        <v>8691.3833333333332</v>
      </c>
      <c r="AV4" s="176">
        <v>8796.0668333333342</v>
      </c>
      <c r="AW4" s="173">
        <v>8178.5118333333339</v>
      </c>
      <c r="AX4" s="174">
        <v>8278.8490000000002</v>
      </c>
      <c r="AY4" s="175">
        <v>8774.6810000000005</v>
      </c>
      <c r="AZ4" s="174">
        <v>8488.8518888888884</v>
      </c>
      <c r="BA4" s="176">
        <v>8517.2113611111108</v>
      </c>
      <c r="BB4" s="173">
        <v>8796.4818888888876</v>
      </c>
      <c r="BC4" s="174">
        <v>8887.518</v>
      </c>
      <c r="BD4" s="175">
        <v>8872.6080000000002</v>
      </c>
      <c r="BE4" s="174">
        <v>8867.0013333333336</v>
      </c>
      <c r="BF4" s="175">
        <v>8683.1649629629628</v>
      </c>
      <c r="BG4" s="175">
        <v>42.516462962961668</v>
      </c>
      <c r="BH4" s="299">
        <v>4.920517593437701E-3</v>
      </c>
      <c r="BI4" s="175">
        <v>8877.9930000000004</v>
      </c>
      <c r="BJ4" s="174">
        <v>8858.893</v>
      </c>
      <c r="BK4" s="175">
        <v>8939.8629999999994</v>
      </c>
      <c r="BL4" s="174">
        <v>8892.6263333333336</v>
      </c>
      <c r="BM4" s="174">
        <v>8856.7530000000006</v>
      </c>
      <c r="BN4" s="174">
        <v>8818.893</v>
      </c>
      <c r="BO4" s="174">
        <v>8708.8729999999996</v>
      </c>
      <c r="BP4" s="174">
        <v>8792.0196666666652</v>
      </c>
      <c r="BQ4" s="176">
        <v>8843.5446666666667</v>
      </c>
      <c r="BR4" s="174">
        <v>8278.52</v>
      </c>
      <c r="BS4" s="174">
        <v>8012.7633333333333</v>
      </c>
      <c r="BT4" s="174">
        <v>8550.5410000000011</v>
      </c>
      <c r="BU4" s="174">
        <v>8504.1636666666654</v>
      </c>
      <c r="BV4" s="174">
        <v>8559.2327777777773</v>
      </c>
    </row>
    <row r="5" spans="1:74" s="61" customFormat="1" x14ac:dyDescent="0.25">
      <c r="A5" s="104" t="s">
        <v>25</v>
      </c>
      <c r="B5" s="143">
        <v>5898.28</v>
      </c>
      <c r="C5" s="37">
        <v>5894.28</v>
      </c>
      <c r="D5" s="18">
        <v>5885.58</v>
      </c>
      <c r="E5" s="17">
        <v>5892.7133333333331</v>
      </c>
      <c r="F5" s="143">
        <v>5865.3799999999992</v>
      </c>
      <c r="G5" s="37">
        <v>5775.18</v>
      </c>
      <c r="H5" s="18">
        <v>5747.34</v>
      </c>
      <c r="I5" s="17">
        <v>5795.9666666666672</v>
      </c>
      <c r="J5" s="144">
        <v>5844.34</v>
      </c>
      <c r="K5" s="143">
        <v>5709.94</v>
      </c>
      <c r="L5" s="37">
        <v>5717.51</v>
      </c>
      <c r="M5" s="18">
        <v>5607.18</v>
      </c>
      <c r="N5" s="17">
        <v>5678.21</v>
      </c>
      <c r="O5" s="144">
        <v>5788.9633333333331</v>
      </c>
      <c r="P5" s="143">
        <v>5784.98</v>
      </c>
      <c r="Q5" s="37">
        <v>5887.28</v>
      </c>
      <c r="R5" s="18">
        <v>5895.3799999999992</v>
      </c>
      <c r="S5" s="144">
        <v>5855.5386956521743</v>
      </c>
      <c r="T5" s="18">
        <v>5765.9525753424659</v>
      </c>
      <c r="U5" s="143">
        <v>5871.18</v>
      </c>
      <c r="V5" s="37">
        <v>5644.18</v>
      </c>
      <c r="W5" s="18">
        <v>5647.88</v>
      </c>
      <c r="X5" s="17">
        <v>5714.88</v>
      </c>
      <c r="Y5" s="143">
        <v>5646.8799999999992</v>
      </c>
      <c r="Z5" s="37">
        <v>5588.48</v>
      </c>
      <c r="AA5" s="18">
        <v>5268.8799999999992</v>
      </c>
      <c r="AB5" s="17">
        <v>5509.59032967033</v>
      </c>
      <c r="AC5" s="144">
        <v>5611.246666666666</v>
      </c>
      <c r="AD5" s="143">
        <v>5054.58</v>
      </c>
      <c r="AE5" s="37">
        <v>5124.08</v>
      </c>
      <c r="AF5" s="18">
        <v>5548.7999999999993</v>
      </c>
      <c r="AG5" s="17">
        <v>5242.4866666666658</v>
      </c>
      <c r="AH5" s="144">
        <v>5488.3266666666659</v>
      </c>
      <c r="AI5" s="143">
        <v>5600.5599999999995</v>
      </c>
      <c r="AJ5" s="37">
        <v>5702.7800000000007</v>
      </c>
      <c r="AK5" s="18">
        <v>5680.62</v>
      </c>
      <c r="AL5" s="144">
        <v>5660.8693478260875</v>
      </c>
      <c r="AM5" s="18">
        <v>5530.73</v>
      </c>
      <c r="AN5" s="18">
        <v>5689.7000000000007</v>
      </c>
      <c r="AO5" s="18">
        <v>5632.2300000000005</v>
      </c>
      <c r="AP5" s="18">
        <v>5769.5</v>
      </c>
      <c r="AQ5" s="17">
        <v>5697.1433333333334</v>
      </c>
      <c r="AR5" s="18">
        <v>5646.43</v>
      </c>
      <c r="AS5" s="18">
        <v>5626.93</v>
      </c>
      <c r="AT5" s="18">
        <v>5318.33</v>
      </c>
      <c r="AU5" s="17">
        <v>5530.5633333333335</v>
      </c>
      <c r="AV5" s="144">
        <v>5613.8583333333336</v>
      </c>
      <c r="AW5" s="18">
        <v>5081.5600000000004</v>
      </c>
      <c r="AX5" s="18">
        <v>5170.08</v>
      </c>
      <c r="AY5" s="18">
        <v>5493.0300000000007</v>
      </c>
      <c r="AZ5" s="17">
        <v>5248.2233333333334</v>
      </c>
      <c r="BA5" s="144">
        <v>5370.0822222222232</v>
      </c>
      <c r="BB5" s="18">
        <v>5593.63</v>
      </c>
      <c r="BC5" s="770">
        <v>5644.4</v>
      </c>
      <c r="BD5" s="18">
        <v>5621.49</v>
      </c>
      <c r="BE5" s="17">
        <v>5619.84</v>
      </c>
      <c r="BF5" s="18">
        <v>5461.8088888888888</v>
      </c>
      <c r="BG5" s="175">
        <v>-68.921111111110804</v>
      </c>
      <c r="BH5" s="299">
        <v>-1.2461485393629901E-2</v>
      </c>
      <c r="BI5" s="175">
        <v>5624.97</v>
      </c>
      <c r="BJ5" s="18">
        <v>5623.91</v>
      </c>
      <c r="BK5" s="18">
        <v>5714.48</v>
      </c>
      <c r="BL5" s="17">
        <v>5654.4533333333329</v>
      </c>
      <c r="BM5" s="18">
        <v>5663.21</v>
      </c>
      <c r="BN5" s="18">
        <v>5641.25</v>
      </c>
      <c r="BO5" s="18">
        <v>5613.4699999999993</v>
      </c>
      <c r="BP5" s="17">
        <v>5639.3099999999995</v>
      </c>
      <c r="BQ5" s="144">
        <v>5646.8816666666671</v>
      </c>
      <c r="BR5" s="18">
        <v>5289.14</v>
      </c>
      <c r="BS5" s="18">
        <v>5322.97</v>
      </c>
      <c r="BT5" s="18">
        <v>5537.76</v>
      </c>
      <c r="BU5" s="18">
        <v>5384.1733333333332</v>
      </c>
      <c r="BV5" s="18">
        <v>5507.7583333333341</v>
      </c>
    </row>
    <row r="6" spans="1:74" s="61" customFormat="1" x14ac:dyDescent="0.25">
      <c r="A6" s="105" t="s">
        <v>26</v>
      </c>
      <c r="B6" s="827">
        <v>618</v>
      </c>
      <c r="C6" s="161">
        <v>618</v>
      </c>
      <c r="D6" s="160">
        <v>618</v>
      </c>
      <c r="E6" s="161">
        <v>618</v>
      </c>
      <c r="F6" s="177">
        <v>618</v>
      </c>
      <c r="G6" s="161">
        <v>618</v>
      </c>
      <c r="H6" s="160">
        <v>618</v>
      </c>
      <c r="I6" s="161">
        <v>618</v>
      </c>
      <c r="J6" s="178">
        <v>618</v>
      </c>
      <c r="K6" s="177">
        <v>618</v>
      </c>
      <c r="L6" s="161">
        <v>618</v>
      </c>
      <c r="M6" s="160">
        <v>618</v>
      </c>
      <c r="N6" s="161">
        <v>618</v>
      </c>
      <c r="O6" s="178">
        <v>618</v>
      </c>
      <c r="P6" s="177">
        <v>618</v>
      </c>
      <c r="Q6" s="187">
        <v>618</v>
      </c>
      <c r="R6" s="160">
        <v>618</v>
      </c>
      <c r="S6" s="178">
        <v>618</v>
      </c>
      <c r="T6" s="160">
        <v>618</v>
      </c>
      <c r="U6" s="827">
        <v>618</v>
      </c>
      <c r="V6" s="161">
        <v>618</v>
      </c>
      <c r="W6" s="160">
        <v>618</v>
      </c>
      <c r="X6" s="161">
        <v>618</v>
      </c>
      <c r="Y6" s="177">
        <v>618</v>
      </c>
      <c r="Z6" s="161">
        <v>618</v>
      </c>
      <c r="AA6" s="160">
        <v>618</v>
      </c>
      <c r="AB6" s="161">
        <v>618</v>
      </c>
      <c r="AC6" s="178">
        <v>618</v>
      </c>
      <c r="AD6" s="177">
        <v>618</v>
      </c>
      <c r="AE6" s="161">
        <v>618</v>
      </c>
      <c r="AF6" s="160">
        <v>618</v>
      </c>
      <c r="AG6" s="161">
        <v>618</v>
      </c>
      <c r="AH6" s="178">
        <v>618</v>
      </c>
      <c r="AI6" s="177">
        <v>618</v>
      </c>
      <c r="AJ6" s="185">
        <v>618</v>
      </c>
      <c r="AK6" s="160">
        <v>618</v>
      </c>
      <c r="AL6" s="178">
        <v>618</v>
      </c>
      <c r="AM6" s="160">
        <v>618</v>
      </c>
      <c r="AN6" s="161">
        <v>618</v>
      </c>
      <c r="AO6" s="160">
        <v>618</v>
      </c>
      <c r="AP6" s="160">
        <v>618</v>
      </c>
      <c r="AQ6" s="161">
        <v>618</v>
      </c>
      <c r="AR6" s="160">
        <v>618</v>
      </c>
      <c r="AS6" s="160">
        <v>618</v>
      </c>
      <c r="AT6" s="160">
        <v>618</v>
      </c>
      <c r="AU6" s="161">
        <v>618</v>
      </c>
      <c r="AV6" s="178">
        <v>618</v>
      </c>
      <c r="AW6" s="160">
        <v>618</v>
      </c>
      <c r="AX6" s="160">
        <v>618</v>
      </c>
      <c r="AY6" s="160">
        <v>618</v>
      </c>
      <c r="AZ6" s="161">
        <v>618</v>
      </c>
      <c r="BA6" s="178">
        <v>618</v>
      </c>
      <c r="BB6" s="160">
        <v>618</v>
      </c>
      <c r="BC6" s="769">
        <v>618</v>
      </c>
      <c r="BD6" s="160">
        <v>618</v>
      </c>
      <c r="BE6" s="161">
        <v>618</v>
      </c>
      <c r="BF6" s="160">
        <v>618</v>
      </c>
      <c r="BG6" s="160">
        <v>0</v>
      </c>
      <c r="BH6" s="687">
        <v>0</v>
      </c>
      <c r="BI6" s="160">
        <v>618</v>
      </c>
      <c r="BJ6" s="160">
        <v>618</v>
      </c>
      <c r="BK6" s="160">
        <v>618</v>
      </c>
      <c r="BL6" s="161">
        <v>618</v>
      </c>
      <c r="BM6" s="160">
        <v>618</v>
      </c>
      <c r="BN6" s="160">
        <v>618</v>
      </c>
      <c r="BO6" s="160">
        <v>618</v>
      </c>
      <c r="BP6" s="161">
        <v>618</v>
      </c>
      <c r="BQ6" s="178">
        <v>618</v>
      </c>
      <c r="BR6" s="160">
        <v>599.70000000000005</v>
      </c>
      <c r="BS6" s="160">
        <v>599.70000000000005</v>
      </c>
      <c r="BT6" s="160">
        <v>618</v>
      </c>
      <c r="BU6" s="160">
        <v>605.79999999999995</v>
      </c>
      <c r="BV6" s="160">
        <v>611.9</v>
      </c>
    </row>
    <row r="7" spans="1:74" s="61" customFormat="1" x14ac:dyDescent="0.25">
      <c r="A7" s="106" t="s">
        <v>9</v>
      </c>
      <c r="B7" s="830">
        <v>570</v>
      </c>
      <c r="C7" s="835">
        <v>570</v>
      </c>
      <c r="D7" s="837">
        <v>570</v>
      </c>
      <c r="E7" s="835">
        <v>570</v>
      </c>
      <c r="F7" s="43">
        <v>570</v>
      </c>
      <c r="G7" s="835">
        <v>570</v>
      </c>
      <c r="H7" s="837">
        <v>570</v>
      </c>
      <c r="I7" s="835">
        <v>570</v>
      </c>
      <c r="J7" s="141">
        <v>570</v>
      </c>
      <c r="K7" s="43">
        <v>570</v>
      </c>
      <c r="L7" s="835">
        <v>570</v>
      </c>
      <c r="M7" s="837">
        <v>570</v>
      </c>
      <c r="N7" s="835">
        <v>570</v>
      </c>
      <c r="O7" s="141">
        <v>570</v>
      </c>
      <c r="P7" s="43">
        <v>570</v>
      </c>
      <c r="Q7" s="188">
        <v>570</v>
      </c>
      <c r="R7" s="837">
        <v>570</v>
      </c>
      <c r="S7" s="141">
        <v>570</v>
      </c>
      <c r="T7" s="837">
        <v>570</v>
      </c>
      <c r="U7" s="830">
        <v>570</v>
      </c>
      <c r="V7" s="835">
        <v>570</v>
      </c>
      <c r="W7" s="837">
        <v>570</v>
      </c>
      <c r="X7" s="835">
        <v>570</v>
      </c>
      <c r="Y7" s="43">
        <v>570</v>
      </c>
      <c r="Z7" s="835">
        <v>570</v>
      </c>
      <c r="AA7" s="837">
        <v>570</v>
      </c>
      <c r="AB7" s="835">
        <v>570</v>
      </c>
      <c r="AC7" s="141">
        <v>570</v>
      </c>
      <c r="AD7" s="43">
        <v>570</v>
      </c>
      <c r="AE7" s="835">
        <v>570</v>
      </c>
      <c r="AF7" s="837">
        <v>570</v>
      </c>
      <c r="AG7" s="835">
        <v>570</v>
      </c>
      <c r="AH7" s="141">
        <v>570</v>
      </c>
      <c r="AI7" s="43">
        <v>570</v>
      </c>
      <c r="AJ7" s="186">
        <v>570</v>
      </c>
      <c r="AK7" s="837">
        <v>570</v>
      </c>
      <c r="AL7" s="141">
        <v>570</v>
      </c>
      <c r="AM7" s="837">
        <v>570</v>
      </c>
      <c r="AN7" s="835">
        <v>570</v>
      </c>
      <c r="AO7" s="835">
        <v>570</v>
      </c>
      <c r="AP7" s="837">
        <v>570</v>
      </c>
      <c r="AQ7" s="835">
        <v>570</v>
      </c>
      <c r="AR7" s="830">
        <v>570</v>
      </c>
      <c r="AS7" s="835">
        <v>570</v>
      </c>
      <c r="AT7" s="837">
        <v>570</v>
      </c>
      <c r="AU7" s="835">
        <v>570</v>
      </c>
      <c r="AV7" s="141">
        <v>570</v>
      </c>
      <c r="AW7" s="830">
        <v>570</v>
      </c>
      <c r="AX7" s="835">
        <v>570</v>
      </c>
      <c r="AY7" s="837">
        <v>570</v>
      </c>
      <c r="AZ7" s="835">
        <v>570</v>
      </c>
      <c r="BA7" s="141">
        <v>570</v>
      </c>
      <c r="BB7" s="837">
        <v>570</v>
      </c>
      <c r="BC7" s="188">
        <v>570</v>
      </c>
      <c r="BD7" s="188">
        <v>570</v>
      </c>
      <c r="BE7" s="835">
        <v>570</v>
      </c>
      <c r="BF7" s="837">
        <v>570</v>
      </c>
      <c r="BG7" s="837">
        <v>0</v>
      </c>
      <c r="BH7" s="688">
        <v>0</v>
      </c>
      <c r="BI7" s="837">
        <v>570</v>
      </c>
      <c r="BJ7" s="835">
        <v>570</v>
      </c>
      <c r="BK7" s="837">
        <v>570</v>
      </c>
      <c r="BL7" s="835">
        <v>570</v>
      </c>
      <c r="BM7" s="835">
        <v>570</v>
      </c>
      <c r="BN7" s="835">
        <v>570</v>
      </c>
      <c r="BO7" s="835">
        <v>570</v>
      </c>
      <c r="BP7" s="835">
        <v>570</v>
      </c>
      <c r="BQ7" s="141">
        <v>570</v>
      </c>
      <c r="BR7" s="835">
        <v>570</v>
      </c>
      <c r="BS7" s="835">
        <v>570</v>
      </c>
      <c r="BT7" s="835">
        <v>570</v>
      </c>
      <c r="BU7" s="835">
        <v>570</v>
      </c>
      <c r="BV7" s="835">
        <v>570</v>
      </c>
    </row>
    <row r="8" spans="1:74" s="61" customFormat="1" x14ac:dyDescent="0.25">
      <c r="A8" s="106" t="s">
        <v>10</v>
      </c>
      <c r="B8" s="830">
        <v>48</v>
      </c>
      <c r="C8" s="835">
        <v>48</v>
      </c>
      <c r="D8" s="837">
        <v>48</v>
      </c>
      <c r="E8" s="835">
        <v>48</v>
      </c>
      <c r="F8" s="43">
        <v>48</v>
      </c>
      <c r="G8" s="835">
        <v>48</v>
      </c>
      <c r="H8" s="837">
        <v>48</v>
      </c>
      <c r="I8" s="835">
        <v>48</v>
      </c>
      <c r="J8" s="141">
        <v>48</v>
      </c>
      <c r="K8" s="43">
        <v>48</v>
      </c>
      <c r="L8" s="835">
        <v>48</v>
      </c>
      <c r="M8" s="837">
        <v>48</v>
      </c>
      <c r="N8" s="835">
        <v>48</v>
      </c>
      <c r="O8" s="141">
        <v>48</v>
      </c>
      <c r="P8" s="43">
        <v>48</v>
      </c>
      <c r="Q8" s="188">
        <v>48</v>
      </c>
      <c r="R8" s="837">
        <v>48</v>
      </c>
      <c r="S8" s="141">
        <v>48</v>
      </c>
      <c r="T8" s="837">
        <v>48</v>
      </c>
      <c r="U8" s="830">
        <v>48</v>
      </c>
      <c r="V8" s="835">
        <v>48</v>
      </c>
      <c r="W8" s="837">
        <v>48</v>
      </c>
      <c r="X8" s="835">
        <v>48</v>
      </c>
      <c r="Y8" s="43">
        <v>48</v>
      </c>
      <c r="Z8" s="835">
        <v>48</v>
      </c>
      <c r="AA8" s="837">
        <v>48</v>
      </c>
      <c r="AB8" s="835">
        <v>48</v>
      </c>
      <c r="AC8" s="141">
        <v>48</v>
      </c>
      <c r="AD8" s="43">
        <v>48</v>
      </c>
      <c r="AE8" s="835">
        <v>48</v>
      </c>
      <c r="AF8" s="837">
        <v>48</v>
      </c>
      <c r="AG8" s="835">
        <v>48</v>
      </c>
      <c r="AH8" s="141">
        <v>48</v>
      </c>
      <c r="AI8" s="43">
        <v>48</v>
      </c>
      <c r="AJ8" s="186">
        <v>48</v>
      </c>
      <c r="AK8" s="837">
        <v>48</v>
      </c>
      <c r="AL8" s="141">
        <v>48</v>
      </c>
      <c r="AM8" s="837">
        <v>48</v>
      </c>
      <c r="AN8" s="835">
        <v>48</v>
      </c>
      <c r="AO8" s="835">
        <v>48</v>
      </c>
      <c r="AP8" s="837">
        <v>48</v>
      </c>
      <c r="AQ8" s="835">
        <v>48</v>
      </c>
      <c r="AR8" s="830">
        <v>48</v>
      </c>
      <c r="AS8" s="835">
        <v>48</v>
      </c>
      <c r="AT8" s="837">
        <v>48</v>
      </c>
      <c r="AU8" s="835">
        <v>48</v>
      </c>
      <c r="AV8" s="141">
        <v>48</v>
      </c>
      <c r="AW8" s="830">
        <v>48</v>
      </c>
      <c r="AX8" s="835">
        <v>48</v>
      </c>
      <c r="AY8" s="837">
        <v>48</v>
      </c>
      <c r="AZ8" s="835">
        <v>48</v>
      </c>
      <c r="BA8" s="141">
        <v>48</v>
      </c>
      <c r="BB8" s="837">
        <v>48</v>
      </c>
      <c r="BC8" s="188">
        <v>48</v>
      </c>
      <c r="BD8" s="188">
        <v>48</v>
      </c>
      <c r="BE8" s="835">
        <v>48</v>
      </c>
      <c r="BF8" s="837">
        <v>48</v>
      </c>
      <c r="BG8" s="837">
        <v>0</v>
      </c>
      <c r="BH8" s="688">
        <v>0</v>
      </c>
      <c r="BI8" s="837">
        <v>48</v>
      </c>
      <c r="BJ8" s="835">
        <v>48</v>
      </c>
      <c r="BK8" s="837">
        <v>48</v>
      </c>
      <c r="BL8" s="835">
        <v>48</v>
      </c>
      <c r="BM8" s="835">
        <v>48</v>
      </c>
      <c r="BN8" s="835">
        <v>48</v>
      </c>
      <c r="BO8" s="835">
        <v>48</v>
      </c>
      <c r="BP8" s="835">
        <v>48</v>
      </c>
      <c r="BQ8" s="141">
        <v>48</v>
      </c>
      <c r="BR8" s="835">
        <v>29.7</v>
      </c>
      <c r="BS8" s="835">
        <v>29.7</v>
      </c>
      <c r="BT8" s="835">
        <v>48</v>
      </c>
      <c r="BU8" s="835">
        <v>35.800000000000004</v>
      </c>
      <c r="BV8" s="835">
        <v>41.9</v>
      </c>
    </row>
    <row r="9" spans="1:74" s="61" customFormat="1" x14ac:dyDescent="0.25">
      <c r="A9" s="107" t="s">
        <v>27</v>
      </c>
      <c r="B9" s="177">
        <v>382</v>
      </c>
      <c r="C9" s="161">
        <v>382</v>
      </c>
      <c r="D9" s="160">
        <v>380.6</v>
      </c>
      <c r="E9" s="161">
        <v>381.5333333333333</v>
      </c>
      <c r="F9" s="177">
        <v>374.8</v>
      </c>
      <c r="G9" s="161">
        <v>375</v>
      </c>
      <c r="H9" s="160">
        <v>375</v>
      </c>
      <c r="I9" s="161">
        <v>374.93333333333334</v>
      </c>
      <c r="J9" s="178">
        <v>378.23333333333335</v>
      </c>
      <c r="K9" s="177">
        <v>360.57</v>
      </c>
      <c r="L9" s="161">
        <v>373.96</v>
      </c>
      <c r="M9" s="160">
        <v>375</v>
      </c>
      <c r="N9" s="161">
        <v>369.84333333333331</v>
      </c>
      <c r="O9" s="178">
        <v>375.43666666666667</v>
      </c>
      <c r="P9" s="177">
        <v>377.5</v>
      </c>
      <c r="Q9" s="187">
        <v>381</v>
      </c>
      <c r="R9" s="160">
        <v>382</v>
      </c>
      <c r="S9" s="178">
        <v>380.15760869565219</v>
      </c>
      <c r="T9" s="160">
        <v>376.8726849315068</v>
      </c>
      <c r="U9" s="177">
        <v>382</v>
      </c>
      <c r="V9" s="161">
        <v>382</v>
      </c>
      <c r="W9" s="160">
        <v>380.6</v>
      </c>
      <c r="X9" s="161">
        <v>381.53333333333336</v>
      </c>
      <c r="Y9" s="177">
        <v>378</v>
      </c>
      <c r="Z9" s="161">
        <v>375</v>
      </c>
      <c r="AA9" s="160">
        <v>373.9</v>
      </c>
      <c r="AB9" s="161">
        <v>375.96417582417581</v>
      </c>
      <c r="AC9" s="178">
        <v>378.58333333333331</v>
      </c>
      <c r="AD9" s="177">
        <v>375</v>
      </c>
      <c r="AE9" s="161">
        <v>373</v>
      </c>
      <c r="AF9" s="160">
        <v>375</v>
      </c>
      <c r="AG9" s="161">
        <v>374.33333333333331</v>
      </c>
      <c r="AH9" s="178">
        <v>377.16666666666669</v>
      </c>
      <c r="AI9" s="177">
        <v>377.5</v>
      </c>
      <c r="AJ9" s="185">
        <v>381</v>
      </c>
      <c r="AK9" s="160">
        <v>382</v>
      </c>
      <c r="AL9" s="178">
        <v>380.15760869565219</v>
      </c>
      <c r="AM9" s="160">
        <v>377.97999999999996</v>
      </c>
      <c r="AN9" s="161">
        <v>382</v>
      </c>
      <c r="AO9" s="160">
        <v>382</v>
      </c>
      <c r="AP9" s="160">
        <v>380.6</v>
      </c>
      <c r="AQ9" s="161">
        <v>381.53333333333336</v>
      </c>
      <c r="AR9" s="160">
        <v>378.4</v>
      </c>
      <c r="AS9" s="160">
        <v>375</v>
      </c>
      <c r="AT9" s="160">
        <v>373.9</v>
      </c>
      <c r="AU9" s="161">
        <v>375.76666666666665</v>
      </c>
      <c r="AV9" s="178">
        <v>378.65000000000003</v>
      </c>
      <c r="AW9" s="160">
        <v>356</v>
      </c>
      <c r="AX9" s="160">
        <v>367</v>
      </c>
      <c r="AY9" s="160">
        <v>375</v>
      </c>
      <c r="AZ9" s="161">
        <v>366</v>
      </c>
      <c r="BA9" s="178">
        <v>370.4444444444444</v>
      </c>
      <c r="BB9" s="160">
        <v>377.5</v>
      </c>
      <c r="BC9" s="769">
        <v>381</v>
      </c>
      <c r="BD9" s="160">
        <v>382</v>
      </c>
      <c r="BE9" s="161">
        <v>380.16666666666669</v>
      </c>
      <c r="BF9" s="160">
        <v>374.75</v>
      </c>
      <c r="BG9" s="160">
        <v>-3.2299999999999613</v>
      </c>
      <c r="BH9" s="687">
        <v>-8.5454256838984888E-3</v>
      </c>
      <c r="BI9" s="160">
        <v>382</v>
      </c>
      <c r="BJ9" s="160">
        <v>382</v>
      </c>
      <c r="BK9" s="160">
        <v>380.6</v>
      </c>
      <c r="BL9" s="161">
        <v>381.53333333333336</v>
      </c>
      <c r="BM9" s="160">
        <v>378.4</v>
      </c>
      <c r="BN9" s="160">
        <v>375</v>
      </c>
      <c r="BO9" s="160">
        <v>375</v>
      </c>
      <c r="BP9" s="161">
        <v>376.13333333333333</v>
      </c>
      <c r="BQ9" s="178">
        <v>378.83333333333331</v>
      </c>
      <c r="BR9" s="160">
        <v>356</v>
      </c>
      <c r="BS9" s="160">
        <v>367</v>
      </c>
      <c r="BT9" s="160">
        <v>375</v>
      </c>
      <c r="BU9" s="160">
        <v>366</v>
      </c>
      <c r="BV9" s="160">
        <v>370.68888888888887</v>
      </c>
    </row>
    <row r="10" spans="1:74" s="61" customFormat="1" x14ac:dyDescent="0.25">
      <c r="A10" s="108" t="s">
        <v>12</v>
      </c>
      <c r="B10" s="43">
        <v>102</v>
      </c>
      <c r="C10" s="835">
        <v>102</v>
      </c>
      <c r="D10" s="837">
        <v>100.6</v>
      </c>
      <c r="E10" s="835">
        <v>101.53333333333335</v>
      </c>
      <c r="F10" s="43">
        <v>94.8</v>
      </c>
      <c r="G10" s="835">
        <v>95</v>
      </c>
      <c r="H10" s="837">
        <v>95</v>
      </c>
      <c r="I10" s="835">
        <v>94.933333333333337</v>
      </c>
      <c r="J10" s="141">
        <v>98.233333333333334</v>
      </c>
      <c r="K10" s="43">
        <v>95</v>
      </c>
      <c r="L10" s="835">
        <v>95</v>
      </c>
      <c r="M10" s="837">
        <v>95</v>
      </c>
      <c r="N10" s="835">
        <v>95</v>
      </c>
      <c r="O10" s="141">
        <v>97.155555555555551</v>
      </c>
      <c r="P10" s="43">
        <v>97.5</v>
      </c>
      <c r="Q10" s="188">
        <v>101</v>
      </c>
      <c r="R10" s="837">
        <v>102</v>
      </c>
      <c r="S10" s="141">
        <v>100.15760869565217</v>
      </c>
      <c r="T10" s="837">
        <v>98.186575342465744</v>
      </c>
      <c r="U10" s="43">
        <v>102</v>
      </c>
      <c r="V10" s="835">
        <v>102</v>
      </c>
      <c r="W10" s="837">
        <v>100.6</v>
      </c>
      <c r="X10" s="835">
        <v>101.53333333333335</v>
      </c>
      <c r="Y10" s="43">
        <v>98</v>
      </c>
      <c r="Z10" s="835">
        <v>95</v>
      </c>
      <c r="AA10" s="837">
        <v>95</v>
      </c>
      <c r="AB10" s="835">
        <v>96.120879120879124</v>
      </c>
      <c r="AC10" s="141">
        <v>98.821978021978012</v>
      </c>
      <c r="AD10" s="43">
        <v>95</v>
      </c>
      <c r="AE10" s="835">
        <v>95</v>
      </c>
      <c r="AF10" s="837">
        <v>95</v>
      </c>
      <c r="AG10" s="835">
        <v>95</v>
      </c>
      <c r="AH10" s="141">
        <v>97.51111111111112</v>
      </c>
      <c r="AI10" s="43">
        <v>97.5</v>
      </c>
      <c r="AJ10" s="186">
        <v>101</v>
      </c>
      <c r="AK10" s="837">
        <v>102</v>
      </c>
      <c r="AL10" s="141">
        <v>100.15760869565217</v>
      </c>
      <c r="AM10" s="837">
        <v>98.2</v>
      </c>
      <c r="AN10" s="835">
        <v>102</v>
      </c>
      <c r="AO10" s="835">
        <v>102</v>
      </c>
      <c r="AP10" s="837">
        <v>100.6</v>
      </c>
      <c r="AQ10" s="835">
        <v>101.53333333333335</v>
      </c>
      <c r="AR10" s="43">
        <v>98.4</v>
      </c>
      <c r="AS10" s="835">
        <v>95</v>
      </c>
      <c r="AT10" s="837">
        <v>95</v>
      </c>
      <c r="AU10" s="835">
        <v>96.133333333333326</v>
      </c>
      <c r="AV10" s="141">
        <v>98.833333333333329</v>
      </c>
      <c r="AW10" s="43">
        <v>95</v>
      </c>
      <c r="AX10" s="835">
        <v>95</v>
      </c>
      <c r="AY10" s="837">
        <v>95</v>
      </c>
      <c r="AZ10" s="835">
        <v>95</v>
      </c>
      <c r="BA10" s="141">
        <v>95.188888888888883</v>
      </c>
      <c r="BB10" s="837">
        <v>97.5</v>
      </c>
      <c r="BC10" s="188">
        <v>101</v>
      </c>
      <c r="BD10" s="837">
        <v>102</v>
      </c>
      <c r="BE10" s="835">
        <v>100.16666666666667</v>
      </c>
      <c r="BF10" s="837">
        <v>97.583333333333329</v>
      </c>
      <c r="BG10" s="837">
        <v>-0.61666666666667425</v>
      </c>
      <c r="BH10" s="688">
        <v>-6.2797012898846427E-3</v>
      </c>
      <c r="BI10" s="837">
        <v>102</v>
      </c>
      <c r="BJ10" s="835">
        <v>102</v>
      </c>
      <c r="BK10" s="837">
        <v>100.6</v>
      </c>
      <c r="BL10" s="835">
        <v>101.53333333333335</v>
      </c>
      <c r="BM10" s="835">
        <v>98.4</v>
      </c>
      <c r="BN10" s="835">
        <v>95</v>
      </c>
      <c r="BO10" s="835">
        <v>95</v>
      </c>
      <c r="BP10" s="835">
        <v>96.133333333333326</v>
      </c>
      <c r="BQ10" s="141">
        <v>98.833333333333329</v>
      </c>
      <c r="BR10" s="835">
        <v>95</v>
      </c>
      <c r="BS10" s="835">
        <v>95</v>
      </c>
      <c r="BT10" s="835">
        <v>95</v>
      </c>
      <c r="BU10" s="835">
        <v>95</v>
      </c>
      <c r="BV10" s="835">
        <v>95.188888888888883</v>
      </c>
    </row>
    <row r="11" spans="1:74" s="61" customFormat="1" x14ac:dyDescent="0.25">
      <c r="A11" s="108" t="s">
        <v>11</v>
      </c>
      <c r="B11" s="43">
        <v>280</v>
      </c>
      <c r="C11" s="835">
        <v>280</v>
      </c>
      <c r="D11" s="837">
        <v>280</v>
      </c>
      <c r="E11" s="835">
        <v>280</v>
      </c>
      <c r="F11" s="43">
        <v>280</v>
      </c>
      <c r="G11" s="835">
        <v>280</v>
      </c>
      <c r="H11" s="837">
        <v>280</v>
      </c>
      <c r="I11" s="835">
        <v>280</v>
      </c>
      <c r="J11" s="141">
        <v>280</v>
      </c>
      <c r="K11" s="43">
        <v>265.57</v>
      </c>
      <c r="L11" s="835">
        <v>278.95999999999998</v>
      </c>
      <c r="M11" s="837">
        <v>280</v>
      </c>
      <c r="N11" s="835">
        <v>274.84333333333331</v>
      </c>
      <c r="O11" s="141">
        <v>278.2811111111111</v>
      </c>
      <c r="P11" s="43">
        <v>280</v>
      </c>
      <c r="Q11" s="188">
        <v>280</v>
      </c>
      <c r="R11" s="837">
        <v>280</v>
      </c>
      <c r="S11" s="141">
        <v>280</v>
      </c>
      <c r="T11" s="837">
        <v>278.68610958904105</v>
      </c>
      <c r="U11" s="43">
        <v>280</v>
      </c>
      <c r="V11" s="835">
        <v>280</v>
      </c>
      <c r="W11" s="837">
        <v>280</v>
      </c>
      <c r="X11" s="835">
        <v>280</v>
      </c>
      <c r="Y11" s="43">
        <v>280</v>
      </c>
      <c r="Z11" s="835">
        <v>280</v>
      </c>
      <c r="AA11" s="837">
        <v>278.89999999999998</v>
      </c>
      <c r="AB11" s="835">
        <v>279.84329670329669</v>
      </c>
      <c r="AC11" s="141">
        <v>279.92164835164834</v>
      </c>
      <c r="AD11" s="43">
        <v>280</v>
      </c>
      <c r="AE11" s="835">
        <v>278</v>
      </c>
      <c r="AF11" s="837">
        <v>280</v>
      </c>
      <c r="AG11" s="835">
        <v>279.29576086956519</v>
      </c>
      <c r="AH11" s="141">
        <v>279.71149635036494</v>
      </c>
      <c r="AI11" s="43">
        <v>280</v>
      </c>
      <c r="AJ11" s="186">
        <v>280</v>
      </c>
      <c r="AK11" s="837">
        <v>280</v>
      </c>
      <c r="AL11" s="141">
        <v>280</v>
      </c>
      <c r="AM11" s="837">
        <v>279.77999999999997</v>
      </c>
      <c r="AN11" s="835">
        <v>280</v>
      </c>
      <c r="AO11" s="835">
        <v>280</v>
      </c>
      <c r="AP11" s="837">
        <v>280</v>
      </c>
      <c r="AQ11" s="835">
        <v>280</v>
      </c>
      <c r="AR11" s="43">
        <v>280</v>
      </c>
      <c r="AS11" s="835">
        <v>280</v>
      </c>
      <c r="AT11" s="837">
        <v>278.89999999999998</v>
      </c>
      <c r="AU11" s="835">
        <v>279.63333333333333</v>
      </c>
      <c r="AV11" s="141">
        <v>279.81666666666666</v>
      </c>
      <c r="AW11" s="43">
        <v>261</v>
      </c>
      <c r="AX11" s="835">
        <v>272</v>
      </c>
      <c r="AY11" s="837">
        <v>280</v>
      </c>
      <c r="AZ11" s="835">
        <v>271</v>
      </c>
      <c r="BA11" s="141">
        <v>275.25555555555553</v>
      </c>
      <c r="BB11" s="837">
        <v>280</v>
      </c>
      <c r="BC11" s="188">
        <v>280</v>
      </c>
      <c r="BD11" s="837">
        <v>280</v>
      </c>
      <c r="BE11" s="835">
        <v>280</v>
      </c>
      <c r="BF11" s="837">
        <v>277.16666666666669</v>
      </c>
      <c r="BG11" s="837">
        <v>-2.6133333333332871</v>
      </c>
      <c r="BH11" s="688">
        <v>-9.340672433101993E-3</v>
      </c>
      <c r="BI11" s="837">
        <v>280</v>
      </c>
      <c r="BJ11" s="835">
        <v>280</v>
      </c>
      <c r="BK11" s="837">
        <v>280</v>
      </c>
      <c r="BL11" s="835">
        <v>280</v>
      </c>
      <c r="BM11" s="835">
        <v>280</v>
      </c>
      <c r="BN11" s="835">
        <v>280</v>
      </c>
      <c r="BO11" s="835">
        <v>280</v>
      </c>
      <c r="BP11" s="835">
        <v>280</v>
      </c>
      <c r="BQ11" s="141">
        <v>280</v>
      </c>
      <c r="BR11" s="835">
        <v>261</v>
      </c>
      <c r="BS11" s="835">
        <v>272</v>
      </c>
      <c r="BT11" s="835">
        <v>280</v>
      </c>
      <c r="BU11" s="835">
        <v>271</v>
      </c>
      <c r="BV11" s="835">
        <v>275.5</v>
      </c>
    </row>
    <row r="12" spans="1:74" s="61" customFormat="1" x14ac:dyDescent="0.25">
      <c r="A12" s="107" t="s">
        <v>28</v>
      </c>
      <c r="B12" s="177">
        <v>2286.2799999999997</v>
      </c>
      <c r="C12" s="161">
        <v>2282.2799999999997</v>
      </c>
      <c r="D12" s="160">
        <v>2276.1799999999998</v>
      </c>
      <c r="E12" s="161">
        <v>2281.58</v>
      </c>
      <c r="F12" s="177">
        <v>2262.98</v>
      </c>
      <c r="G12" s="161">
        <v>2243.98</v>
      </c>
      <c r="H12" s="160">
        <v>2229.1799999999998</v>
      </c>
      <c r="I12" s="161">
        <v>2245.3799999999997</v>
      </c>
      <c r="J12" s="178">
        <v>2263.4799999999996</v>
      </c>
      <c r="K12" s="177">
        <v>2207.87</v>
      </c>
      <c r="L12" s="161">
        <v>2210.38</v>
      </c>
      <c r="M12" s="160">
        <v>2091.7800000000002</v>
      </c>
      <c r="N12" s="161">
        <v>2170.0100000000002</v>
      </c>
      <c r="O12" s="178">
        <v>2232.3233333333328</v>
      </c>
      <c r="P12" s="177">
        <v>2260.48</v>
      </c>
      <c r="Q12" s="187">
        <v>2277.8799999999997</v>
      </c>
      <c r="R12" s="160">
        <v>2283.3799999999997</v>
      </c>
      <c r="S12" s="178">
        <v>2273.8702173913043</v>
      </c>
      <c r="T12" s="160">
        <v>2203.1358630136988</v>
      </c>
      <c r="U12" s="177">
        <v>2259.1800000000003</v>
      </c>
      <c r="V12" s="161">
        <v>2032.18</v>
      </c>
      <c r="W12" s="160">
        <v>2038.48</v>
      </c>
      <c r="X12" s="161">
        <v>2103.7466666666669</v>
      </c>
      <c r="Y12" s="177">
        <v>2041.28</v>
      </c>
      <c r="Z12" s="161">
        <v>2059.48</v>
      </c>
      <c r="AA12" s="160">
        <v>1767.28</v>
      </c>
      <c r="AB12" s="161">
        <v>1957.2162637362637</v>
      </c>
      <c r="AC12" s="178">
        <v>2032.9800000000002</v>
      </c>
      <c r="AD12" s="177">
        <v>1537.08</v>
      </c>
      <c r="AE12" s="161">
        <v>1626.48</v>
      </c>
      <c r="AF12" s="160">
        <v>2046.9999999999998</v>
      </c>
      <c r="AG12" s="161">
        <v>1736.8533333333332</v>
      </c>
      <c r="AH12" s="178">
        <v>1934.2711111111114</v>
      </c>
      <c r="AI12" s="177">
        <v>2068.58</v>
      </c>
      <c r="AJ12" s="185">
        <v>2093.38</v>
      </c>
      <c r="AK12" s="160">
        <v>2068.62</v>
      </c>
      <c r="AL12" s="178">
        <v>2076.6804347826087</v>
      </c>
      <c r="AM12" s="160">
        <v>1967.42</v>
      </c>
      <c r="AN12" s="161">
        <v>2077.7000000000003</v>
      </c>
      <c r="AO12" s="160">
        <v>2020.2300000000002</v>
      </c>
      <c r="AP12" s="160">
        <v>2160.1</v>
      </c>
      <c r="AQ12" s="161">
        <v>2086.0100000000002</v>
      </c>
      <c r="AR12" s="160">
        <v>2040.43</v>
      </c>
      <c r="AS12" s="160">
        <v>2025.13</v>
      </c>
      <c r="AT12" s="160">
        <v>1806.33</v>
      </c>
      <c r="AU12" s="161">
        <v>1957.2966666666666</v>
      </c>
      <c r="AV12" s="178">
        <v>2021.6583333333335</v>
      </c>
      <c r="AW12" s="160">
        <v>1581.5600000000002</v>
      </c>
      <c r="AX12" s="160">
        <v>1674.51</v>
      </c>
      <c r="AY12" s="160">
        <v>2022.63</v>
      </c>
      <c r="AZ12" s="161">
        <v>1759.5666666666664</v>
      </c>
      <c r="BA12" s="178">
        <v>1844.5761111111115</v>
      </c>
      <c r="BB12" s="160">
        <v>2069.13</v>
      </c>
      <c r="BC12" s="769">
        <v>2035</v>
      </c>
      <c r="BD12" s="160">
        <v>2009.49</v>
      </c>
      <c r="BE12" s="161">
        <v>2037.8733333333334</v>
      </c>
      <c r="BF12" s="160">
        <v>1928.3877777777777</v>
      </c>
      <c r="BG12" s="160">
        <v>-39.032222222222344</v>
      </c>
      <c r="BH12" s="687">
        <v>-1.983929319729516E-2</v>
      </c>
      <c r="BI12" s="160">
        <v>2012.97</v>
      </c>
      <c r="BJ12" s="160">
        <v>2011.9099999999999</v>
      </c>
      <c r="BK12" s="160">
        <v>2105.08</v>
      </c>
      <c r="BL12" s="161">
        <v>2043.32</v>
      </c>
      <c r="BM12" s="160">
        <v>2057.21</v>
      </c>
      <c r="BN12" s="160">
        <v>2039.45</v>
      </c>
      <c r="BO12" s="160">
        <v>2012.4699999999998</v>
      </c>
      <c r="BP12" s="161">
        <v>2036.3766666666666</v>
      </c>
      <c r="BQ12" s="178">
        <v>2039.8483333333331</v>
      </c>
      <c r="BR12" s="160">
        <v>1807.44</v>
      </c>
      <c r="BS12" s="160">
        <v>1853.48</v>
      </c>
      <c r="BT12" s="160">
        <v>2037.9999999999998</v>
      </c>
      <c r="BU12" s="160">
        <v>1900.5233333333333</v>
      </c>
      <c r="BV12" s="160">
        <v>1964.9777777777779</v>
      </c>
    </row>
    <row r="13" spans="1:74" s="61" customFormat="1" x14ac:dyDescent="0.25">
      <c r="A13" s="108" t="s">
        <v>13</v>
      </c>
      <c r="B13" s="43">
        <v>435</v>
      </c>
      <c r="C13" s="835">
        <v>435</v>
      </c>
      <c r="D13" s="837">
        <v>435</v>
      </c>
      <c r="E13" s="835">
        <v>435</v>
      </c>
      <c r="F13" s="43">
        <v>435</v>
      </c>
      <c r="G13" s="835">
        <v>435</v>
      </c>
      <c r="H13" s="837">
        <v>435</v>
      </c>
      <c r="I13" s="835">
        <v>435</v>
      </c>
      <c r="J13" s="141">
        <v>435</v>
      </c>
      <c r="K13" s="43">
        <v>435</v>
      </c>
      <c r="L13" s="835">
        <v>435</v>
      </c>
      <c r="M13" s="837">
        <v>435</v>
      </c>
      <c r="N13" s="835">
        <v>435</v>
      </c>
      <c r="O13" s="141">
        <v>435</v>
      </c>
      <c r="P13" s="43">
        <v>435</v>
      </c>
      <c r="Q13" s="188">
        <v>435</v>
      </c>
      <c r="R13" s="837">
        <v>435</v>
      </c>
      <c r="S13" s="141">
        <v>435</v>
      </c>
      <c r="T13" s="837">
        <v>435</v>
      </c>
      <c r="U13" s="43">
        <v>435</v>
      </c>
      <c r="V13" s="835">
        <v>435</v>
      </c>
      <c r="W13" s="837">
        <v>435</v>
      </c>
      <c r="X13" s="835">
        <v>435</v>
      </c>
      <c r="Y13" s="43">
        <v>435</v>
      </c>
      <c r="Z13" s="835">
        <v>435</v>
      </c>
      <c r="AA13" s="837">
        <v>435</v>
      </c>
      <c r="AB13" s="835">
        <v>435</v>
      </c>
      <c r="AC13" s="141">
        <v>435</v>
      </c>
      <c r="AD13" s="43">
        <v>435</v>
      </c>
      <c r="AE13" s="835">
        <v>435</v>
      </c>
      <c r="AF13" s="837">
        <v>435</v>
      </c>
      <c r="AG13" s="835">
        <v>435</v>
      </c>
      <c r="AH13" s="141">
        <v>435</v>
      </c>
      <c r="AI13" s="43">
        <v>435</v>
      </c>
      <c r="AJ13" s="186">
        <v>435</v>
      </c>
      <c r="AK13" s="837">
        <v>435</v>
      </c>
      <c r="AL13" s="141">
        <v>435</v>
      </c>
      <c r="AM13" s="837">
        <v>435</v>
      </c>
      <c r="AN13" s="835">
        <v>435</v>
      </c>
      <c r="AO13" s="835">
        <v>435</v>
      </c>
      <c r="AP13" s="837">
        <v>435</v>
      </c>
      <c r="AQ13" s="835">
        <v>435</v>
      </c>
      <c r="AR13" s="43">
        <v>435</v>
      </c>
      <c r="AS13" s="835">
        <v>435</v>
      </c>
      <c r="AT13" s="837">
        <v>435</v>
      </c>
      <c r="AU13" s="835">
        <v>435</v>
      </c>
      <c r="AV13" s="141">
        <v>435</v>
      </c>
      <c r="AW13" s="43">
        <v>435</v>
      </c>
      <c r="AX13" s="835">
        <v>435</v>
      </c>
      <c r="AY13" s="837">
        <v>435</v>
      </c>
      <c r="AZ13" s="835">
        <v>435</v>
      </c>
      <c r="BA13" s="141">
        <v>435</v>
      </c>
      <c r="BB13" s="837">
        <v>435</v>
      </c>
      <c r="BC13" s="188">
        <v>435</v>
      </c>
      <c r="BD13" s="837">
        <v>435</v>
      </c>
      <c r="BE13" s="835">
        <v>435</v>
      </c>
      <c r="BF13" s="837">
        <v>435</v>
      </c>
      <c r="BG13" s="837">
        <v>0</v>
      </c>
      <c r="BH13" s="688">
        <v>0</v>
      </c>
      <c r="BI13" s="837">
        <v>435</v>
      </c>
      <c r="BJ13" s="835">
        <v>435</v>
      </c>
      <c r="BK13" s="837">
        <v>435</v>
      </c>
      <c r="BL13" s="835">
        <v>435</v>
      </c>
      <c r="BM13" s="835">
        <v>435</v>
      </c>
      <c r="BN13" s="835">
        <v>435</v>
      </c>
      <c r="BO13" s="835">
        <v>435</v>
      </c>
      <c r="BP13" s="835">
        <v>435</v>
      </c>
      <c r="BQ13" s="141">
        <v>435</v>
      </c>
      <c r="BR13" s="835">
        <v>435</v>
      </c>
      <c r="BS13" s="835">
        <v>435</v>
      </c>
      <c r="BT13" s="835">
        <v>435</v>
      </c>
      <c r="BU13" s="835">
        <v>435</v>
      </c>
      <c r="BV13" s="835">
        <v>435</v>
      </c>
    </row>
    <row r="14" spans="1:74" s="61" customFormat="1" x14ac:dyDescent="0.25">
      <c r="A14" s="108" t="s">
        <v>14</v>
      </c>
      <c r="B14" s="43">
        <v>720</v>
      </c>
      <c r="C14" s="835">
        <v>720</v>
      </c>
      <c r="D14" s="837">
        <v>720</v>
      </c>
      <c r="E14" s="835">
        <v>720</v>
      </c>
      <c r="F14" s="43">
        <v>720</v>
      </c>
      <c r="G14" s="835">
        <v>720</v>
      </c>
      <c r="H14" s="837">
        <v>720</v>
      </c>
      <c r="I14" s="835">
        <v>720</v>
      </c>
      <c r="J14" s="141">
        <v>720</v>
      </c>
      <c r="K14" s="43">
        <v>720</v>
      </c>
      <c r="L14" s="835">
        <v>720</v>
      </c>
      <c r="M14" s="837">
        <v>575.29999999999995</v>
      </c>
      <c r="N14" s="835">
        <v>671.76666666666665</v>
      </c>
      <c r="O14" s="141">
        <v>703.92222222222222</v>
      </c>
      <c r="P14" s="43">
        <v>720</v>
      </c>
      <c r="Q14" s="188">
        <v>720</v>
      </c>
      <c r="R14" s="837">
        <v>720</v>
      </c>
      <c r="S14" s="141">
        <v>720</v>
      </c>
      <c r="T14" s="837">
        <v>668.54821917808226</v>
      </c>
      <c r="U14" s="43">
        <v>720</v>
      </c>
      <c r="V14" s="835">
        <v>495</v>
      </c>
      <c r="W14" s="837">
        <v>517.5</v>
      </c>
      <c r="X14" s="835">
        <v>579.29999999999995</v>
      </c>
      <c r="Y14" s="43">
        <v>534</v>
      </c>
      <c r="Z14" s="835">
        <v>572</v>
      </c>
      <c r="AA14" s="837">
        <v>394.1</v>
      </c>
      <c r="AB14" s="835">
        <v>500.82417582417582</v>
      </c>
      <c r="AC14" s="141">
        <v>540.06868131868134</v>
      </c>
      <c r="AD14" s="43">
        <v>269</v>
      </c>
      <c r="AE14" s="835">
        <v>316.60000000000002</v>
      </c>
      <c r="AF14" s="837">
        <v>579.6</v>
      </c>
      <c r="AG14" s="835">
        <v>386.20380434782606</v>
      </c>
      <c r="AH14" s="141">
        <v>488.40602189781021</v>
      </c>
      <c r="AI14" s="43">
        <v>564</v>
      </c>
      <c r="AJ14" s="186">
        <v>572.5</v>
      </c>
      <c r="AK14" s="837">
        <v>544.74</v>
      </c>
      <c r="AL14" s="141">
        <v>560.28195652173918</v>
      </c>
      <c r="AM14" s="837">
        <v>506.47</v>
      </c>
      <c r="AN14" s="835">
        <v>571.02</v>
      </c>
      <c r="AO14" s="835">
        <v>495</v>
      </c>
      <c r="AP14" s="837">
        <v>658.7</v>
      </c>
      <c r="AQ14" s="835">
        <v>574.90666666666664</v>
      </c>
      <c r="AR14" s="43">
        <v>548</v>
      </c>
      <c r="AS14" s="835">
        <v>556.1</v>
      </c>
      <c r="AT14" s="837">
        <v>464.4</v>
      </c>
      <c r="AU14" s="835">
        <v>522.83333333333337</v>
      </c>
      <c r="AV14" s="141">
        <v>548.87</v>
      </c>
      <c r="AW14" s="43">
        <v>366.53</v>
      </c>
      <c r="AX14" s="835">
        <v>403.7</v>
      </c>
      <c r="AY14" s="837">
        <v>563.6</v>
      </c>
      <c r="AZ14" s="835">
        <v>444.60999999999996</v>
      </c>
      <c r="BA14" s="141">
        <v>479.52722222222224</v>
      </c>
      <c r="BB14" s="837">
        <v>564</v>
      </c>
      <c r="BC14" s="188">
        <v>532</v>
      </c>
      <c r="BD14" s="837">
        <v>505.23</v>
      </c>
      <c r="BE14" s="835">
        <v>533.74333333333334</v>
      </c>
      <c r="BF14" s="837">
        <v>502.19</v>
      </c>
      <c r="BG14" s="837">
        <v>-4.2800000000000296</v>
      </c>
      <c r="BH14" s="688">
        <v>-8.4506486070251574E-3</v>
      </c>
      <c r="BI14" s="837">
        <v>507.25</v>
      </c>
      <c r="BJ14" s="835">
        <v>507.59</v>
      </c>
      <c r="BK14" s="837">
        <v>604.95000000000005</v>
      </c>
      <c r="BL14" s="835">
        <v>539.92999999999995</v>
      </c>
      <c r="BM14" s="835">
        <v>563</v>
      </c>
      <c r="BN14" s="835">
        <v>571.1</v>
      </c>
      <c r="BO14" s="835">
        <v>579.9</v>
      </c>
      <c r="BP14" s="835">
        <v>571.33333333333337</v>
      </c>
      <c r="BQ14" s="141">
        <v>555.63166666666666</v>
      </c>
      <c r="BR14" s="835">
        <v>588.70000000000005</v>
      </c>
      <c r="BS14" s="835">
        <v>581.5</v>
      </c>
      <c r="BT14" s="835">
        <v>578.6</v>
      </c>
      <c r="BU14" s="835">
        <v>582.93333333333339</v>
      </c>
      <c r="BV14" s="835">
        <v>578.52222222222224</v>
      </c>
    </row>
    <row r="15" spans="1:74" s="61" customFormat="1" x14ac:dyDescent="0.25">
      <c r="A15" s="108" t="s">
        <v>15</v>
      </c>
      <c r="B15" s="43">
        <v>265.5</v>
      </c>
      <c r="C15" s="835">
        <v>261.5</v>
      </c>
      <c r="D15" s="837">
        <v>255.4</v>
      </c>
      <c r="E15" s="835">
        <v>260.8</v>
      </c>
      <c r="F15" s="43">
        <v>249.4</v>
      </c>
      <c r="G15" s="835">
        <v>239.4</v>
      </c>
      <c r="H15" s="837">
        <v>230.1</v>
      </c>
      <c r="I15" s="835">
        <v>239.63333333333333</v>
      </c>
      <c r="J15" s="141">
        <v>250.21666666666667</v>
      </c>
      <c r="K15" s="43">
        <v>208.79</v>
      </c>
      <c r="L15" s="835">
        <v>211.3</v>
      </c>
      <c r="M15" s="837">
        <v>237.4</v>
      </c>
      <c r="N15" s="835">
        <v>219.16333333333333</v>
      </c>
      <c r="O15" s="141">
        <v>239.86555555555555</v>
      </c>
      <c r="P15" s="43">
        <v>248.8</v>
      </c>
      <c r="Q15" s="188">
        <v>257.10000000000002</v>
      </c>
      <c r="R15" s="837">
        <v>262.60000000000002</v>
      </c>
      <c r="S15" s="141">
        <v>256.15652173913043</v>
      </c>
      <c r="T15" s="837">
        <v>243.80134246575344</v>
      </c>
      <c r="U15" s="43">
        <v>238.4</v>
      </c>
      <c r="V15" s="835">
        <v>236.4</v>
      </c>
      <c r="W15" s="837">
        <v>232.2</v>
      </c>
      <c r="X15" s="835">
        <v>235.66666666666666</v>
      </c>
      <c r="Y15" s="43">
        <v>224.7</v>
      </c>
      <c r="Z15" s="835">
        <v>214.9</v>
      </c>
      <c r="AA15" s="837">
        <v>208.1</v>
      </c>
      <c r="AB15" s="835">
        <v>215.88901098901101</v>
      </c>
      <c r="AC15" s="141">
        <v>225.76978021978022</v>
      </c>
      <c r="AD15" s="43">
        <v>202</v>
      </c>
      <c r="AE15" s="835">
        <v>207.8</v>
      </c>
      <c r="AF15" s="837">
        <v>211.5</v>
      </c>
      <c r="AG15" s="835">
        <v>207.05217391304348</v>
      </c>
      <c r="AH15" s="141">
        <v>219.48503649635038</v>
      </c>
      <c r="AI15" s="43">
        <v>224</v>
      </c>
      <c r="AJ15" s="186">
        <v>232.1</v>
      </c>
      <c r="AK15" s="837">
        <v>235.1</v>
      </c>
      <c r="AL15" s="141">
        <v>230.38152173913042</v>
      </c>
      <c r="AM15" s="837">
        <v>222.22</v>
      </c>
      <c r="AN15" s="835">
        <v>217.9</v>
      </c>
      <c r="AO15" s="835">
        <v>236.4</v>
      </c>
      <c r="AP15" s="837">
        <v>212.6</v>
      </c>
      <c r="AQ15" s="835">
        <v>222.29999999999998</v>
      </c>
      <c r="AR15" s="43">
        <v>207</v>
      </c>
      <c r="AS15" s="835">
        <v>201.9</v>
      </c>
      <c r="AT15" s="837">
        <v>178.2</v>
      </c>
      <c r="AU15" s="835">
        <v>195.69999999999996</v>
      </c>
      <c r="AV15" s="141">
        <v>209.00000000000003</v>
      </c>
      <c r="AW15" s="43">
        <v>156.6</v>
      </c>
      <c r="AX15" s="835">
        <v>161.5</v>
      </c>
      <c r="AY15" s="837">
        <v>197.5</v>
      </c>
      <c r="AZ15" s="835">
        <v>171.86666666666667</v>
      </c>
      <c r="BA15" s="141">
        <v>181.9</v>
      </c>
      <c r="BB15" s="837">
        <v>222.5</v>
      </c>
      <c r="BC15" s="188">
        <v>214.22</v>
      </c>
      <c r="BD15" s="837">
        <v>215.48</v>
      </c>
      <c r="BE15" s="835">
        <v>217.4</v>
      </c>
      <c r="BF15" s="837">
        <v>197.17777777777778</v>
      </c>
      <c r="BG15" s="837">
        <v>-25.042222222222222</v>
      </c>
      <c r="BH15" s="688">
        <v>-0.11269112691126915</v>
      </c>
      <c r="BI15" s="837">
        <v>216.94</v>
      </c>
      <c r="BJ15" s="835">
        <v>215.54</v>
      </c>
      <c r="BK15" s="837">
        <v>211.35</v>
      </c>
      <c r="BL15" s="835">
        <v>214.61</v>
      </c>
      <c r="BM15" s="835">
        <v>206.83</v>
      </c>
      <c r="BN15" s="835">
        <v>201.27</v>
      </c>
      <c r="BO15" s="835">
        <v>165.49</v>
      </c>
      <c r="BP15" s="835">
        <v>191.19666666666669</v>
      </c>
      <c r="BQ15" s="141">
        <v>202.90333333333334</v>
      </c>
      <c r="BR15" s="835">
        <v>143.71</v>
      </c>
      <c r="BS15" s="835">
        <v>156</v>
      </c>
      <c r="BT15" s="835">
        <v>197.5</v>
      </c>
      <c r="BU15" s="835">
        <v>165.73666666666668</v>
      </c>
      <c r="BV15" s="835">
        <v>175.86111111111111</v>
      </c>
    </row>
    <row r="16" spans="1:74" s="61" customFormat="1" x14ac:dyDescent="0.25">
      <c r="A16" s="108" t="s">
        <v>16</v>
      </c>
      <c r="B16" s="43">
        <v>360</v>
      </c>
      <c r="C16" s="835">
        <v>360</v>
      </c>
      <c r="D16" s="837">
        <v>360</v>
      </c>
      <c r="E16" s="835">
        <v>360</v>
      </c>
      <c r="F16" s="43">
        <v>360</v>
      </c>
      <c r="G16" s="835">
        <v>360</v>
      </c>
      <c r="H16" s="837">
        <v>360</v>
      </c>
      <c r="I16" s="835">
        <v>360</v>
      </c>
      <c r="J16" s="141">
        <v>360</v>
      </c>
      <c r="K16" s="43">
        <v>360</v>
      </c>
      <c r="L16" s="835">
        <v>360</v>
      </c>
      <c r="M16" s="837">
        <v>360</v>
      </c>
      <c r="N16" s="835">
        <v>360</v>
      </c>
      <c r="O16" s="141">
        <v>360</v>
      </c>
      <c r="P16" s="43">
        <v>360</v>
      </c>
      <c r="Q16" s="188">
        <v>360</v>
      </c>
      <c r="R16" s="837">
        <v>360</v>
      </c>
      <c r="S16" s="141">
        <v>360</v>
      </c>
      <c r="T16" s="837">
        <v>360</v>
      </c>
      <c r="U16" s="43">
        <v>360</v>
      </c>
      <c r="V16" s="835">
        <v>360</v>
      </c>
      <c r="W16" s="837">
        <v>360</v>
      </c>
      <c r="X16" s="835">
        <v>360</v>
      </c>
      <c r="Y16" s="43">
        <v>360</v>
      </c>
      <c r="Z16" s="835">
        <v>360</v>
      </c>
      <c r="AA16" s="837">
        <v>258</v>
      </c>
      <c r="AB16" s="835">
        <v>326.43956043956047</v>
      </c>
      <c r="AC16" s="141">
        <v>343.2197802197802</v>
      </c>
      <c r="AD16" s="43">
        <v>159</v>
      </c>
      <c r="AE16" s="835">
        <v>195</v>
      </c>
      <c r="AF16" s="837">
        <v>348.82</v>
      </c>
      <c r="AG16" s="835">
        <v>233.12597826086957</v>
      </c>
      <c r="AH16" s="141">
        <v>306.25397810218982</v>
      </c>
      <c r="AI16" s="43">
        <v>360</v>
      </c>
      <c r="AJ16" s="186">
        <v>360</v>
      </c>
      <c r="AK16" s="837">
        <v>360</v>
      </c>
      <c r="AL16" s="141">
        <v>360</v>
      </c>
      <c r="AM16" s="837">
        <v>319.76</v>
      </c>
      <c r="AN16" s="835">
        <v>360</v>
      </c>
      <c r="AO16" s="835">
        <v>360</v>
      </c>
      <c r="AP16" s="837">
        <v>360</v>
      </c>
      <c r="AQ16" s="835">
        <v>360</v>
      </c>
      <c r="AR16" s="43">
        <v>360</v>
      </c>
      <c r="AS16" s="835">
        <v>360</v>
      </c>
      <c r="AT16" s="837">
        <v>259.3</v>
      </c>
      <c r="AU16" s="835">
        <v>326.43333333333334</v>
      </c>
      <c r="AV16" s="141">
        <v>343.2166666666667</v>
      </c>
      <c r="AW16" s="43">
        <v>154</v>
      </c>
      <c r="AX16" s="835">
        <v>204.88</v>
      </c>
      <c r="AY16" s="837">
        <v>354.4</v>
      </c>
      <c r="AZ16" s="835">
        <v>237.76</v>
      </c>
      <c r="BA16" s="141">
        <v>276.5022222222222</v>
      </c>
      <c r="BB16" s="837">
        <v>360</v>
      </c>
      <c r="BC16" s="188">
        <v>360</v>
      </c>
      <c r="BD16" s="837">
        <v>360</v>
      </c>
      <c r="BE16" s="835">
        <v>360</v>
      </c>
      <c r="BF16" s="837">
        <v>312.83999999999997</v>
      </c>
      <c r="BG16" s="837">
        <v>-6.9200000000000159</v>
      </c>
      <c r="BH16" s="688">
        <v>-2.1641230923192478E-2</v>
      </c>
      <c r="BI16" s="837">
        <v>360</v>
      </c>
      <c r="BJ16" s="835">
        <v>360</v>
      </c>
      <c r="BK16" s="837">
        <v>360</v>
      </c>
      <c r="BL16" s="835">
        <v>360</v>
      </c>
      <c r="BM16" s="835">
        <v>360</v>
      </c>
      <c r="BN16" s="835">
        <v>360</v>
      </c>
      <c r="BO16" s="835">
        <v>360</v>
      </c>
      <c r="BP16" s="835">
        <v>360</v>
      </c>
      <c r="BQ16" s="141">
        <v>360</v>
      </c>
      <c r="BR16" s="835">
        <v>170.6</v>
      </c>
      <c r="BS16" s="835">
        <v>208.9</v>
      </c>
      <c r="BT16" s="835">
        <v>354.82</v>
      </c>
      <c r="BU16" s="835">
        <v>244.77333333333331</v>
      </c>
      <c r="BV16" s="835">
        <v>302.38666666666671</v>
      </c>
    </row>
    <row r="17" spans="1:74" s="61" customFormat="1" x14ac:dyDescent="0.25">
      <c r="A17" s="108" t="s">
        <v>17</v>
      </c>
      <c r="B17" s="43">
        <v>281.7</v>
      </c>
      <c r="C17" s="835">
        <v>281.7</v>
      </c>
      <c r="D17" s="837">
        <v>281.7</v>
      </c>
      <c r="E17" s="835">
        <v>281.7</v>
      </c>
      <c r="F17" s="43">
        <v>274.5</v>
      </c>
      <c r="G17" s="835">
        <v>265.5</v>
      </c>
      <c r="H17" s="837">
        <v>260</v>
      </c>
      <c r="I17" s="835">
        <v>266.66666666666669</v>
      </c>
      <c r="J17" s="141">
        <v>274.18333333333334</v>
      </c>
      <c r="K17" s="43">
        <v>260</v>
      </c>
      <c r="L17" s="835">
        <v>260</v>
      </c>
      <c r="M17" s="837">
        <v>260</v>
      </c>
      <c r="N17" s="835">
        <v>260</v>
      </c>
      <c r="O17" s="141">
        <v>269.45555555555552</v>
      </c>
      <c r="P17" s="43">
        <v>272.60000000000002</v>
      </c>
      <c r="Q17" s="188">
        <v>281.7</v>
      </c>
      <c r="R17" s="837">
        <v>281.7</v>
      </c>
      <c r="S17" s="141">
        <v>278.63369565217386</v>
      </c>
      <c r="T17" s="837">
        <v>271.70630136986301</v>
      </c>
      <c r="U17" s="43">
        <v>281.7</v>
      </c>
      <c r="V17" s="835">
        <v>281.7</v>
      </c>
      <c r="W17" s="837">
        <v>281.7</v>
      </c>
      <c r="X17" s="835">
        <v>281.7</v>
      </c>
      <c r="Y17" s="43">
        <v>275.5</v>
      </c>
      <c r="Z17" s="835">
        <v>265.5</v>
      </c>
      <c r="AA17" s="837">
        <v>260</v>
      </c>
      <c r="AB17" s="835">
        <v>266.9835164835165</v>
      </c>
      <c r="AC17" s="141">
        <v>274.34175824175821</v>
      </c>
      <c r="AD17" s="43">
        <v>260</v>
      </c>
      <c r="AE17" s="835">
        <v>260</v>
      </c>
      <c r="AF17" s="837">
        <v>260</v>
      </c>
      <c r="AG17" s="835">
        <v>260</v>
      </c>
      <c r="AH17" s="141">
        <v>269.56666666666666</v>
      </c>
      <c r="AI17" s="43">
        <v>273.5</v>
      </c>
      <c r="AJ17" s="186">
        <v>281.7</v>
      </c>
      <c r="AK17" s="837">
        <v>281.7</v>
      </c>
      <c r="AL17" s="141">
        <v>278.93695652173909</v>
      </c>
      <c r="AM17" s="837">
        <v>271.89</v>
      </c>
      <c r="AN17" s="835">
        <v>281.7</v>
      </c>
      <c r="AO17" s="835">
        <v>281.7</v>
      </c>
      <c r="AP17" s="837">
        <v>281.7</v>
      </c>
      <c r="AQ17" s="835">
        <v>281.7</v>
      </c>
      <c r="AR17" s="43">
        <v>278.3</v>
      </c>
      <c r="AS17" s="835">
        <v>260</v>
      </c>
      <c r="AT17" s="837">
        <v>260</v>
      </c>
      <c r="AU17" s="835">
        <v>266.09999999999997</v>
      </c>
      <c r="AV17" s="141">
        <v>273.90000000000003</v>
      </c>
      <c r="AW17" s="43">
        <v>260</v>
      </c>
      <c r="AX17" s="835">
        <v>260</v>
      </c>
      <c r="AY17" s="837">
        <v>260</v>
      </c>
      <c r="AZ17" s="835">
        <v>260</v>
      </c>
      <c r="BA17" s="141">
        <v>261.01666666666665</v>
      </c>
      <c r="BB17" s="837">
        <v>275.5</v>
      </c>
      <c r="BC17" s="188">
        <v>281.7</v>
      </c>
      <c r="BD17" s="837">
        <v>281.7</v>
      </c>
      <c r="BE17" s="835">
        <v>279.63333333333338</v>
      </c>
      <c r="BF17" s="837">
        <v>269.81666666666666</v>
      </c>
      <c r="BG17" s="837">
        <v>-2.0733333333333235</v>
      </c>
      <c r="BH17" s="688">
        <v>-7.6256329152720737E-3</v>
      </c>
      <c r="BI17" s="837">
        <v>281.7</v>
      </c>
      <c r="BJ17" s="835">
        <v>281.7</v>
      </c>
      <c r="BK17" s="837">
        <v>281.7</v>
      </c>
      <c r="BL17" s="835">
        <v>281.7</v>
      </c>
      <c r="BM17" s="835">
        <v>280.3</v>
      </c>
      <c r="BN17" s="835">
        <v>260</v>
      </c>
      <c r="BO17" s="835">
        <v>260</v>
      </c>
      <c r="BP17" s="835">
        <v>266.76666666666665</v>
      </c>
      <c r="BQ17" s="141">
        <v>274.23333333333335</v>
      </c>
      <c r="BR17" s="835">
        <v>260</v>
      </c>
      <c r="BS17" s="835">
        <v>260</v>
      </c>
      <c r="BT17" s="835">
        <v>260</v>
      </c>
      <c r="BU17" s="835">
        <v>260</v>
      </c>
      <c r="BV17" s="835">
        <v>261.12777777777779</v>
      </c>
    </row>
    <row r="18" spans="1:74" s="61" customFormat="1" x14ac:dyDescent="0.25">
      <c r="A18" s="108" t="s">
        <v>18</v>
      </c>
      <c r="B18" s="43">
        <v>92.85</v>
      </c>
      <c r="C18" s="835">
        <v>92.85</v>
      </c>
      <c r="D18" s="837">
        <v>92.85</v>
      </c>
      <c r="E18" s="835">
        <v>92.84999999999998</v>
      </c>
      <c r="F18" s="43">
        <v>92.85</v>
      </c>
      <c r="G18" s="835">
        <v>92.85</v>
      </c>
      <c r="H18" s="837">
        <v>92.85</v>
      </c>
      <c r="I18" s="835">
        <v>92.84999999999998</v>
      </c>
      <c r="J18" s="141">
        <v>92.850000000000009</v>
      </c>
      <c r="K18" s="43">
        <v>92.85</v>
      </c>
      <c r="L18" s="835">
        <v>92.85</v>
      </c>
      <c r="M18" s="837">
        <v>92.85</v>
      </c>
      <c r="N18" s="835">
        <v>92.84999999999998</v>
      </c>
      <c r="O18" s="141">
        <v>92.850000000000009</v>
      </c>
      <c r="P18" s="43">
        <v>92.85</v>
      </c>
      <c r="Q18" s="196">
        <v>92.85</v>
      </c>
      <c r="R18" s="195">
        <v>92.85</v>
      </c>
      <c r="S18" s="141">
        <v>92.85</v>
      </c>
      <c r="T18" s="837">
        <v>92.85</v>
      </c>
      <c r="U18" s="43">
        <v>80.849999999999994</v>
      </c>
      <c r="V18" s="835">
        <v>80.849999999999994</v>
      </c>
      <c r="W18" s="837">
        <v>80.849999999999994</v>
      </c>
      <c r="X18" s="835">
        <v>80.849999999999994</v>
      </c>
      <c r="Y18" s="43">
        <v>80.849999999999994</v>
      </c>
      <c r="Z18" s="835">
        <v>80.849999999999994</v>
      </c>
      <c r="AA18" s="837">
        <v>80.849999999999994</v>
      </c>
      <c r="AB18" s="835">
        <v>80.849999999999994</v>
      </c>
      <c r="AC18" s="141">
        <v>80.849999999999994</v>
      </c>
      <c r="AD18" s="43">
        <v>80.849999999999994</v>
      </c>
      <c r="AE18" s="835">
        <v>80.849999999999994</v>
      </c>
      <c r="AF18" s="837">
        <v>80.849999999999994</v>
      </c>
      <c r="AG18" s="835">
        <v>80.849999999999994</v>
      </c>
      <c r="AH18" s="141">
        <v>80.849999999999994</v>
      </c>
      <c r="AI18" s="43">
        <v>80.849999999999994</v>
      </c>
      <c r="AJ18" s="186">
        <v>80.849999999999994</v>
      </c>
      <c r="AK18" s="837">
        <v>80.849999999999994</v>
      </c>
      <c r="AL18" s="141">
        <v>80.849999999999994</v>
      </c>
      <c r="AM18" s="837">
        <v>80.849999999999994</v>
      </c>
      <c r="AN18" s="835">
        <v>80.849999999999994</v>
      </c>
      <c r="AO18" s="835">
        <v>80.900000000000006</v>
      </c>
      <c r="AP18" s="837">
        <v>80.900000000000006</v>
      </c>
      <c r="AQ18" s="835">
        <v>80.88333333333334</v>
      </c>
      <c r="AR18" s="43">
        <v>80.900000000000006</v>
      </c>
      <c r="AS18" s="835">
        <v>80.900000000000006</v>
      </c>
      <c r="AT18" s="837">
        <v>78.2</v>
      </c>
      <c r="AU18" s="835">
        <v>80</v>
      </c>
      <c r="AV18" s="141">
        <v>80.441666666666677</v>
      </c>
      <c r="AW18" s="43">
        <v>78.2</v>
      </c>
      <c r="AX18" s="835">
        <v>78.2</v>
      </c>
      <c r="AY18" s="837">
        <v>80.900000000000006</v>
      </c>
      <c r="AZ18" s="835">
        <v>79.100000000000009</v>
      </c>
      <c r="BA18" s="141">
        <v>79.399999999999991</v>
      </c>
      <c r="BB18" s="837">
        <v>80.900000000000006</v>
      </c>
      <c r="BC18" s="188">
        <v>80.849999999999994</v>
      </c>
      <c r="BD18" s="837">
        <v>80.849999999999994</v>
      </c>
      <c r="BE18" s="835">
        <v>80.86666666666666</v>
      </c>
      <c r="BF18" s="837">
        <v>80.13333333333334</v>
      </c>
      <c r="BG18" s="837">
        <v>-0.71666666666665435</v>
      </c>
      <c r="BH18" s="688">
        <v>-8.8641517212943999E-3</v>
      </c>
      <c r="BI18" s="837">
        <v>80.849999999999994</v>
      </c>
      <c r="BJ18" s="835">
        <v>80.849999999999994</v>
      </c>
      <c r="BK18" s="835">
        <v>80.849999999999994</v>
      </c>
      <c r="BL18" s="835">
        <v>80.849999999999994</v>
      </c>
      <c r="BM18" s="835">
        <v>80.849999999999994</v>
      </c>
      <c r="BN18" s="835">
        <v>80.849999999999994</v>
      </c>
      <c r="BO18" s="835">
        <v>80.849999999999994</v>
      </c>
      <c r="BP18" s="835">
        <v>80.849999999999994</v>
      </c>
      <c r="BQ18" s="141">
        <v>80.850000000000009</v>
      </c>
      <c r="BR18" s="835">
        <v>78.2</v>
      </c>
      <c r="BS18" s="835">
        <v>80.849999999999994</v>
      </c>
      <c r="BT18" s="835">
        <v>80.849999999999994</v>
      </c>
      <c r="BU18" s="835">
        <v>80.849999999999994</v>
      </c>
      <c r="BV18" s="835">
        <v>80.850000000000009</v>
      </c>
    </row>
    <row r="19" spans="1:74" s="61" customFormat="1" x14ac:dyDescent="0.25">
      <c r="A19" s="108" t="s">
        <v>19</v>
      </c>
      <c r="B19" s="43">
        <v>130.6</v>
      </c>
      <c r="C19" s="835">
        <v>130.6</v>
      </c>
      <c r="D19" s="837">
        <v>130.6</v>
      </c>
      <c r="E19" s="835">
        <v>130.6</v>
      </c>
      <c r="F19" s="43">
        <v>130.6</v>
      </c>
      <c r="G19" s="835">
        <v>130.6</v>
      </c>
      <c r="H19" s="837">
        <v>130.6</v>
      </c>
      <c r="I19" s="835">
        <v>130.6</v>
      </c>
      <c r="J19" s="141">
        <v>130.6</v>
      </c>
      <c r="K19" s="43">
        <v>130.6</v>
      </c>
      <c r="L19" s="835">
        <v>130.6</v>
      </c>
      <c r="M19" s="837">
        <v>130.6</v>
      </c>
      <c r="N19" s="835">
        <v>130.6</v>
      </c>
      <c r="O19" s="141">
        <v>130.6</v>
      </c>
      <c r="P19" s="43">
        <v>130.6</v>
      </c>
      <c r="Q19" s="188">
        <v>130.6</v>
      </c>
      <c r="R19" s="837">
        <v>130.6</v>
      </c>
      <c r="S19" s="141">
        <v>130.6</v>
      </c>
      <c r="T19" s="837">
        <v>130.6</v>
      </c>
      <c r="U19" s="43">
        <v>130.6</v>
      </c>
      <c r="V19" s="835">
        <v>130.6</v>
      </c>
      <c r="W19" s="837">
        <v>130.6</v>
      </c>
      <c r="X19" s="835">
        <v>130.6</v>
      </c>
      <c r="Y19" s="43">
        <v>130.6</v>
      </c>
      <c r="Z19" s="835">
        <v>130.6</v>
      </c>
      <c r="AA19" s="837">
        <v>130.6</v>
      </c>
      <c r="AB19" s="835">
        <v>130.6</v>
      </c>
      <c r="AC19" s="141">
        <v>130.6</v>
      </c>
      <c r="AD19" s="43">
        <v>130.6</v>
      </c>
      <c r="AE19" s="835">
        <v>130.6</v>
      </c>
      <c r="AF19" s="837">
        <v>130.6</v>
      </c>
      <c r="AG19" s="835">
        <v>130.6</v>
      </c>
      <c r="AH19" s="141">
        <v>130.6</v>
      </c>
      <c r="AI19" s="43">
        <v>130.6</v>
      </c>
      <c r="AJ19" s="186">
        <v>130.6</v>
      </c>
      <c r="AK19" s="837">
        <v>130.6</v>
      </c>
      <c r="AL19" s="141">
        <v>130.6</v>
      </c>
      <c r="AM19" s="837">
        <v>130.6</v>
      </c>
      <c r="AN19" s="835">
        <v>130.6</v>
      </c>
      <c r="AO19" s="835">
        <v>130.6</v>
      </c>
      <c r="AP19" s="837">
        <v>130.6</v>
      </c>
      <c r="AQ19" s="835">
        <v>130.6</v>
      </c>
      <c r="AR19" s="43">
        <v>130.6</v>
      </c>
      <c r="AS19" s="835">
        <v>130.6</v>
      </c>
      <c r="AT19" s="837">
        <v>130.6</v>
      </c>
      <c r="AU19" s="835">
        <v>130.6</v>
      </c>
      <c r="AV19" s="141">
        <v>130.6</v>
      </c>
      <c r="AW19" s="43">
        <v>130.6</v>
      </c>
      <c r="AX19" s="835">
        <v>130.6</v>
      </c>
      <c r="AY19" s="837">
        <v>130.6</v>
      </c>
      <c r="AZ19" s="835">
        <v>130.6</v>
      </c>
      <c r="BA19" s="141">
        <v>130.6</v>
      </c>
      <c r="BB19" s="837">
        <v>130.6</v>
      </c>
      <c r="BC19" s="188">
        <v>130.6</v>
      </c>
      <c r="BD19" s="837">
        <v>130.6</v>
      </c>
      <c r="BE19" s="835">
        <v>130.6</v>
      </c>
      <c r="BF19" s="837">
        <v>130.6</v>
      </c>
      <c r="BG19" s="837">
        <v>0</v>
      </c>
      <c r="BH19" s="688">
        <v>0</v>
      </c>
      <c r="BI19" s="837">
        <v>130.6</v>
      </c>
      <c r="BJ19" s="835">
        <v>130.6</v>
      </c>
      <c r="BK19" s="837">
        <v>130.6</v>
      </c>
      <c r="BL19" s="835">
        <v>130.6</v>
      </c>
      <c r="BM19" s="835">
        <v>130.6</v>
      </c>
      <c r="BN19" s="835">
        <v>130.6</v>
      </c>
      <c r="BO19" s="835">
        <v>130.6</v>
      </c>
      <c r="BP19" s="835">
        <v>130.6</v>
      </c>
      <c r="BQ19" s="141">
        <v>130.6</v>
      </c>
      <c r="BR19" s="835">
        <v>130.6</v>
      </c>
      <c r="BS19" s="835">
        <v>130.6</v>
      </c>
      <c r="BT19" s="835">
        <v>130.6</v>
      </c>
      <c r="BU19" s="835">
        <v>130.6</v>
      </c>
      <c r="BV19" s="835">
        <v>130.6</v>
      </c>
    </row>
    <row r="20" spans="1:74" s="61" customFormat="1" x14ac:dyDescent="0.25">
      <c r="A20" s="108" t="s">
        <v>57</v>
      </c>
      <c r="B20" s="43">
        <v>0.63</v>
      </c>
      <c r="C20" s="835">
        <v>0.63</v>
      </c>
      <c r="D20" s="837">
        <v>0.63</v>
      </c>
      <c r="E20" s="835">
        <v>0.63</v>
      </c>
      <c r="F20" s="43">
        <v>0.63</v>
      </c>
      <c r="G20" s="835">
        <v>0.63</v>
      </c>
      <c r="H20" s="837">
        <v>0.63</v>
      </c>
      <c r="I20" s="835">
        <v>0.63</v>
      </c>
      <c r="J20" s="141">
        <v>0.63</v>
      </c>
      <c r="K20" s="43">
        <v>0.63</v>
      </c>
      <c r="L20" s="835">
        <v>0.63</v>
      </c>
      <c r="M20" s="837">
        <v>0.63</v>
      </c>
      <c r="N20" s="835">
        <v>0.63</v>
      </c>
      <c r="O20" s="141">
        <v>0.63</v>
      </c>
      <c r="P20" s="43">
        <v>0.63</v>
      </c>
      <c r="Q20" s="188">
        <v>0.63</v>
      </c>
      <c r="R20" s="837">
        <v>0.63</v>
      </c>
      <c r="S20" s="141">
        <v>0.63</v>
      </c>
      <c r="T20" s="837">
        <v>0.63</v>
      </c>
      <c r="U20" s="43">
        <v>0.63</v>
      </c>
      <c r="V20" s="835">
        <v>0.63</v>
      </c>
      <c r="W20" s="837">
        <v>0.63</v>
      </c>
      <c r="X20" s="835">
        <v>0.63</v>
      </c>
      <c r="Y20" s="43">
        <v>0.63</v>
      </c>
      <c r="Z20" s="835">
        <v>0.63</v>
      </c>
      <c r="AA20" s="837">
        <v>0.63</v>
      </c>
      <c r="AB20" s="835">
        <v>0.63</v>
      </c>
      <c r="AC20" s="141">
        <v>0.63</v>
      </c>
      <c r="AD20" s="43">
        <v>0.63</v>
      </c>
      <c r="AE20" s="835">
        <v>0.63</v>
      </c>
      <c r="AF20" s="837">
        <v>0.63</v>
      </c>
      <c r="AG20" s="835">
        <v>0.63</v>
      </c>
      <c r="AH20" s="141">
        <v>0.63</v>
      </c>
      <c r="AI20" s="43">
        <v>0.63</v>
      </c>
      <c r="AJ20" s="186">
        <v>0.63</v>
      </c>
      <c r="AK20" s="837">
        <v>0.63</v>
      </c>
      <c r="AL20" s="141">
        <v>0.63</v>
      </c>
      <c r="AM20" s="837">
        <v>0.63</v>
      </c>
      <c r="AN20" s="835">
        <v>0.63</v>
      </c>
      <c r="AO20" s="835">
        <v>0.63</v>
      </c>
      <c r="AP20" s="837">
        <v>0.6</v>
      </c>
      <c r="AQ20" s="835">
        <v>0.62</v>
      </c>
      <c r="AR20" s="43">
        <v>0.63</v>
      </c>
      <c r="AS20" s="835">
        <v>0.63</v>
      </c>
      <c r="AT20" s="837">
        <v>0.63</v>
      </c>
      <c r="AU20" s="835">
        <v>0.63</v>
      </c>
      <c r="AV20" s="141">
        <v>0.63</v>
      </c>
      <c r="AW20" s="43">
        <v>0.63</v>
      </c>
      <c r="AX20" s="835">
        <v>0.63</v>
      </c>
      <c r="AY20" s="837">
        <v>0.63</v>
      </c>
      <c r="AZ20" s="835">
        <v>0.63</v>
      </c>
      <c r="BA20" s="141">
        <v>0.63</v>
      </c>
      <c r="BB20" s="837">
        <v>0.63</v>
      </c>
      <c r="BC20" s="188">
        <v>0.63</v>
      </c>
      <c r="BD20" s="837">
        <v>0.63</v>
      </c>
      <c r="BE20" s="835">
        <v>0.63</v>
      </c>
      <c r="BF20" s="837">
        <v>0.63</v>
      </c>
      <c r="BG20" s="837">
        <v>0</v>
      </c>
      <c r="BH20" s="688">
        <v>0</v>
      </c>
      <c r="BI20" s="837">
        <v>0.63</v>
      </c>
      <c r="BJ20" s="188">
        <v>0.63</v>
      </c>
      <c r="BK20" s="188">
        <v>0.63</v>
      </c>
      <c r="BL20" s="835">
        <v>0.63</v>
      </c>
      <c r="BM20" s="188">
        <v>0.63</v>
      </c>
      <c r="BN20" s="188">
        <v>0.63</v>
      </c>
      <c r="BO20" s="188">
        <v>0.63</v>
      </c>
      <c r="BP20" s="835">
        <v>0.63</v>
      </c>
      <c r="BQ20" s="141">
        <v>0.63</v>
      </c>
      <c r="BR20" s="188">
        <v>0.63</v>
      </c>
      <c r="BS20" s="188">
        <v>0.63</v>
      </c>
      <c r="BT20" s="188">
        <v>0.63</v>
      </c>
      <c r="BU20" s="188">
        <v>0.63</v>
      </c>
      <c r="BV20" s="188">
        <v>0.63</v>
      </c>
    </row>
    <row r="21" spans="1:74" s="61" customFormat="1" x14ac:dyDescent="0.25">
      <c r="A21" s="107" t="s">
        <v>29</v>
      </c>
      <c r="B21" s="177">
        <v>2612</v>
      </c>
      <c r="C21" s="161">
        <v>2612</v>
      </c>
      <c r="D21" s="160">
        <v>2610.8000000000002</v>
      </c>
      <c r="E21" s="161">
        <v>2611.6</v>
      </c>
      <c r="F21" s="177">
        <v>2609.6</v>
      </c>
      <c r="G21" s="161">
        <v>2538.2000000000003</v>
      </c>
      <c r="H21" s="160">
        <v>2525.1600000000003</v>
      </c>
      <c r="I21" s="161">
        <v>2557.6533333333336</v>
      </c>
      <c r="J21" s="178">
        <v>2584.626666666667</v>
      </c>
      <c r="K21" s="177">
        <v>2523.5</v>
      </c>
      <c r="L21" s="161">
        <v>2515.17</v>
      </c>
      <c r="M21" s="160">
        <v>2522.4</v>
      </c>
      <c r="N21" s="161">
        <v>2520.3566666666666</v>
      </c>
      <c r="O21" s="178">
        <v>2563.2033333333334</v>
      </c>
      <c r="P21" s="177">
        <v>2529</v>
      </c>
      <c r="Q21" s="187">
        <v>2610.4</v>
      </c>
      <c r="R21" s="160">
        <v>2612</v>
      </c>
      <c r="S21" s="178">
        <v>2583.5108695652175</v>
      </c>
      <c r="T21" s="160">
        <v>2567.9440273972605</v>
      </c>
      <c r="U21" s="177">
        <v>2612</v>
      </c>
      <c r="V21" s="161">
        <v>2612</v>
      </c>
      <c r="W21" s="160">
        <v>2610.8000000000002</v>
      </c>
      <c r="X21" s="161">
        <v>2611.6</v>
      </c>
      <c r="Y21" s="177">
        <v>2609.6</v>
      </c>
      <c r="Z21" s="161">
        <v>2536</v>
      </c>
      <c r="AA21" s="160">
        <v>2509.6999999999998</v>
      </c>
      <c r="AB21" s="161">
        <v>2558.4098901098905</v>
      </c>
      <c r="AC21" s="178">
        <v>2581.6833333333329</v>
      </c>
      <c r="AD21" s="177">
        <v>2524.5</v>
      </c>
      <c r="AE21" s="161">
        <v>2506.6</v>
      </c>
      <c r="AF21" s="160">
        <v>2508.7999999999997</v>
      </c>
      <c r="AG21" s="161">
        <v>2513.2999999999997</v>
      </c>
      <c r="AH21" s="178">
        <v>2558.8888888888887</v>
      </c>
      <c r="AI21" s="177">
        <v>2536.48</v>
      </c>
      <c r="AJ21" s="185">
        <v>2610.4</v>
      </c>
      <c r="AK21" s="160">
        <v>2612</v>
      </c>
      <c r="AL21" s="178">
        <v>2586.0313043478263</v>
      </c>
      <c r="AM21" s="160">
        <v>2567.33</v>
      </c>
      <c r="AN21" s="161">
        <v>2612</v>
      </c>
      <c r="AO21" s="160">
        <v>2612</v>
      </c>
      <c r="AP21" s="160">
        <v>2610.8000000000002</v>
      </c>
      <c r="AQ21" s="161">
        <v>2611.6</v>
      </c>
      <c r="AR21" s="160">
        <v>2609.6</v>
      </c>
      <c r="AS21" s="160">
        <v>2608.8000000000002</v>
      </c>
      <c r="AT21" s="160">
        <v>2520.1</v>
      </c>
      <c r="AU21" s="161">
        <v>2579.5</v>
      </c>
      <c r="AV21" s="178">
        <v>2595.5499999999997</v>
      </c>
      <c r="AW21" s="160">
        <v>2526</v>
      </c>
      <c r="AX21" s="160">
        <v>2510.5699999999997</v>
      </c>
      <c r="AY21" s="160">
        <v>2477.4</v>
      </c>
      <c r="AZ21" s="161">
        <v>2504.6566666666668</v>
      </c>
      <c r="BA21" s="178">
        <v>2537.0616666666665</v>
      </c>
      <c r="BB21" s="160">
        <v>2529</v>
      </c>
      <c r="BC21" s="769">
        <v>2610.4</v>
      </c>
      <c r="BD21" s="160">
        <v>2612</v>
      </c>
      <c r="BE21" s="161">
        <v>2583.8000000000002</v>
      </c>
      <c r="BF21" s="160">
        <v>2540.6711111111113</v>
      </c>
      <c r="BG21" s="160">
        <v>-26.658888888888669</v>
      </c>
      <c r="BH21" s="687">
        <v>-1.0383896456197195E-2</v>
      </c>
      <c r="BI21" s="160">
        <v>2612</v>
      </c>
      <c r="BJ21" s="160">
        <v>2612</v>
      </c>
      <c r="BK21" s="160">
        <v>2610.8000000000002</v>
      </c>
      <c r="BL21" s="161">
        <v>2611.6</v>
      </c>
      <c r="BM21" s="160">
        <v>2609.6</v>
      </c>
      <c r="BN21" s="160">
        <v>2608.8000000000002</v>
      </c>
      <c r="BO21" s="160">
        <v>2608</v>
      </c>
      <c r="BP21" s="161">
        <v>2608.8000000000002</v>
      </c>
      <c r="BQ21" s="178">
        <v>2610.2000000000003</v>
      </c>
      <c r="BR21" s="160">
        <v>2526</v>
      </c>
      <c r="BS21" s="160">
        <v>2502.79</v>
      </c>
      <c r="BT21" s="160">
        <v>2506.7600000000002</v>
      </c>
      <c r="BU21" s="160">
        <v>2511.85</v>
      </c>
      <c r="BV21" s="160">
        <v>2560.1916666666671</v>
      </c>
    </row>
    <row r="22" spans="1:74" s="61" customFormat="1" x14ac:dyDescent="0.25">
      <c r="A22" s="108" t="s">
        <v>20</v>
      </c>
      <c r="B22" s="43">
        <v>1467</v>
      </c>
      <c r="C22" s="835">
        <v>1467</v>
      </c>
      <c r="D22" s="837">
        <v>1467</v>
      </c>
      <c r="E22" s="835">
        <v>1467</v>
      </c>
      <c r="F22" s="43">
        <v>1467</v>
      </c>
      <c r="G22" s="835">
        <v>1467</v>
      </c>
      <c r="H22" s="837">
        <v>1467</v>
      </c>
      <c r="I22" s="835">
        <v>1467</v>
      </c>
      <c r="J22" s="141">
        <v>1467</v>
      </c>
      <c r="K22" s="43">
        <v>1467</v>
      </c>
      <c r="L22" s="835">
        <v>1467</v>
      </c>
      <c r="M22" s="837">
        <v>1467</v>
      </c>
      <c r="N22" s="835">
        <v>1467</v>
      </c>
      <c r="O22" s="141">
        <v>1467</v>
      </c>
      <c r="P22" s="43">
        <v>1467</v>
      </c>
      <c r="Q22" s="188">
        <v>1467</v>
      </c>
      <c r="R22" s="837">
        <v>1467</v>
      </c>
      <c r="S22" s="141">
        <v>1467</v>
      </c>
      <c r="T22" s="837">
        <v>1467</v>
      </c>
      <c r="U22" s="43">
        <v>1467</v>
      </c>
      <c r="V22" s="835">
        <v>1467</v>
      </c>
      <c r="W22" s="837">
        <v>1467</v>
      </c>
      <c r="X22" s="835">
        <v>1467</v>
      </c>
      <c r="Y22" s="43">
        <v>1467</v>
      </c>
      <c r="Z22" s="835">
        <v>1467</v>
      </c>
      <c r="AA22" s="837">
        <v>1467</v>
      </c>
      <c r="AB22" s="835">
        <v>1467</v>
      </c>
      <c r="AC22" s="141">
        <v>1467</v>
      </c>
      <c r="AD22" s="43">
        <v>1467</v>
      </c>
      <c r="AE22" s="835">
        <v>1467</v>
      </c>
      <c r="AF22" s="837">
        <v>1467</v>
      </c>
      <c r="AG22" s="835">
        <v>1467</v>
      </c>
      <c r="AH22" s="141">
        <v>1467</v>
      </c>
      <c r="AI22" s="43">
        <v>1467</v>
      </c>
      <c r="AJ22" s="186">
        <v>1467</v>
      </c>
      <c r="AK22" s="837">
        <v>1467</v>
      </c>
      <c r="AL22" s="141">
        <v>1467</v>
      </c>
      <c r="AM22" s="837">
        <v>1467</v>
      </c>
      <c r="AN22" s="835">
        <v>1467</v>
      </c>
      <c r="AO22" s="835">
        <v>1467</v>
      </c>
      <c r="AP22" s="837">
        <v>1467</v>
      </c>
      <c r="AQ22" s="835">
        <v>1467</v>
      </c>
      <c r="AR22" s="43">
        <v>1467</v>
      </c>
      <c r="AS22" s="835">
        <v>1467</v>
      </c>
      <c r="AT22" s="837">
        <v>1467</v>
      </c>
      <c r="AU22" s="835">
        <v>1467</v>
      </c>
      <c r="AV22" s="141">
        <v>1467</v>
      </c>
      <c r="AW22" s="43">
        <v>1467</v>
      </c>
      <c r="AX22" s="835">
        <v>1467</v>
      </c>
      <c r="AY22" s="837">
        <v>1467</v>
      </c>
      <c r="AZ22" s="835">
        <v>1467</v>
      </c>
      <c r="BA22" s="141">
        <v>1467</v>
      </c>
      <c r="BB22" s="837">
        <v>1467</v>
      </c>
      <c r="BC22" s="188">
        <v>1467</v>
      </c>
      <c r="BD22" s="188">
        <v>1467</v>
      </c>
      <c r="BE22" s="835">
        <v>1467</v>
      </c>
      <c r="BF22" s="837">
        <v>1467</v>
      </c>
      <c r="BG22" s="837">
        <v>0</v>
      </c>
      <c r="BH22" s="688">
        <v>0</v>
      </c>
      <c r="BI22" s="837">
        <v>1467</v>
      </c>
      <c r="BJ22" s="835">
        <v>1467</v>
      </c>
      <c r="BK22" s="837">
        <v>1467</v>
      </c>
      <c r="BL22" s="835">
        <v>1467</v>
      </c>
      <c r="BM22" s="835">
        <v>1467</v>
      </c>
      <c r="BN22" s="835">
        <v>1467</v>
      </c>
      <c r="BO22" s="835">
        <v>1467</v>
      </c>
      <c r="BP22" s="835">
        <v>1467</v>
      </c>
      <c r="BQ22" s="141">
        <v>1467</v>
      </c>
      <c r="BR22" s="835">
        <v>1467</v>
      </c>
      <c r="BS22" s="835">
        <v>1467</v>
      </c>
      <c r="BT22" s="835">
        <v>1467</v>
      </c>
      <c r="BU22" s="835">
        <v>1467</v>
      </c>
      <c r="BV22" s="835">
        <v>1467</v>
      </c>
    </row>
    <row r="23" spans="1:74" s="61" customFormat="1" x14ac:dyDescent="0.25">
      <c r="A23" s="108" t="s">
        <v>23</v>
      </c>
      <c r="B23" s="43">
        <v>203</v>
      </c>
      <c r="C23" s="835">
        <v>203</v>
      </c>
      <c r="D23" s="837">
        <v>203</v>
      </c>
      <c r="E23" s="835">
        <v>203</v>
      </c>
      <c r="F23" s="43">
        <v>203</v>
      </c>
      <c r="G23" s="835">
        <v>203</v>
      </c>
      <c r="H23" s="837">
        <v>203</v>
      </c>
      <c r="I23" s="835">
        <v>203</v>
      </c>
      <c r="J23" s="141">
        <v>203</v>
      </c>
      <c r="K23" s="43">
        <v>203</v>
      </c>
      <c r="L23" s="835">
        <v>203</v>
      </c>
      <c r="M23" s="837">
        <v>203</v>
      </c>
      <c r="N23" s="835">
        <v>203</v>
      </c>
      <c r="O23" s="141">
        <v>203</v>
      </c>
      <c r="P23" s="43">
        <v>203</v>
      </c>
      <c r="Q23" s="188">
        <v>203</v>
      </c>
      <c r="R23" s="837">
        <v>203</v>
      </c>
      <c r="S23" s="141">
        <v>203</v>
      </c>
      <c r="T23" s="837">
        <v>203</v>
      </c>
      <c r="U23" s="43">
        <v>203</v>
      </c>
      <c r="V23" s="835">
        <v>203</v>
      </c>
      <c r="W23" s="837">
        <v>203</v>
      </c>
      <c r="X23" s="835">
        <v>203</v>
      </c>
      <c r="Y23" s="43">
        <v>203</v>
      </c>
      <c r="Z23" s="835">
        <v>203</v>
      </c>
      <c r="AA23" s="837">
        <v>203</v>
      </c>
      <c r="AB23" s="835">
        <v>203</v>
      </c>
      <c r="AC23" s="141">
        <v>203</v>
      </c>
      <c r="AD23" s="43">
        <v>203</v>
      </c>
      <c r="AE23" s="835">
        <v>203</v>
      </c>
      <c r="AF23" s="837">
        <v>203</v>
      </c>
      <c r="AG23" s="835">
        <v>203</v>
      </c>
      <c r="AH23" s="141">
        <v>203</v>
      </c>
      <c r="AI23" s="43">
        <v>203</v>
      </c>
      <c r="AJ23" s="186">
        <v>203</v>
      </c>
      <c r="AK23" s="837">
        <v>203</v>
      </c>
      <c r="AL23" s="141">
        <v>203</v>
      </c>
      <c r="AM23" s="837">
        <v>203</v>
      </c>
      <c r="AN23" s="835">
        <v>203</v>
      </c>
      <c r="AO23" s="835">
        <v>203</v>
      </c>
      <c r="AP23" s="837">
        <v>203</v>
      </c>
      <c r="AQ23" s="835">
        <v>203</v>
      </c>
      <c r="AR23" s="43">
        <v>203</v>
      </c>
      <c r="AS23" s="835">
        <v>203</v>
      </c>
      <c r="AT23" s="837">
        <v>203</v>
      </c>
      <c r="AU23" s="835">
        <v>203</v>
      </c>
      <c r="AV23" s="141">
        <v>203</v>
      </c>
      <c r="AW23" s="43">
        <v>203</v>
      </c>
      <c r="AX23" s="835">
        <v>203</v>
      </c>
      <c r="AY23" s="837">
        <v>203</v>
      </c>
      <c r="AZ23" s="835">
        <v>203</v>
      </c>
      <c r="BA23" s="141">
        <v>203</v>
      </c>
      <c r="BB23" s="837">
        <v>203</v>
      </c>
      <c r="BC23" s="188">
        <v>203</v>
      </c>
      <c r="BD23" s="188">
        <v>203</v>
      </c>
      <c r="BE23" s="835">
        <v>203</v>
      </c>
      <c r="BF23" s="837">
        <v>203</v>
      </c>
      <c r="BG23" s="837">
        <v>0</v>
      </c>
      <c r="BH23" s="688">
        <v>0</v>
      </c>
      <c r="BI23" s="837">
        <v>203</v>
      </c>
      <c r="BJ23" s="835">
        <v>203</v>
      </c>
      <c r="BK23" s="837">
        <v>203</v>
      </c>
      <c r="BL23" s="835">
        <v>203</v>
      </c>
      <c r="BM23" s="835">
        <v>203</v>
      </c>
      <c r="BN23" s="835">
        <v>203</v>
      </c>
      <c r="BO23" s="835">
        <v>203</v>
      </c>
      <c r="BP23" s="835">
        <v>203</v>
      </c>
      <c r="BQ23" s="141">
        <v>203</v>
      </c>
      <c r="BR23" s="835">
        <v>203</v>
      </c>
      <c r="BS23" s="835">
        <v>203</v>
      </c>
      <c r="BT23" s="835">
        <v>203</v>
      </c>
      <c r="BU23" s="835">
        <v>203</v>
      </c>
      <c r="BV23" s="835">
        <v>203</v>
      </c>
    </row>
    <row r="24" spans="1:74" s="61" customFormat="1" x14ac:dyDescent="0.25">
      <c r="A24" s="108" t="s">
        <v>21</v>
      </c>
      <c r="B24" s="43">
        <v>497</v>
      </c>
      <c r="C24" s="835">
        <v>497</v>
      </c>
      <c r="D24" s="837">
        <v>497</v>
      </c>
      <c r="E24" s="835">
        <v>497</v>
      </c>
      <c r="F24" s="43">
        <v>497</v>
      </c>
      <c r="G24" s="835">
        <v>426.4</v>
      </c>
      <c r="H24" s="837">
        <v>413.36</v>
      </c>
      <c r="I24" s="835">
        <v>445.58666666666664</v>
      </c>
      <c r="J24" s="141">
        <v>471.29333333333335</v>
      </c>
      <c r="K24" s="43">
        <v>413.5</v>
      </c>
      <c r="L24" s="835">
        <v>405.57</v>
      </c>
      <c r="M24" s="837">
        <v>412</v>
      </c>
      <c r="N24" s="835">
        <v>410.35666666666663</v>
      </c>
      <c r="O24" s="141">
        <v>450.98111111111109</v>
      </c>
      <c r="P24" s="43">
        <v>417</v>
      </c>
      <c r="Q24" s="188">
        <v>497</v>
      </c>
      <c r="R24" s="837">
        <v>497</v>
      </c>
      <c r="S24" s="141">
        <v>470.04347826086956</v>
      </c>
      <c r="T24" s="837">
        <v>455.49142465753425</v>
      </c>
      <c r="U24" s="43">
        <v>497</v>
      </c>
      <c r="V24" s="835">
        <v>497</v>
      </c>
      <c r="W24" s="837">
        <v>497</v>
      </c>
      <c r="X24" s="835">
        <v>497</v>
      </c>
      <c r="Y24" s="43">
        <v>497</v>
      </c>
      <c r="Z24" s="835">
        <v>424.2</v>
      </c>
      <c r="AA24" s="837">
        <v>398.7</v>
      </c>
      <c r="AB24" s="835">
        <v>446.6098901098901</v>
      </c>
      <c r="AC24" s="141">
        <v>471.80494505494505</v>
      </c>
      <c r="AD24" s="43">
        <v>414.5</v>
      </c>
      <c r="AE24" s="835">
        <v>397</v>
      </c>
      <c r="AF24" s="837">
        <v>399.2</v>
      </c>
      <c r="AG24" s="835">
        <v>403.67141304347831</v>
      </c>
      <c r="AH24" s="141">
        <v>448.92799270072993</v>
      </c>
      <c r="AI24" s="43">
        <v>424.48</v>
      </c>
      <c r="AJ24" s="186">
        <v>497</v>
      </c>
      <c r="AK24" s="837">
        <v>497</v>
      </c>
      <c r="AL24" s="141">
        <v>472.56391304347829</v>
      </c>
      <c r="AM24" s="837">
        <v>454.87</v>
      </c>
      <c r="AN24" s="835">
        <v>497</v>
      </c>
      <c r="AO24" s="835">
        <v>497</v>
      </c>
      <c r="AP24" s="837">
        <v>497</v>
      </c>
      <c r="AQ24" s="835">
        <v>497</v>
      </c>
      <c r="AR24" s="43">
        <v>497</v>
      </c>
      <c r="AS24" s="835">
        <v>497</v>
      </c>
      <c r="AT24" s="837">
        <v>409.1</v>
      </c>
      <c r="AU24" s="835">
        <v>467.7</v>
      </c>
      <c r="AV24" s="141">
        <v>482.34999999999997</v>
      </c>
      <c r="AW24" s="43">
        <v>416</v>
      </c>
      <c r="AX24" s="835">
        <v>400.95</v>
      </c>
      <c r="AY24" s="837">
        <v>367</v>
      </c>
      <c r="AZ24" s="835">
        <v>394.65000000000003</v>
      </c>
      <c r="BA24" s="141">
        <v>426.29166666666669</v>
      </c>
      <c r="BB24" s="837">
        <v>417</v>
      </c>
      <c r="BC24" s="188">
        <v>497</v>
      </c>
      <c r="BD24" s="188">
        <v>497</v>
      </c>
      <c r="BE24" s="835">
        <v>470.33333333333331</v>
      </c>
      <c r="BF24" s="837">
        <v>428.93333333333334</v>
      </c>
      <c r="BG24" s="837">
        <v>-25.936666666666667</v>
      </c>
      <c r="BH24" s="688">
        <v>-5.7019954419211372E-2</v>
      </c>
      <c r="BI24" s="837">
        <v>497</v>
      </c>
      <c r="BJ24" s="835">
        <v>497</v>
      </c>
      <c r="BK24" s="837">
        <v>497</v>
      </c>
      <c r="BL24" s="835">
        <v>497</v>
      </c>
      <c r="BM24" s="835">
        <v>497</v>
      </c>
      <c r="BN24" s="835">
        <v>497</v>
      </c>
      <c r="BO24" s="835">
        <v>497</v>
      </c>
      <c r="BP24" s="835">
        <v>497</v>
      </c>
      <c r="BQ24" s="141">
        <v>497</v>
      </c>
      <c r="BR24" s="835">
        <v>416</v>
      </c>
      <c r="BS24" s="835">
        <v>393.19</v>
      </c>
      <c r="BT24" s="835">
        <v>396.36</v>
      </c>
      <c r="BU24" s="835">
        <v>401.85000000000008</v>
      </c>
      <c r="BV24" s="835">
        <v>449.42500000000001</v>
      </c>
    </row>
    <row r="25" spans="1:74" s="61" customFormat="1" x14ac:dyDescent="0.25">
      <c r="A25" s="108" t="s">
        <v>22</v>
      </c>
      <c r="B25" s="43">
        <v>400</v>
      </c>
      <c r="C25" s="835">
        <v>400</v>
      </c>
      <c r="D25" s="837">
        <v>400</v>
      </c>
      <c r="E25" s="835">
        <v>400</v>
      </c>
      <c r="F25" s="43">
        <v>400</v>
      </c>
      <c r="G25" s="835">
        <v>400</v>
      </c>
      <c r="H25" s="837">
        <v>400</v>
      </c>
      <c r="I25" s="835">
        <v>400</v>
      </c>
      <c r="J25" s="141">
        <v>400</v>
      </c>
      <c r="K25" s="43">
        <v>400</v>
      </c>
      <c r="L25" s="835">
        <v>400</v>
      </c>
      <c r="M25" s="837">
        <v>400</v>
      </c>
      <c r="N25" s="835">
        <v>400</v>
      </c>
      <c r="O25" s="141">
        <v>400</v>
      </c>
      <c r="P25" s="43">
        <v>400</v>
      </c>
      <c r="Q25" s="188">
        <v>400</v>
      </c>
      <c r="R25" s="837">
        <v>400</v>
      </c>
      <c r="S25" s="141">
        <v>400</v>
      </c>
      <c r="T25" s="837">
        <v>400</v>
      </c>
      <c r="U25" s="43">
        <v>400</v>
      </c>
      <c r="V25" s="835">
        <v>400</v>
      </c>
      <c r="W25" s="837">
        <v>400</v>
      </c>
      <c r="X25" s="835">
        <v>400</v>
      </c>
      <c r="Y25" s="43">
        <v>400</v>
      </c>
      <c r="Z25" s="835">
        <v>400</v>
      </c>
      <c r="AA25" s="837">
        <v>400</v>
      </c>
      <c r="AB25" s="835">
        <v>400</v>
      </c>
      <c r="AC25" s="141">
        <v>400</v>
      </c>
      <c r="AD25" s="43">
        <v>400</v>
      </c>
      <c r="AE25" s="835">
        <v>400</v>
      </c>
      <c r="AF25" s="837">
        <v>400</v>
      </c>
      <c r="AG25" s="835">
        <v>400</v>
      </c>
      <c r="AH25" s="141">
        <v>400</v>
      </c>
      <c r="AI25" s="43">
        <v>400</v>
      </c>
      <c r="AJ25" s="186">
        <v>400</v>
      </c>
      <c r="AK25" s="837">
        <v>400</v>
      </c>
      <c r="AL25" s="141">
        <v>400</v>
      </c>
      <c r="AM25" s="837">
        <v>400</v>
      </c>
      <c r="AN25" s="835">
        <v>400</v>
      </c>
      <c r="AO25" s="835">
        <v>400</v>
      </c>
      <c r="AP25" s="837">
        <v>400</v>
      </c>
      <c r="AQ25" s="835">
        <v>400</v>
      </c>
      <c r="AR25" s="43">
        <v>400</v>
      </c>
      <c r="AS25" s="835">
        <v>400</v>
      </c>
      <c r="AT25" s="837">
        <v>400</v>
      </c>
      <c r="AU25" s="835">
        <v>400</v>
      </c>
      <c r="AV25" s="141">
        <v>400</v>
      </c>
      <c r="AW25" s="43">
        <v>400</v>
      </c>
      <c r="AX25" s="835">
        <v>400</v>
      </c>
      <c r="AY25" s="837">
        <v>400</v>
      </c>
      <c r="AZ25" s="835">
        <v>400</v>
      </c>
      <c r="BA25" s="141">
        <v>400</v>
      </c>
      <c r="BB25" s="837">
        <v>400</v>
      </c>
      <c r="BC25" s="188">
        <v>400</v>
      </c>
      <c r="BD25" s="188">
        <v>400</v>
      </c>
      <c r="BE25" s="835">
        <v>400</v>
      </c>
      <c r="BF25" s="837">
        <v>400</v>
      </c>
      <c r="BG25" s="837">
        <v>0</v>
      </c>
      <c r="BH25" s="688">
        <v>0</v>
      </c>
      <c r="BI25" s="837">
        <v>400</v>
      </c>
      <c r="BJ25" s="835">
        <v>400</v>
      </c>
      <c r="BK25" s="837">
        <v>400</v>
      </c>
      <c r="BL25" s="835">
        <v>400</v>
      </c>
      <c r="BM25" s="835">
        <v>400</v>
      </c>
      <c r="BN25" s="835">
        <v>400</v>
      </c>
      <c r="BO25" s="835">
        <v>400</v>
      </c>
      <c r="BP25" s="835">
        <v>400</v>
      </c>
      <c r="BQ25" s="141">
        <v>400</v>
      </c>
      <c r="BR25" s="835">
        <v>400</v>
      </c>
      <c r="BS25" s="835">
        <v>400</v>
      </c>
      <c r="BT25" s="835">
        <v>400</v>
      </c>
      <c r="BU25" s="835">
        <v>400</v>
      </c>
      <c r="BV25" s="835">
        <v>400</v>
      </c>
    </row>
    <row r="26" spans="1:74" s="61" customFormat="1" x14ac:dyDescent="0.25">
      <c r="A26" s="108" t="s">
        <v>24</v>
      </c>
      <c r="B26" s="43">
        <v>45</v>
      </c>
      <c r="C26" s="835">
        <v>45</v>
      </c>
      <c r="D26" s="837">
        <v>43.8</v>
      </c>
      <c r="E26" s="835">
        <v>44.6</v>
      </c>
      <c r="F26" s="43">
        <v>42.6</v>
      </c>
      <c r="G26" s="835">
        <v>41.8</v>
      </c>
      <c r="H26" s="837">
        <v>41.8</v>
      </c>
      <c r="I26" s="835">
        <v>42.06666666666667</v>
      </c>
      <c r="J26" s="141">
        <v>43.333333333333336</v>
      </c>
      <c r="K26" s="43">
        <v>40</v>
      </c>
      <c r="L26" s="835">
        <v>39.6</v>
      </c>
      <c r="M26" s="837">
        <v>40.4</v>
      </c>
      <c r="N26" s="835">
        <v>40</v>
      </c>
      <c r="O26" s="141">
        <v>42.222222222222221</v>
      </c>
      <c r="P26" s="43">
        <v>42</v>
      </c>
      <c r="Q26" s="189">
        <v>43.4</v>
      </c>
      <c r="R26" s="837">
        <v>45</v>
      </c>
      <c r="S26" s="141">
        <v>43.467391304347828</v>
      </c>
      <c r="T26" s="837">
        <v>42.452602739726032</v>
      </c>
      <c r="U26" s="43">
        <v>45</v>
      </c>
      <c r="V26" s="835">
        <v>45</v>
      </c>
      <c r="W26" s="837">
        <v>43.8</v>
      </c>
      <c r="X26" s="835">
        <v>44.6</v>
      </c>
      <c r="Y26" s="43">
        <v>42.6</v>
      </c>
      <c r="Z26" s="835">
        <v>41.8</v>
      </c>
      <c r="AA26" s="837">
        <v>41</v>
      </c>
      <c r="AB26" s="835">
        <v>41.800000000000004</v>
      </c>
      <c r="AC26" s="141">
        <v>43.195604395604398</v>
      </c>
      <c r="AD26" s="43">
        <v>40</v>
      </c>
      <c r="AE26" s="835">
        <v>39.6</v>
      </c>
      <c r="AF26" s="837">
        <v>39.6</v>
      </c>
      <c r="AG26" s="835">
        <v>39.995652173913051</v>
      </c>
      <c r="AH26" s="141">
        <v>42.121167883211683</v>
      </c>
      <c r="AI26" s="43">
        <v>42</v>
      </c>
      <c r="AJ26" s="186">
        <v>43.4</v>
      </c>
      <c r="AK26" s="837">
        <v>45</v>
      </c>
      <c r="AL26" s="141">
        <v>43.467391304347828</v>
      </c>
      <c r="AM26" s="837">
        <v>42.46</v>
      </c>
      <c r="AN26" s="835">
        <v>45</v>
      </c>
      <c r="AO26" s="835">
        <v>45</v>
      </c>
      <c r="AP26" s="837">
        <v>43.8</v>
      </c>
      <c r="AQ26" s="835">
        <v>44.6</v>
      </c>
      <c r="AR26" s="43">
        <v>42.6</v>
      </c>
      <c r="AS26" s="835">
        <v>41.8</v>
      </c>
      <c r="AT26" s="837">
        <v>41</v>
      </c>
      <c r="AU26" s="835">
        <v>41.800000000000004</v>
      </c>
      <c r="AV26" s="141">
        <v>43.199999999999996</v>
      </c>
      <c r="AW26" s="43">
        <v>40</v>
      </c>
      <c r="AX26" s="835">
        <v>39.619999999999997</v>
      </c>
      <c r="AY26" s="837">
        <v>40.4</v>
      </c>
      <c r="AZ26" s="835">
        <v>40.006666666666668</v>
      </c>
      <c r="BA26" s="141">
        <v>40.770000000000003</v>
      </c>
      <c r="BB26" s="837">
        <v>42</v>
      </c>
      <c r="BC26" s="188">
        <v>43.4</v>
      </c>
      <c r="BD26" s="188">
        <v>45</v>
      </c>
      <c r="BE26" s="835">
        <v>43.466666666666669</v>
      </c>
      <c r="BF26" s="837">
        <v>41.737777777777779</v>
      </c>
      <c r="BG26" s="837">
        <v>-0.72222222222222143</v>
      </c>
      <c r="BH26" s="688">
        <v>-1.7009472968022132E-2</v>
      </c>
      <c r="BI26" s="837">
        <v>45</v>
      </c>
      <c r="BJ26" s="835">
        <v>45</v>
      </c>
      <c r="BK26" s="837">
        <v>43.8</v>
      </c>
      <c r="BL26" s="835">
        <v>44.6</v>
      </c>
      <c r="BM26" s="835">
        <v>42.6</v>
      </c>
      <c r="BN26" s="835">
        <v>41.8</v>
      </c>
      <c r="BO26" s="835">
        <v>41</v>
      </c>
      <c r="BP26" s="835">
        <v>41.800000000000004</v>
      </c>
      <c r="BQ26" s="141">
        <v>43.199999999999996</v>
      </c>
      <c r="BR26" s="835">
        <v>40</v>
      </c>
      <c r="BS26" s="835">
        <v>39.6</v>
      </c>
      <c r="BT26" s="835">
        <v>40.4</v>
      </c>
      <c r="BU26" s="835">
        <v>40</v>
      </c>
      <c r="BV26" s="835">
        <v>40.766666666666673</v>
      </c>
    </row>
    <row r="27" spans="1:74" x14ac:dyDescent="0.25">
      <c r="A27" s="53"/>
      <c r="B27" s="830"/>
      <c r="C27" s="831"/>
      <c r="D27" s="832"/>
      <c r="E27" s="828"/>
      <c r="F27" s="830"/>
      <c r="G27" s="831"/>
      <c r="H27" s="832"/>
      <c r="I27" s="828"/>
      <c r="J27" s="145">
        <v>0</v>
      </c>
      <c r="K27" s="830"/>
      <c r="L27" s="828"/>
      <c r="M27" s="829"/>
      <c r="N27" s="828"/>
      <c r="O27" s="145">
        <v>0</v>
      </c>
      <c r="P27" s="830"/>
      <c r="Q27" s="828"/>
      <c r="R27" s="829"/>
      <c r="S27" s="145"/>
      <c r="T27" s="829">
        <v>0</v>
      </c>
      <c r="U27" s="830"/>
      <c r="V27" s="831"/>
      <c r="W27" s="832"/>
      <c r="X27" s="828"/>
      <c r="Y27" s="830"/>
      <c r="Z27" s="831"/>
      <c r="AA27" s="832"/>
      <c r="AB27" s="828"/>
      <c r="AC27" s="145">
        <v>0</v>
      </c>
      <c r="AD27" s="830"/>
      <c r="AE27" s="828"/>
      <c r="AF27" s="829"/>
      <c r="AG27" s="828"/>
      <c r="AH27" s="145">
        <v>0</v>
      </c>
      <c r="AI27" s="830"/>
      <c r="AJ27" s="828"/>
      <c r="AK27" s="829"/>
      <c r="AL27" s="145"/>
      <c r="AM27" s="829">
        <v>0</v>
      </c>
      <c r="AN27" s="830"/>
      <c r="AO27" s="831"/>
      <c r="AP27" s="832"/>
      <c r="AQ27" s="828"/>
      <c r="AR27" s="830"/>
      <c r="AS27" s="831"/>
      <c r="AT27" s="832"/>
      <c r="AU27" s="828"/>
      <c r="AV27" s="145">
        <v>0</v>
      </c>
      <c r="AW27" s="830"/>
      <c r="AX27" s="831"/>
      <c r="AY27" s="832"/>
      <c r="AZ27" s="828"/>
      <c r="BA27" s="145">
        <v>0</v>
      </c>
      <c r="BB27" s="830"/>
      <c r="BC27" s="831"/>
      <c r="BD27" s="832"/>
      <c r="BE27" s="828"/>
      <c r="BF27" s="829">
        <v>0</v>
      </c>
      <c r="BG27" s="830">
        <v>0</v>
      </c>
      <c r="BH27" s="663" t="e">
        <v>#DIV/0!</v>
      </c>
      <c r="BI27" s="830"/>
      <c r="BJ27" s="831"/>
      <c r="BK27" s="832"/>
      <c r="BL27" s="828"/>
      <c r="BM27" s="831"/>
      <c r="BN27" s="831"/>
      <c r="BO27" s="831"/>
      <c r="BP27" s="828"/>
      <c r="BQ27" s="145">
        <v>0</v>
      </c>
      <c r="BR27" s="831"/>
      <c r="BS27" s="831"/>
      <c r="BT27" s="831"/>
      <c r="BU27" s="831"/>
      <c r="BV27" s="831">
        <v>0</v>
      </c>
    </row>
    <row r="28" spans="1:74" x14ac:dyDescent="0.25">
      <c r="A28" s="109" t="s">
        <v>30</v>
      </c>
      <c r="B28" s="143">
        <v>2962.8879999999999</v>
      </c>
      <c r="C28" s="37">
        <v>2963.933</v>
      </c>
      <c r="D28" s="18">
        <v>2923.933</v>
      </c>
      <c r="E28" s="37">
        <v>2950.0330000000004</v>
      </c>
      <c r="F28" s="143">
        <v>2886.933</v>
      </c>
      <c r="G28" s="37">
        <v>2850.7330000000002</v>
      </c>
      <c r="H28" s="18">
        <v>2835.7330000000002</v>
      </c>
      <c r="I28" s="37">
        <v>2857.8029999999999</v>
      </c>
      <c r="J28" s="144">
        <v>2904.0255000000002</v>
      </c>
      <c r="K28" s="143">
        <v>2829.4070000000002</v>
      </c>
      <c r="L28" s="37">
        <v>2841.357</v>
      </c>
      <c r="M28" s="18">
        <v>2860.1530000000002</v>
      </c>
      <c r="N28" s="17">
        <v>2843.6390000000001</v>
      </c>
      <c r="O28" s="144">
        <v>2883.896666666667</v>
      </c>
      <c r="P28" s="143">
        <v>2826.3410000000003</v>
      </c>
      <c r="Q28" s="37">
        <v>2829.8100000000004</v>
      </c>
      <c r="R28" s="18">
        <v>2871.1289999999999</v>
      </c>
      <c r="S28" s="144">
        <v>2868.3893333333331</v>
      </c>
      <c r="T28" s="18">
        <v>2873.5291666666672</v>
      </c>
      <c r="U28" s="143">
        <v>2915.62</v>
      </c>
      <c r="V28" s="37">
        <v>2896.42</v>
      </c>
      <c r="W28" s="18">
        <v>2888.92</v>
      </c>
      <c r="X28" s="37">
        <v>2900.32</v>
      </c>
      <c r="Y28" s="143">
        <v>2844.92</v>
      </c>
      <c r="Z28" s="37">
        <v>2807.9160000000002</v>
      </c>
      <c r="AA28" s="18">
        <v>2770.116</v>
      </c>
      <c r="AB28" s="37">
        <v>2810.2806666666665</v>
      </c>
      <c r="AC28" s="144">
        <v>2853.9853333333335</v>
      </c>
      <c r="AD28" s="143">
        <v>2814.6090000000004</v>
      </c>
      <c r="AE28" s="37">
        <v>2841.558</v>
      </c>
      <c r="AF28" s="18">
        <v>2865.2580000000003</v>
      </c>
      <c r="AG28" s="17">
        <v>2840.4750000000004</v>
      </c>
      <c r="AH28" s="144">
        <v>2849.4818888888885</v>
      </c>
      <c r="AI28" s="143">
        <v>2989.5649999999996</v>
      </c>
      <c r="AJ28" s="37">
        <v>3039.3729999999996</v>
      </c>
      <c r="AK28" s="18">
        <v>3030.607</v>
      </c>
      <c r="AL28" s="144">
        <v>3019.1589999999997</v>
      </c>
      <c r="AM28" s="18">
        <v>2892.0735</v>
      </c>
      <c r="AN28" s="143">
        <v>3026.4249999999997</v>
      </c>
      <c r="AO28" s="37">
        <v>3007.9859999999999</v>
      </c>
      <c r="AP28" s="18">
        <v>2996.9780000000001</v>
      </c>
      <c r="AQ28" s="37">
        <v>3010.7413333333334</v>
      </c>
      <c r="AR28" s="143">
        <v>2970.826</v>
      </c>
      <c r="AS28" s="37">
        <v>2943.22</v>
      </c>
      <c r="AT28" s="18">
        <v>2917.3629999999998</v>
      </c>
      <c r="AU28" s="37">
        <v>2943.8199999999997</v>
      </c>
      <c r="AV28" s="144">
        <v>2977.2084999999993</v>
      </c>
      <c r="AW28" s="143">
        <v>2915.9518333333335</v>
      </c>
      <c r="AX28" s="37">
        <v>2927.7690000000002</v>
      </c>
      <c r="AY28" s="18">
        <v>3088.6509999999998</v>
      </c>
      <c r="AZ28" s="37">
        <v>3023.6285555555555</v>
      </c>
      <c r="BA28" s="144">
        <v>2956.129138888889</v>
      </c>
      <c r="BB28" s="143">
        <v>3001.8518888888884</v>
      </c>
      <c r="BC28" s="37">
        <v>3038.1179999999995</v>
      </c>
      <c r="BD28" s="18">
        <v>3046.1179999999995</v>
      </c>
      <c r="BE28" s="37">
        <v>3030.1613333333335</v>
      </c>
      <c r="BF28" s="37">
        <v>3021.0227407407401</v>
      </c>
      <c r="BG28" s="143">
        <v>128.94924074074015</v>
      </c>
      <c r="BH28" s="512">
        <v>4.4587124338555162E-2</v>
      </c>
      <c r="BI28" s="143">
        <v>3036.0230000000001</v>
      </c>
      <c r="BJ28" s="37">
        <v>3017.9830000000002</v>
      </c>
      <c r="BK28" s="18">
        <v>3008.3829999999998</v>
      </c>
      <c r="BL28" s="37">
        <v>3021.1729999999998</v>
      </c>
      <c r="BM28" s="37">
        <v>2976.5429999999997</v>
      </c>
      <c r="BN28" s="37">
        <v>2960.643</v>
      </c>
      <c r="BO28" s="37">
        <v>2878.4029999999993</v>
      </c>
      <c r="BP28" s="37">
        <v>2935.7096666666662</v>
      </c>
      <c r="BQ28" s="144">
        <v>2979.663</v>
      </c>
      <c r="BR28" s="37">
        <v>2772.38</v>
      </c>
      <c r="BS28" s="37">
        <v>2508.7933333333331</v>
      </c>
      <c r="BT28" s="37">
        <v>2819.5309999999999</v>
      </c>
      <c r="BU28" s="37">
        <v>2934.8236666666662</v>
      </c>
      <c r="BV28" s="37">
        <v>2863.7244444444441</v>
      </c>
    </row>
    <row r="29" spans="1:74" x14ac:dyDescent="0.25">
      <c r="A29" s="110" t="s">
        <v>76</v>
      </c>
      <c r="B29" s="827">
        <v>461.64300000000003</v>
      </c>
      <c r="C29" s="828">
        <v>461.64300000000003</v>
      </c>
      <c r="D29" s="829">
        <v>461.64300000000003</v>
      </c>
      <c r="E29" s="21">
        <v>461.64300000000003</v>
      </c>
      <c r="F29" s="827">
        <v>461.64300000000003</v>
      </c>
      <c r="G29" s="828">
        <v>461.64300000000003</v>
      </c>
      <c r="H29" s="829">
        <v>461.64300000000003</v>
      </c>
      <c r="I29" s="21">
        <v>461.64300000000003</v>
      </c>
      <c r="J29" s="145">
        <v>461.64300000000003</v>
      </c>
      <c r="K29" s="827">
        <v>461.64300000000003</v>
      </c>
      <c r="L29" s="828">
        <v>461.64300000000003</v>
      </c>
      <c r="M29" s="829">
        <v>461.64300000000003</v>
      </c>
      <c r="N29" s="21">
        <v>461.64300000000003</v>
      </c>
      <c r="O29" s="145">
        <v>461.64300000000003</v>
      </c>
      <c r="P29" s="827">
        <v>461.64300000000003</v>
      </c>
      <c r="Q29" s="828">
        <v>461.64300000000003</v>
      </c>
      <c r="R29" s="829">
        <v>464.1</v>
      </c>
      <c r="S29" s="145">
        <v>462.46199999999999</v>
      </c>
      <c r="T29" s="829">
        <v>461.84775000000008</v>
      </c>
      <c r="U29" s="827">
        <v>464.91500000000002</v>
      </c>
      <c r="V29" s="828">
        <v>464.91500000000002</v>
      </c>
      <c r="W29" s="829">
        <v>464.91500000000002</v>
      </c>
      <c r="X29" s="21">
        <v>464.91500000000002</v>
      </c>
      <c r="Y29" s="827">
        <v>464.91500000000002</v>
      </c>
      <c r="Z29" s="828">
        <v>462.91500000000002</v>
      </c>
      <c r="AA29" s="829">
        <v>458.91500000000002</v>
      </c>
      <c r="AB29" s="21">
        <v>464.91500000000002</v>
      </c>
      <c r="AC29" s="145">
        <v>463.58166666666671</v>
      </c>
      <c r="AD29" s="827">
        <v>458.91500000000002</v>
      </c>
      <c r="AE29" s="828">
        <v>458.91500000000002</v>
      </c>
      <c r="AF29" s="829">
        <v>458.91500000000002</v>
      </c>
      <c r="AG29" s="21">
        <v>458.91500000000002</v>
      </c>
      <c r="AH29" s="145">
        <v>462.02611111111116</v>
      </c>
      <c r="AI29" s="827">
        <v>458.91500000000002</v>
      </c>
      <c r="AJ29" s="828">
        <v>458.91500000000002</v>
      </c>
      <c r="AK29" s="829">
        <v>458.91500000000002</v>
      </c>
      <c r="AL29" s="145">
        <v>458.91500000000002</v>
      </c>
      <c r="AM29" s="829">
        <v>461.24833333333339</v>
      </c>
      <c r="AN29" s="827">
        <v>458.91500000000002</v>
      </c>
      <c r="AO29" s="828">
        <v>458.91500000000002</v>
      </c>
      <c r="AP29" s="829">
        <v>458.91500000000002</v>
      </c>
      <c r="AQ29" s="21">
        <v>458.91500000000002</v>
      </c>
      <c r="AR29" s="827">
        <v>458.91500000000002</v>
      </c>
      <c r="AS29" s="828">
        <v>458.91500000000002</v>
      </c>
      <c r="AT29" s="829">
        <v>458.298</v>
      </c>
      <c r="AU29" s="21">
        <v>458.70933333333335</v>
      </c>
      <c r="AV29" s="145">
        <v>458.81216666666666</v>
      </c>
      <c r="AW29" s="827">
        <v>458.298</v>
      </c>
      <c r="AX29" s="828">
        <v>458.298</v>
      </c>
      <c r="AY29" s="829">
        <v>458.3</v>
      </c>
      <c r="AZ29" s="21">
        <v>458.29866666666669</v>
      </c>
      <c r="BA29" s="145">
        <v>458.46972222222229</v>
      </c>
      <c r="BB29" s="827">
        <v>457.21000000000004</v>
      </c>
      <c r="BC29" s="828">
        <v>455.48</v>
      </c>
      <c r="BD29" s="829">
        <v>455.98</v>
      </c>
      <c r="BE29" s="21">
        <v>457.69</v>
      </c>
      <c r="BF29" s="829">
        <v>457.26111111111112</v>
      </c>
      <c r="BG29" s="827">
        <v>-3.9872222222222717</v>
      </c>
      <c r="BH29" s="662">
        <v>-8.6444154570869403E-3</v>
      </c>
      <c r="BI29" s="827">
        <v>459.89</v>
      </c>
      <c r="BJ29" s="828">
        <v>461.25</v>
      </c>
      <c r="BK29" s="829">
        <v>461.08000000000004</v>
      </c>
      <c r="BL29" s="21">
        <v>460.74</v>
      </c>
      <c r="BM29" s="828">
        <v>461.08000000000004</v>
      </c>
      <c r="BN29" s="828">
        <v>461.68</v>
      </c>
      <c r="BO29" s="828">
        <v>461.65000000000003</v>
      </c>
      <c r="BP29" s="21">
        <v>461.47</v>
      </c>
      <c r="BQ29" s="145">
        <v>461.10500000000002</v>
      </c>
      <c r="BR29" s="828">
        <v>460.55</v>
      </c>
      <c r="BS29" s="828">
        <v>460.55</v>
      </c>
      <c r="BT29" s="828">
        <v>460.8</v>
      </c>
      <c r="BU29" s="828">
        <v>460.858</v>
      </c>
      <c r="BV29" s="828">
        <v>461.11666666666662</v>
      </c>
    </row>
    <row r="30" spans="1:74" x14ac:dyDescent="0.25">
      <c r="A30" s="53" t="s">
        <v>31</v>
      </c>
      <c r="B30" s="830">
        <v>406.8</v>
      </c>
      <c r="C30" s="831">
        <v>406.8</v>
      </c>
      <c r="D30" s="832">
        <v>406.8</v>
      </c>
      <c r="E30" s="831">
        <v>406.8</v>
      </c>
      <c r="F30" s="830">
        <v>406.8</v>
      </c>
      <c r="G30" s="831">
        <v>406.8</v>
      </c>
      <c r="H30" s="832">
        <v>406.8</v>
      </c>
      <c r="I30" s="831">
        <v>406.8</v>
      </c>
      <c r="J30" s="223">
        <v>406.8</v>
      </c>
      <c r="K30" s="830">
        <v>406.8</v>
      </c>
      <c r="L30" s="831">
        <v>406.8</v>
      </c>
      <c r="M30" s="832">
        <v>406.8</v>
      </c>
      <c r="N30" s="826">
        <v>406.8</v>
      </c>
      <c r="O30" s="223">
        <v>406.80000000000007</v>
      </c>
      <c r="P30" s="830">
        <v>406.8</v>
      </c>
      <c r="Q30" s="830">
        <v>406.8</v>
      </c>
      <c r="R30" s="830">
        <v>406.8</v>
      </c>
      <c r="S30" s="826">
        <v>406.8</v>
      </c>
      <c r="T30" s="832">
        <v>406.80000000000013</v>
      </c>
      <c r="U30" s="830">
        <v>406.8</v>
      </c>
      <c r="V30" s="831">
        <v>406.8</v>
      </c>
      <c r="W30" s="832">
        <v>406.8</v>
      </c>
      <c r="X30" s="831">
        <v>406.8</v>
      </c>
      <c r="Y30" s="830">
        <v>406.8</v>
      </c>
      <c r="Z30" s="831">
        <v>404.8</v>
      </c>
      <c r="AA30" s="832">
        <v>400.8</v>
      </c>
      <c r="AB30" s="831">
        <v>406.8</v>
      </c>
      <c r="AC30" s="223">
        <v>405.4666666666667</v>
      </c>
      <c r="AD30" s="830">
        <v>400.8</v>
      </c>
      <c r="AE30" s="831">
        <v>400.8</v>
      </c>
      <c r="AF30" s="832">
        <v>400.8</v>
      </c>
      <c r="AG30" s="826">
        <v>400.8</v>
      </c>
      <c r="AH30" s="223">
        <v>403.91111111111121</v>
      </c>
      <c r="AI30" s="830">
        <v>400.8</v>
      </c>
      <c r="AJ30" s="830">
        <v>400.8</v>
      </c>
      <c r="AK30" s="830">
        <v>400.8</v>
      </c>
      <c r="AL30" s="826">
        <v>400.8</v>
      </c>
      <c r="AM30" s="832">
        <v>403.13333333333344</v>
      </c>
      <c r="AN30" s="830">
        <v>400.8</v>
      </c>
      <c r="AO30" s="831">
        <v>400.8</v>
      </c>
      <c r="AP30" s="832">
        <v>400.8</v>
      </c>
      <c r="AQ30" s="831">
        <v>400.8</v>
      </c>
      <c r="AR30" s="830">
        <v>400.8</v>
      </c>
      <c r="AS30" s="831">
        <v>400.8</v>
      </c>
      <c r="AT30" s="832">
        <v>400.8</v>
      </c>
      <c r="AU30" s="831">
        <v>400.8</v>
      </c>
      <c r="AV30" s="223">
        <v>400.8</v>
      </c>
      <c r="AW30" s="830">
        <v>400.8</v>
      </c>
      <c r="AX30" s="831">
        <v>400.8</v>
      </c>
      <c r="AY30" s="832">
        <v>400.8</v>
      </c>
      <c r="AZ30" s="831">
        <v>400.8</v>
      </c>
      <c r="BA30" s="223">
        <v>400.8</v>
      </c>
      <c r="BB30" s="830">
        <v>400.8</v>
      </c>
      <c r="BC30" s="831">
        <v>400.8</v>
      </c>
      <c r="BD30" s="832">
        <v>400.8</v>
      </c>
      <c r="BE30" s="831">
        <v>400.8</v>
      </c>
      <c r="BF30" s="832">
        <v>400.8</v>
      </c>
      <c r="BG30" s="830">
        <v>-2.3333333333334281</v>
      </c>
      <c r="BH30" s="663">
        <v>-5.7879940466348812E-3</v>
      </c>
      <c r="BI30" s="830">
        <v>400.8</v>
      </c>
      <c r="BJ30" s="831">
        <v>400.8</v>
      </c>
      <c r="BK30" s="832">
        <v>400.8</v>
      </c>
      <c r="BL30" s="831">
        <v>400.8</v>
      </c>
      <c r="BM30" s="831">
        <v>400.8</v>
      </c>
      <c r="BN30" s="831">
        <v>400.8</v>
      </c>
      <c r="BO30" s="831">
        <v>400.8</v>
      </c>
      <c r="BP30" s="831">
        <v>400.8</v>
      </c>
      <c r="BQ30" s="223">
        <v>400.8</v>
      </c>
      <c r="BR30" s="831">
        <v>400.8</v>
      </c>
      <c r="BS30" s="831">
        <v>400.8</v>
      </c>
      <c r="BT30" s="831">
        <v>400.8</v>
      </c>
      <c r="BU30" s="831">
        <v>400.8</v>
      </c>
      <c r="BV30" s="831">
        <v>400.8</v>
      </c>
    </row>
    <row r="31" spans="1:74" x14ac:dyDescent="0.25">
      <c r="A31" s="111" t="s">
        <v>32</v>
      </c>
      <c r="B31" s="830">
        <v>235</v>
      </c>
      <c r="C31" s="831">
        <v>235</v>
      </c>
      <c r="D31" s="832">
        <v>235</v>
      </c>
      <c r="E31" s="826">
        <v>235</v>
      </c>
      <c r="F31" s="830">
        <v>235</v>
      </c>
      <c r="G31" s="831">
        <v>235</v>
      </c>
      <c r="H31" s="832">
        <v>235</v>
      </c>
      <c r="I31" s="826">
        <v>235</v>
      </c>
      <c r="J31" s="223">
        <v>235</v>
      </c>
      <c r="K31" s="830">
        <v>235</v>
      </c>
      <c r="L31" s="831">
        <v>235</v>
      </c>
      <c r="M31" s="832">
        <v>235</v>
      </c>
      <c r="N31" s="826">
        <v>235</v>
      </c>
      <c r="O31" s="223">
        <v>235</v>
      </c>
      <c r="P31" s="830">
        <v>235</v>
      </c>
      <c r="Q31" s="830">
        <v>235</v>
      </c>
      <c r="R31" s="830">
        <v>235</v>
      </c>
      <c r="S31" s="826">
        <v>235</v>
      </c>
      <c r="T31" s="832">
        <v>235</v>
      </c>
      <c r="U31" s="830">
        <v>235</v>
      </c>
      <c r="V31" s="831">
        <v>235</v>
      </c>
      <c r="W31" s="832">
        <v>235</v>
      </c>
      <c r="X31" s="826">
        <v>235</v>
      </c>
      <c r="Y31" s="830">
        <v>235</v>
      </c>
      <c r="Z31" s="831">
        <v>233</v>
      </c>
      <c r="AA31" s="832">
        <v>229</v>
      </c>
      <c r="AB31" s="826">
        <v>235</v>
      </c>
      <c r="AC31" s="223">
        <v>233.66666666666666</v>
      </c>
      <c r="AD31" s="830">
        <v>229</v>
      </c>
      <c r="AE31" s="831">
        <v>229</v>
      </c>
      <c r="AF31" s="832">
        <v>229</v>
      </c>
      <c r="AG31" s="826">
        <v>229</v>
      </c>
      <c r="AH31" s="223">
        <v>232.11111111111111</v>
      </c>
      <c r="AI31" s="830">
        <v>229</v>
      </c>
      <c r="AJ31" s="830">
        <v>229</v>
      </c>
      <c r="AK31" s="830">
        <v>229</v>
      </c>
      <c r="AL31" s="826">
        <v>229</v>
      </c>
      <c r="AM31" s="832">
        <v>231.33333333333334</v>
      </c>
      <c r="AN31" s="830">
        <v>229</v>
      </c>
      <c r="AO31" s="831">
        <v>229</v>
      </c>
      <c r="AP31" s="832">
        <v>229</v>
      </c>
      <c r="AQ31" s="826">
        <v>229</v>
      </c>
      <c r="AR31" s="830">
        <v>229</v>
      </c>
      <c r="AS31" s="831">
        <v>229</v>
      </c>
      <c r="AT31" s="832">
        <v>229</v>
      </c>
      <c r="AU31" s="826">
        <v>229</v>
      </c>
      <c r="AV31" s="223">
        <v>229</v>
      </c>
      <c r="AW31" s="830">
        <v>229</v>
      </c>
      <c r="AX31" s="831">
        <v>229</v>
      </c>
      <c r="AY31" s="832">
        <v>229</v>
      </c>
      <c r="AZ31" s="826">
        <v>229</v>
      </c>
      <c r="BA31" s="223">
        <v>229</v>
      </c>
      <c r="BB31" s="830">
        <v>229</v>
      </c>
      <c r="BC31" s="831">
        <v>229</v>
      </c>
      <c r="BD31" s="832">
        <v>229</v>
      </c>
      <c r="BE31" s="826">
        <v>229</v>
      </c>
      <c r="BF31" s="832">
        <v>229</v>
      </c>
      <c r="BG31" s="830">
        <v>-2.3333333333333428</v>
      </c>
      <c r="BH31" s="663">
        <v>-1.008645533141217E-2</v>
      </c>
      <c r="BI31" s="830">
        <v>229</v>
      </c>
      <c r="BJ31" s="831">
        <v>229</v>
      </c>
      <c r="BK31" s="832">
        <v>229</v>
      </c>
      <c r="BL31" s="826">
        <v>229</v>
      </c>
      <c r="BM31" s="831">
        <v>229</v>
      </c>
      <c r="BN31" s="831">
        <v>229</v>
      </c>
      <c r="BO31" s="831">
        <v>229</v>
      </c>
      <c r="BP31" s="826">
        <v>229</v>
      </c>
      <c r="BQ31" s="223">
        <v>229</v>
      </c>
      <c r="BR31" s="831">
        <v>229</v>
      </c>
      <c r="BS31" s="831">
        <v>229</v>
      </c>
      <c r="BT31" s="831">
        <v>229</v>
      </c>
      <c r="BU31" s="831">
        <v>229</v>
      </c>
      <c r="BV31" s="831">
        <v>229</v>
      </c>
    </row>
    <row r="32" spans="1:74" x14ac:dyDescent="0.25">
      <c r="A32" s="111" t="s">
        <v>33</v>
      </c>
      <c r="B32" s="830">
        <v>163.19999999999999</v>
      </c>
      <c r="C32" s="831">
        <v>163.19999999999999</v>
      </c>
      <c r="D32" s="832">
        <v>163.19999999999999</v>
      </c>
      <c r="E32" s="826">
        <v>163.19999999999999</v>
      </c>
      <c r="F32" s="830">
        <v>163.19999999999999</v>
      </c>
      <c r="G32" s="831">
        <v>163.19999999999999</v>
      </c>
      <c r="H32" s="832">
        <v>163.19999999999999</v>
      </c>
      <c r="I32" s="826">
        <v>163.19999999999999</v>
      </c>
      <c r="J32" s="223">
        <v>163.20000000000002</v>
      </c>
      <c r="K32" s="830">
        <v>163.19999999999999</v>
      </c>
      <c r="L32" s="831">
        <v>163.19999999999999</v>
      </c>
      <c r="M32" s="832">
        <v>163.19999999999999</v>
      </c>
      <c r="N32" s="826">
        <v>163.19999999999999</v>
      </c>
      <c r="O32" s="223">
        <v>163.20000000000002</v>
      </c>
      <c r="P32" s="830">
        <v>163.19999999999999</v>
      </c>
      <c r="Q32" s="830">
        <v>163.19999999999999</v>
      </c>
      <c r="R32" s="830">
        <v>163.19999999999999</v>
      </c>
      <c r="S32" s="826">
        <v>163.19999999999999</v>
      </c>
      <c r="T32" s="832">
        <v>163.20000000000002</v>
      </c>
      <c r="U32" s="830">
        <v>163.19999999999999</v>
      </c>
      <c r="V32" s="831">
        <v>163.19999999999999</v>
      </c>
      <c r="W32" s="832">
        <v>163.19999999999999</v>
      </c>
      <c r="X32" s="826">
        <v>163.19999999999999</v>
      </c>
      <c r="Y32" s="830">
        <v>163.19999999999999</v>
      </c>
      <c r="Z32" s="831">
        <v>163.19999999999999</v>
      </c>
      <c r="AA32" s="832">
        <v>163.19999999999999</v>
      </c>
      <c r="AB32" s="826">
        <v>163.19999999999999</v>
      </c>
      <c r="AC32" s="223">
        <v>163.20000000000002</v>
      </c>
      <c r="AD32" s="830">
        <v>163.19999999999999</v>
      </c>
      <c r="AE32" s="831">
        <v>163.19999999999999</v>
      </c>
      <c r="AF32" s="832">
        <v>163.19999999999999</v>
      </c>
      <c r="AG32" s="826">
        <v>163.19999999999999</v>
      </c>
      <c r="AH32" s="223">
        <v>163.20000000000002</v>
      </c>
      <c r="AI32" s="830">
        <v>163.19999999999999</v>
      </c>
      <c r="AJ32" s="830">
        <v>163.19999999999999</v>
      </c>
      <c r="AK32" s="830">
        <v>163.19999999999999</v>
      </c>
      <c r="AL32" s="826">
        <v>163.19999999999999</v>
      </c>
      <c r="AM32" s="832">
        <v>163.20000000000002</v>
      </c>
      <c r="AN32" s="830">
        <v>163.19999999999999</v>
      </c>
      <c r="AO32" s="831">
        <v>163.19999999999999</v>
      </c>
      <c r="AP32" s="832">
        <v>163.19999999999999</v>
      </c>
      <c r="AQ32" s="826">
        <v>163.19999999999999</v>
      </c>
      <c r="AR32" s="830">
        <v>163.19999999999999</v>
      </c>
      <c r="AS32" s="831">
        <v>163.19999999999999</v>
      </c>
      <c r="AT32" s="832">
        <v>163.19999999999999</v>
      </c>
      <c r="AU32" s="826">
        <v>163.19999999999999</v>
      </c>
      <c r="AV32" s="223">
        <v>163.20000000000002</v>
      </c>
      <c r="AW32" s="830">
        <v>163.19999999999999</v>
      </c>
      <c r="AX32" s="831">
        <v>163.19999999999999</v>
      </c>
      <c r="AY32" s="832">
        <v>163.19999999999999</v>
      </c>
      <c r="AZ32" s="826">
        <v>163.19999999999999</v>
      </c>
      <c r="BA32" s="223">
        <v>163.20000000000002</v>
      </c>
      <c r="BB32" s="830">
        <v>163.19999999999999</v>
      </c>
      <c r="BC32" s="831">
        <v>163.19999999999999</v>
      </c>
      <c r="BD32" s="832">
        <v>163.19999999999999</v>
      </c>
      <c r="BE32" s="826">
        <v>163.19999999999999</v>
      </c>
      <c r="BF32" s="832">
        <v>163.20000000000002</v>
      </c>
      <c r="BG32" s="830">
        <v>0</v>
      </c>
      <c r="BH32" s="663">
        <v>0</v>
      </c>
      <c r="BI32" s="830">
        <v>163.19999999999999</v>
      </c>
      <c r="BJ32" s="831">
        <v>163.19999999999999</v>
      </c>
      <c r="BK32" s="832">
        <v>163.19999999999999</v>
      </c>
      <c r="BL32" s="826">
        <v>163.19999999999999</v>
      </c>
      <c r="BM32" s="831">
        <v>163.19999999999999</v>
      </c>
      <c r="BN32" s="831">
        <v>163.19999999999999</v>
      </c>
      <c r="BO32" s="831">
        <v>163.19999999999999</v>
      </c>
      <c r="BP32" s="826">
        <v>163.19999999999999</v>
      </c>
      <c r="BQ32" s="223">
        <v>163.20000000000002</v>
      </c>
      <c r="BR32" s="831">
        <v>163.19999999999999</v>
      </c>
      <c r="BS32" s="831">
        <v>163.19999999999999</v>
      </c>
      <c r="BT32" s="831">
        <v>163.19999999999999</v>
      </c>
      <c r="BU32" s="831">
        <v>163.19999999999999</v>
      </c>
      <c r="BV32" s="831">
        <v>163.20000000000002</v>
      </c>
    </row>
    <row r="33" spans="1:74" x14ac:dyDescent="0.25">
      <c r="A33" s="111" t="s">
        <v>34</v>
      </c>
      <c r="B33" s="830">
        <v>8.6</v>
      </c>
      <c r="C33" s="831">
        <v>8.6</v>
      </c>
      <c r="D33" s="832">
        <v>8.6</v>
      </c>
      <c r="E33" s="826">
        <v>8.6</v>
      </c>
      <c r="F33" s="830">
        <v>8.6</v>
      </c>
      <c r="G33" s="831">
        <v>8.6</v>
      </c>
      <c r="H33" s="832">
        <v>8.6</v>
      </c>
      <c r="I33" s="826">
        <v>8.6</v>
      </c>
      <c r="J33" s="223">
        <v>8.6</v>
      </c>
      <c r="K33" s="830">
        <v>8.6</v>
      </c>
      <c r="L33" s="831">
        <v>8.6</v>
      </c>
      <c r="M33" s="832">
        <v>8.6</v>
      </c>
      <c r="N33" s="826">
        <v>8.6</v>
      </c>
      <c r="O33" s="223">
        <v>8.6</v>
      </c>
      <c r="P33" s="830">
        <v>8.6</v>
      </c>
      <c r="Q33" s="830">
        <v>8.6</v>
      </c>
      <c r="R33" s="830">
        <v>8.6</v>
      </c>
      <c r="S33" s="826">
        <v>8.6</v>
      </c>
      <c r="T33" s="832">
        <v>8.5999999999999979</v>
      </c>
      <c r="U33" s="830">
        <v>8.6</v>
      </c>
      <c r="V33" s="831">
        <v>8.6</v>
      </c>
      <c r="W33" s="832">
        <v>8.6</v>
      </c>
      <c r="X33" s="826">
        <v>8.6</v>
      </c>
      <c r="Y33" s="830">
        <v>8.6</v>
      </c>
      <c r="Z33" s="831">
        <v>8.6</v>
      </c>
      <c r="AA33" s="832">
        <v>8.6</v>
      </c>
      <c r="AB33" s="826">
        <v>8.6</v>
      </c>
      <c r="AC33" s="223">
        <v>8.6</v>
      </c>
      <c r="AD33" s="830">
        <v>8.6</v>
      </c>
      <c r="AE33" s="831">
        <v>8.6</v>
      </c>
      <c r="AF33" s="832">
        <v>8.6</v>
      </c>
      <c r="AG33" s="826">
        <v>8.6</v>
      </c>
      <c r="AH33" s="223">
        <v>8.6</v>
      </c>
      <c r="AI33" s="830">
        <v>8.6</v>
      </c>
      <c r="AJ33" s="830">
        <v>8.6</v>
      </c>
      <c r="AK33" s="830">
        <v>8.6</v>
      </c>
      <c r="AL33" s="826">
        <v>8.6</v>
      </c>
      <c r="AM33" s="832">
        <v>8.5999999999999979</v>
      </c>
      <c r="AN33" s="830">
        <v>8.6</v>
      </c>
      <c r="AO33" s="831">
        <v>8.6</v>
      </c>
      <c r="AP33" s="832">
        <v>8.6</v>
      </c>
      <c r="AQ33" s="826">
        <v>8.6</v>
      </c>
      <c r="AR33" s="830">
        <v>8.6</v>
      </c>
      <c r="AS33" s="831">
        <v>8.6</v>
      </c>
      <c r="AT33" s="832">
        <v>8.6</v>
      </c>
      <c r="AU33" s="826">
        <v>8.6</v>
      </c>
      <c r="AV33" s="223">
        <v>8.6</v>
      </c>
      <c r="AW33" s="830">
        <v>8.6</v>
      </c>
      <c r="AX33" s="831">
        <v>8.6</v>
      </c>
      <c r="AY33" s="832">
        <v>8.6</v>
      </c>
      <c r="AZ33" s="826">
        <v>8.6</v>
      </c>
      <c r="BA33" s="223">
        <v>8.6</v>
      </c>
      <c r="BB33" s="830">
        <v>8.6</v>
      </c>
      <c r="BC33" s="831">
        <v>8.6</v>
      </c>
      <c r="BD33" s="832">
        <v>8.6</v>
      </c>
      <c r="BE33" s="826">
        <v>8.6</v>
      </c>
      <c r="BF33" s="832">
        <v>8.6</v>
      </c>
      <c r="BG33" s="830">
        <v>0</v>
      </c>
      <c r="BH33" s="663">
        <v>0</v>
      </c>
      <c r="BI33" s="830">
        <v>8.6</v>
      </c>
      <c r="BJ33" s="831">
        <v>8.6</v>
      </c>
      <c r="BK33" s="832">
        <v>8.6</v>
      </c>
      <c r="BL33" s="826">
        <v>8.6</v>
      </c>
      <c r="BM33" s="831">
        <v>8.6</v>
      </c>
      <c r="BN33" s="831">
        <v>8.6</v>
      </c>
      <c r="BO33" s="831">
        <v>8.6</v>
      </c>
      <c r="BP33" s="826">
        <v>8.6</v>
      </c>
      <c r="BQ33" s="223">
        <v>8.6</v>
      </c>
      <c r="BR33" s="831">
        <v>8.6</v>
      </c>
      <c r="BS33" s="831">
        <v>8.6</v>
      </c>
      <c r="BT33" s="831">
        <v>8.6</v>
      </c>
      <c r="BU33" s="831">
        <v>8.6</v>
      </c>
      <c r="BV33" s="831">
        <v>8.6</v>
      </c>
    </row>
    <row r="34" spans="1:74" x14ac:dyDescent="0.25">
      <c r="A34" s="53" t="s">
        <v>35</v>
      </c>
      <c r="B34" s="830">
        <v>54.843000000000004</v>
      </c>
      <c r="C34" s="831">
        <v>54.843000000000004</v>
      </c>
      <c r="D34" s="832">
        <v>54.843000000000004</v>
      </c>
      <c r="E34" s="826">
        <v>54.843000000000004</v>
      </c>
      <c r="F34" s="830">
        <v>54.843000000000004</v>
      </c>
      <c r="G34" s="831">
        <v>54.843000000000004</v>
      </c>
      <c r="H34" s="832">
        <v>54.843000000000004</v>
      </c>
      <c r="I34" s="826">
        <v>54.843000000000004</v>
      </c>
      <c r="J34" s="223">
        <v>54.843000000000011</v>
      </c>
      <c r="K34" s="830">
        <v>54.843000000000004</v>
      </c>
      <c r="L34" s="831">
        <v>54.843000000000004</v>
      </c>
      <c r="M34" s="832">
        <v>54.843000000000004</v>
      </c>
      <c r="N34" s="826">
        <v>54.842999999999996</v>
      </c>
      <c r="O34" s="223">
        <v>54.843000000000011</v>
      </c>
      <c r="P34" s="830">
        <v>54.843000000000004</v>
      </c>
      <c r="Q34" s="830">
        <v>54.843000000000004</v>
      </c>
      <c r="R34" s="830">
        <v>57.3</v>
      </c>
      <c r="S34" s="826">
        <v>55.661999999999999</v>
      </c>
      <c r="T34" s="832">
        <v>55.047750000000001</v>
      </c>
      <c r="U34" s="830">
        <v>58.115000000000002</v>
      </c>
      <c r="V34" s="831">
        <v>58.115000000000002</v>
      </c>
      <c r="W34" s="832">
        <v>58.115000000000002</v>
      </c>
      <c r="X34" s="826">
        <v>58.115000000000002</v>
      </c>
      <c r="Y34" s="830">
        <v>58.115000000000002</v>
      </c>
      <c r="Z34" s="831">
        <v>58.115000000000002</v>
      </c>
      <c r="AA34" s="832">
        <v>58.115000000000002</v>
      </c>
      <c r="AB34" s="826">
        <v>58.115000000000002</v>
      </c>
      <c r="AC34" s="223">
        <v>58.115000000000002</v>
      </c>
      <c r="AD34" s="830">
        <v>58.115000000000002</v>
      </c>
      <c r="AE34" s="831">
        <v>58.115000000000002</v>
      </c>
      <c r="AF34" s="832">
        <v>58.115000000000002</v>
      </c>
      <c r="AG34" s="826">
        <v>58.115000000000002</v>
      </c>
      <c r="AH34" s="223">
        <v>58.114999999999995</v>
      </c>
      <c r="AI34" s="830">
        <v>58.115000000000002</v>
      </c>
      <c r="AJ34" s="830">
        <v>58.115000000000002</v>
      </c>
      <c r="AK34" s="830">
        <v>58.115000000000002</v>
      </c>
      <c r="AL34" s="826">
        <v>58.115000000000002</v>
      </c>
      <c r="AM34" s="832">
        <v>58.115000000000002</v>
      </c>
      <c r="AN34" s="830">
        <v>58.115000000000002</v>
      </c>
      <c r="AO34" s="831">
        <v>58.115000000000002</v>
      </c>
      <c r="AP34" s="832">
        <v>58.115000000000002</v>
      </c>
      <c r="AQ34" s="826">
        <v>58.115000000000002</v>
      </c>
      <c r="AR34" s="830">
        <v>58.115000000000002</v>
      </c>
      <c r="AS34" s="831">
        <v>58.115000000000002</v>
      </c>
      <c r="AT34" s="832">
        <v>57.497999999999998</v>
      </c>
      <c r="AU34" s="826">
        <v>57.909333333333336</v>
      </c>
      <c r="AV34" s="223">
        <v>58.012166666666673</v>
      </c>
      <c r="AW34" s="830">
        <v>57.497999999999998</v>
      </c>
      <c r="AX34" s="831">
        <v>57.497999999999998</v>
      </c>
      <c r="AY34" s="832">
        <v>57.5</v>
      </c>
      <c r="AZ34" s="826">
        <v>57.498666666666658</v>
      </c>
      <c r="BA34" s="223">
        <v>57.669722222222219</v>
      </c>
      <c r="BB34" s="830">
        <v>56.41</v>
      </c>
      <c r="BC34" s="831">
        <v>54.68</v>
      </c>
      <c r="BD34" s="832">
        <v>55.18</v>
      </c>
      <c r="BE34" s="826">
        <v>56.890000000000008</v>
      </c>
      <c r="BF34" s="832">
        <v>56.461111111111101</v>
      </c>
      <c r="BG34" s="830">
        <v>-1.6538888888889005</v>
      </c>
      <c r="BH34" s="663">
        <v>-2.8458898544074684E-2</v>
      </c>
      <c r="BI34" s="830">
        <v>59.09</v>
      </c>
      <c r="BJ34" s="831">
        <v>60.45</v>
      </c>
      <c r="BK34" s="832">
        <v>60.28</v>
      </c>
      <c r="BL34" s="826">
        <v>59.94</v>
      </c>
      <c r="BM34" s="831">
        <v>60.28</v>
      </c>
      <c r="BN34" s="831">
        <v>60.88</v>
      </c>
      <c r="BO34" s="831">
        <v>60.85</v>
      </c>
      <c r="BP34" s="826">
        <v>60.669999999999995</v>
      </c>
      <c r="BQ34" s="223">
        <v>60.305000000000007</v>
      </c>
      <c r="BR34" s="120">
        <v>59.75</v>
      </c>
      <c r="BS34" s="120">
        <v>59.75</v>
      </c>
      <c r="BT34" s="120">
        <v>60</v>
      </c>
      <c r="BU34" s="120">
        <v>60.058</v>
      </c>
      <c r="BV34" s="120">
        <v>60.316666666666663</v>
      </c>
    </row>
    <row r="35" spans="1:74" x14ac:dyDescent="0.25">
      <c r="A35" s="110" t="s">
        <v>77</v>
      </c>
      <c r="B35" s="827">
        <v>320</v>
      </c>
      <c r="C35" s="828">
        <v>320</v>
      </c>
      <c r="D35" s="829">
        <v>320</v>
      </c>
      <c r="E35" s="21">
        <v>320</v>
      </c>
      <c r="F35" s="827">
        <v>320</v>
      </c>
      <c r="G35" s="828">
        <v>320</v>
      </c>
      <c r="H35" s="829">
        <v>320</v>
      </c>
      <c r="I35" s="21">
        <v>320</v>
      </c>
      <c r="J35" s="145">
        <v>320</v>
      </c>
      <c r="K35" s="827">
        <v>320</v>
      </c>
      <c r="L35" s="828">
        <v>320</v>
      </c>
      <c r="M35" s="829">
        <v>320</v>
      </c>
      <c r="N35" s="21">
        <v>320</v>
      </c>
      <c r="O35" s="145">
        <v>320</v>
      </c>
      <c r="P35" s="827">
        <v>320</v>
      </c>
      <c r="Q35" s="828">
        <v>320</v>
      </c>
      <c r="R35" s="829">
        <v>320</v>
      </c>
      <c r="S35" s="145">
        <v>320</v>
      </c>
      <c r="T35" s="829">
        <v>320</v>
      </c>
      <c r="U35" s="827">
        <v>320</v>
      </c>
      <c r="V35" s="828">
        <v>320</v>
      </c>
      <c r="W35" s="829">
        <v>320</v>
      </c>
      <c r="X35" s="21">
        <v>320</v>
      </c>
      <c r="Y35" s="827">
        <v>320</v>
      </c>
      <c r="Z35" s="828">
        <v>320</v>
      </c>
      <c r="AA35" s="829">
        <v>320</v>
      </c>
      <c r="AB35" s="21">
        <v>320</v>
      </c>
      <c r="AC35" s="145">
        <v>320</v>
      </c>
      <c r="AD35" s="827">
        <v>320</v>
      </c>
      <c r="AE35" s="828">
        <v>320</v>
      </c>
      <c r="AF35" s="829">
        <v>320</v>
      </c>
      <c r="AG35" s="21">
        <v>320</v>
      </c>
      <c r="AH35" s="145">
        <v>320</v>
      </c>
      <c r="AI35" s="827">
        <v>320</v>
      </c>
      <c r="AJ35" s="828">
        <v>320</v>
      </c>
      <c r="AK35" s="829">
        <v>320</v>
      </c>
      <c r="AL35" s="145">
        <v>320</v>
      </c>
      <c r="AM35" s="829">
        <v>320</v>
      </c>
      <c r="AN35" s="827">
        <v>320</v>
      </c>
      <c r="AO35" s="828">
        <v>320</v>
      </c>
      <c r="AP35" s="829">
        <v>320</v>
      </c>
      <c r="AQ35" s="21">
        <v>320</v>
      </c>
      <c r="AR35" s="827">
        <v>320</v>
      </c>
      <c r="AS35" s="828">
        <v>320</v>
      </c>
      <c r="AT35" s="829">
        <v>320</v>
      </c>
      <c r="AU35" s="21">
        <v>320</v>
      </c>
      <c r="AV35" s="145">
        <v>320</v>
      </c>
      <c r="AW35" s="827">
        <v>320</v>
      </c>
      <c r="AX35" s="828">
        <v>320</v>
      </c>
      <c r="AY35" s="829">
        <v>320</v>
      </c>
      <c r="AZ35" s="21">
        <v>320</v>
      </c>
      <c r="BA35" s="145">
        <v>320</v>
      </c>
      <c r="BB35" s="827">
        <v>320</v>
      </c>
      <c r="BC35" s="828">
        <v>320</v>
      </c>
      <c r="BD35" s="829">
        <v>320</v>
      </c>
      <c r="BE35" s="21">
        <v>320</v>
      </c>
      <c r="BF35" s="829">
        <v>320</v>
      </c>
      <c r="BG35" s="827">
        <v>0</v>
      </c>
      <c r="BH35" s="662">
        <v>0</v>
      </c>
      <c r="BI35" s="827">
        <v>320</v>
      </c>
      <c r="BJ35" s="828">
        <v>320</v>
      </c>
      <c r="BK35" s="829">
        <v>320</v>
      </c>
      <c r="BL35" s="21">
        <v>320</v>
      </c>
      <c r="BM35" s="828">
        <v>320</v>
      </c>
      <c r="BN35" s="828">
        <v>320</v>
      </c>
      <c r="BO35" s="828">
        <v>320</v>
      </c>
      <c r="BP35" s="21">
        <v>320</v>
      </c>
      <c r="BQ35" s="145">
        <v>320</v>
      </c>
      <c r="BR35" s="828">
        <v>320</v>
      </c>
      <c r="BS35" s="828">
        <v>320</v>
      </c>
      <c r="BT35" s="828">
        <v>320</v>
      </c>
      <c r="BU35" s="828">
        <v>320</v>
      </c>
      <c r="BV35" s="828">
        <v>320</v>
      </c>
    </row>
    <row r="36" spans="1:74" x14ac:dyDescent="0.25">
      <c r="A36" s="53" t="s">
        <v>36</v>
      </c>
      <c r="B36" s="830">
        <v>320</v>
      </c>
      <c r="C36" s="831">
        <v>320</v>
      </c>
      <c r="D36" s="832">
        <v>320</v>
      </c>
      <c r="E36" s="831">
        <v>320</v>
      </c>
      <c r="F36" s="830">
        <v>320</v>
      </c>
      <c r="G36" s="831">
        <v>320</v>
      </c>
      <c r="H36" s="832">
        <v>320</v>
      </c>
      <c r="I36" s="831">
        <v>320</v>
      </c>
      <c r="J36" s="223">
        <v>320</v>
      </c>
      <c r="K36" s="830">
        <v>320</v>
      </c>
      <c r="L36" s="831">
        <v>320</v>
      </c>
      <c r="M36" s="832">
        <v>320</v>
      </c>
      <c r="N36" s="826">
        <v>320</v>
      </c>
      <c r="O36" s="223">
        <v>320</v>
      </c>
      <c r="P36" s="830">
        <v>320</v>
      </c>
      <c r="Q36" s="830">
        <v>320</v>
      </c>
      <c r="R36" s="832">
        <v>320</v>
      </c>
      <c r="S36" s="223">
        <v>320</v>
      </c>
      <c r="T36" s="832">
        <v>320</v>
      </c>
      <c r="U36" s="830">
        <v>320</v>
      </c>
      <c r="V36" s="831">
        <v>320</v>
      </c>
      <c r="W36" s="832">
        <v>320</v>
      </c>
      <c r="X36" s="831">
        <v>320</v>
      </c>
      <c r="Y36" s="830">
        <v>320</v>
      </c>
      <c r="Z36" s="831">
        <v>320</v>
      </c>
      <c r="AA36" s="832">
        <v>320</v>
      </c>
      <c r="AB36" s="831">
        <v>320</v>
      </c>
      <c r="AC36" s="223">
        <v>320</v>
      </c>
      <c r="AD36" s="830">
        <v>320</v>
      </c>
      <c r="AE36" s="831">
        <v>320</v>
      </c>
      <c r="AF36" s="832">
        <v>320</v>
      </c>
      <c r="AG36" s="826">
        <v>320</v>
      </c>
      <c r="AH36" s="223">
        <v>320</v>
      </c>
      <c r="AI36" s="830">
        <v>320</v>
      </c>
      <c r="AJ36" s="830">
        <v>320</v>
      </c>
      <c r="AK36" s="832">
        <v>320</v>
      </c>
      <c r="AL36" s="223">
        <v>320</v>
      </c>
      <c r="AM36" s="832">
        <v>320</v>
      </c>
      <c r="AN36" s="830">
        <v>320</v>
      </c>
      <c r="AO36" s="831">
        <v>320</v>
      </c>
      <c r="AP36" s="832">
        <v>320</v>
      </c>
      <c r="AQ36" s="831">
        <v>320</v>
      </c>
      <c r="AR36" s="830">
        <v>320</v>
      </c>
      <c r="AS36" s="831">
        <v>320</v>
      </c>
      <c r="AT36" s="832">
        <v>320</v>
      </c>
      <c r="AU36" s="831">
        <v>320</v>
      </c>
      <c r="AV36" s="223">
        <v>320</v>
      </c>
      <c r="AW36" s="830">
        <v>320</v>
      </c>
      <c r="AX36" s="831">
        <v>320</v>
      </c>
      <c r="AY36" s="832">
        <v>320</v>
      </c>
      <c r="AZ36" s="831">
        <v>320</v>
      </c>
      <c r="BA36" s="223">
        <v>320</v>
      </c>
      <c r="BB36" s="830">
        <v>320</v>
      </c>
      <c r="BC36" s="831">
        <v>320</v>
      </c>
      <c r="BD36" s="832">
        <v>320</v>
      </c>
      <c r="BE36" s="831">
        <v>320</v>
      </c>
      <c r="BF36" s="832">
        <v>320</v>
      </c>
      <c r="BG36" s="830">
        <v>0</v>
      </c>
      <c r="BH36" s="663">
        <v>0</v>
      </c>
      <c r="BI36" s="830">
        <v>320</v>
      </c>
      <c r="BJ36" s="831">
        <v>320</v>
      </c>
      <c r="BK36" s="832">
        <v>320</v>
      </c>
      <c r="BL36" s="831">
        <v>320</v>
      </c>
      <c r="BM36" s="831">
        <v>320</v>
      </c>
      <c r="BN36" s="831">
        <v>320</v>
      </c>
      <c r="BO36" s="831">
        <v>320</v>
      </c>
      <c r="BP36" s="831">
        <v>320</v>
      </c>
      <c r="BQ36" s="223">
        <v>320</v>
      </c>
      <c r="BR36" s="831">
        <v>320</v>
      </c>
      <c r="BS36" s="831">
        <v>320</v>
      </c>
      <c r="BT36" s="831">
        <v>320</v>
      </c>
      <c r="BU36" s="831">
        <v>320</v>
      </c>
      <c r="BV36" s="831">
        <v>320</v>
      </c>
    </row>
    <row r="37" spans="1:74" x14ac:dyDescent="0.25">
      <c r="A37" s="111" t="s">
        <v>37</v>
      </c>
      <c r="B37" s="830">
        <v>224</v>
      </c>
      <c r="C37" s="831">
        <v>224</v>
      </c>
      <c r="D37" s="832">
        <v>224</v>
      </c>
      <c r="E37" s="826">
        <v>224</v>
      </c>
      <c r="F37" s="830">
        <v>224</v>
      </c>
      <c r="G37" s="831">
        <v>224</v>
      </c>
      <c r="H37" s="832">
        <v>224</v>
      </c>
      <c r="I37" s="826">
        <v>224</v>
      </c>
      <c r="J37" s="223">
        <v>224</v>
      </c>
      <c r="K37" s="830">
        <v>224</v>
      </c>
      <c r="L37" s="831">
        <v>224</v>
      </c>
      <c r="M37" s="832">
        <v>224</v>
      </c>
      <c r="N37" s="826">
        <v>224</v>
      </c>
      <c r="O37" s="223">
        <v>224</v>
      </c>
      <c r="P37" s="830">
        <v>224</v>
      </c>
      <c r="Q37" s="830">
        <v>224</v>
      </c>
      <c r="R37" s="832">
        <v>224</v>
      </c>
      <c r="S37" s="223">
        <v>224</v>
      </c>
      <c r="T37" s="832">
        <v>224</v>
      </c>
      <c r="U37" s="830">
        <v>224</v>
      </c>
      <c r="V37" s="831">
        <v>224</v>
      </c>
      <c r="W37" s="832">
        <v>224</v>
      </c>
      <c r="X37" s="826">
        <v>224</v>
      </c>
      <c r="Y37" s="830">
        <v>224</v>
      </c>
      <c r="Z37" s="831">
        <v>224</v>
      </c>
      <c r="AA37" s="832">
        <v>224</v>
      </c>
      <c r="AB37" s="826">
        <v>224</v>
      </c>
      <c r="AC37" s="223">
        <v>224</v>
      </c>
      <c r="AD37" s="830">
        <v>224</v>
      </c>
      <c r="AE37" s="831">
        <v>224</v>
      </c>
      <c r="AF37" s="832">
        <v>224</v>
      </c>
      <c r="AG37" s="826">
        <v>224</v>
      </c>
      <c r="AH37" s="223">
        <v>224</v>
      </c>
      <c r="AI37" s="830">
        <v>224</v>
      </c>
      <c r="AJ37" s="830">
        <v>224</v>
      </c>
      <c r="AK37" s="832">
        <v>224</v>
      </c>
      <c r="AL37" s="223">
        <v>224</v>
      </c>
      <c r="AM37" s="832">
        <v>224</v>
      </c>
      <c r="AN37" s="830">
        <v>224</v>
      </c>
      <c r="AO37" s="831">
        <v>224</v>
      </c>
      <c r="AP37" s="832">
        <v>224</v>
      </c>
      <c r="AQ37" s="826">
        <v>224</v>
      </c>
      <c r="AR37" s="830">
        <v>224</v>
      </c>
      <c r="AS37" s="831">
        <v>224</v>
      </c>
      <c r="AT37" s="832">
        <v>224</v>
      </c>
      <c r="AU37" s="826">
        <v>224</v>
      </c>
      <c r="AV37" s="223">
        <v>224</v>
      </c>
      <c r="AW37" s="830">
        <v>224</v>
      </c>
      <c r="AX37" s="831">
        <v>224</v>
      </c>
      <c r="AY37" s="832">
        <v>224</v>
      </c>
      <c r="AZ37" s="826">
        <v>224</v>
      </c>
      <c r="BA37" s="223">
        <v>224</v>
      </c>
      <c r="BB37" s="830">
        <v>224</v>
      </c>
      <c r="BC37" s="831">
        <v>224</v>
      </c>
      <c r="BD37" s="832">
        <v>224</v>
      </c>
      <c r="BE37" s="826">
        <v>224</v>
      </c>
      <c r="BF37" s="832">
        <v>224</v>
      </c>
      <c r="BG37" s="830">
        <v>0</v>
      </c>
      <c r="BH37" s="663">
        <v>0</v>
      </c>
      <c r="BI37" s="830">
        <v>224</v>
      </c>
      <c r="BJ37" s="831">
        <v>224</v>
      </c>
      <c r="BK37" s="832">
        <v>224</v>
      </c>
      <c r="BL37" s="826">
        <v>224</v>
      </c>
      <c r="BM37" s="831">
        <v>224</v>
      </c>
      <c r="BN37" s="831">
        <v>224</v>
      </c>
      <c r="BO37" s="831">
        <v>224</v>
      </c>
      <c r="BP37" s="826">
        <v>224</v>
      </c>
      <c r="BQ37" s="223">
        <v>224</v>
      </c>
      <c r="BR37" s="831">
        <v>224</v>
      </c>
      <c r="BS37" s="831">
        <v>224</v>
      </c>
      <c r="BT37" s="831">
        <v>224</v>
      </c>
      <c r="BU37" s="831">
        <v>224</v>
      </c>
      <c r="BV37" s="831">
        <v>224</v>
      </c>
    </row>
    <row r="38" spans="1:74" x14ac:dyDescent="0.25">
      <c r="A38" s="111" t="s">
        <v>38</v>
      </c>
      <c r="B38" s="830">
        <v>96</v>
      </c>
      <c r="C38" s="831">
        <v>96</v>
      </c>
      <c r="D38" s="832">
        <v>96</v>
      </c>
      <c r="E38" s="826">
        <v>96</v>
      </c>
      <c r="F38" s="830">
        <v>96</v>
      </c>
      <c r="G38" s="831">
        <v>96</v>
      </c>
      <c r="H38" s="832">
        <v>96</v>
      </c>
      <c r="I38" s="826">
        <v>96</v>
      </c>
      <c r="J38" s="223">
        <v>96</v>
      </c>
      <c r="K38" s="830">
        <v>96</v>
      </c>
      <c r="L38" s="831">
        <v>96</v>
      </c>
      <c r="M38" s="832">
        <v>96</v>
      </c>
      <c r="N38" s="826">
        <v>96</v>
      </c>
      <c r="O38" s="223">
        <v>96</v>
      </c>
      <c r="P38" s="830">
        <v>96</v>
      </c>
      <c r="Q38" s="830">
        <v>96</v>
      </c>
      <c r="R38" s="832">
        <v>96</v>
      </c>
      <c r="S38" s="223">
        <v>96</v>
      </c>
      <c r="T38" s="832">
        <v>96</v>
      </c>
      <c r="U38" s="830">
        <v>96</v>
      </c>
      <c r="V38" s="831">
        <v>96</v>
      </c>
      <c r="W38" s="832">
        <v>96</v>
      </c>
      <c r="X38" s="826">
        <v>96</v>
      </c>
      <c r="Y38" s="830">
        <v>96</v>
      </c>
      <c r="Z38" s="831">
        <v>96</v>
      </c>
      <c r="AA38" s="832">
        <v>96</v>
      </c>
      <c r="AB38" s="826">
        <v>96</v>
      </c>
      <c r="AC38" s="223">
        <v>96</v>
      </c>
      <c r="AD38" s="830">
        <v>96</v>
      </c>
      <c r="AE38" s="831">
        <v>96</v>
      </c>
      <c r="AF38" s="832">
        <v>96</v>
      </c>
      <c r="AG38" s="826">
        <v>96</v>
      </c>
      <c r="AH38" s="223">
        <v>96</v>
      </c>
      <c r="AI38" s="830">
        <v>96</v>
      </c>
      <c r="AJ38" s="830">
        <v>96</v>
      </c>
      <c r="AK38" s="832">
        <v>96</v>
      </c>
      <c r="AL38" s="223">
        <v>96</v>
      </c>
      <c r="AM38" s="832">
        <v>96</v>
      </c>
      <c r="AN38" s="830">
        <v>96</v>
      </c>
      <c r="AO38" s="831">
        <v>96</v>
      </c>
      <c r="AP38" s="832">
        <v>96</v>
      </c>
      <c r="AQ38" s="826">
        <v>96</v>
      </c>
      <c r="AR38" s="830">
        <v>96</v>
      </c>
      <c r="AS38" s="831">
        <v>96</v>
      </c>
      <c r="AT38" s="832">
        <v>96</v>
      </c>
      <c r="AU38" s="826">
        <v>96</v>
      </c>
      <c r="AV38" s="223">
        <v>96</v>
      </c>
      <c r="AW38" s="830">
        <v>96</v>
      </c>
      <c r="AX38" s="831">
        <v>96</v>
      </c>
      <c r="AY38" s="832">
        <v>96</v>
      </c>
      <c r="AZ38" s="826">
        <v>96</v>
      </c>
      <c r="BA38" s="223">
        <v>96</v>
      </c>
      <c r="BB38" s="830">
        <v>96</v>
      </c>
      <c r="BC38" s="831">
        <v>96</v>
      </c>
      <c r="BD38" s="832">
        <v>96</v>
      </c>
      <c r="BE38" s="826">
        <v>96</v>
      </c>
      <c r="BF38" s="832">
        <v>96</v>
      </c>
      <c r="BG38" s="830">
        <v>0</v>
      </c>
      <c r="BH38" s="663">
        <v>0</v>
      </c>
      <c r="BI38" s="830">
        <v>96</v>
      </c>
      <c r="BJ38" s="831">
        <v>96</v>
      </c>
      <c r="BK38" s="832">
        <v>96</v>
      </c>
      <c r="BL38" s="826">
        <v>96</v>
      </c>
      <c r="BM38" s="831">
        <v>96</v>
      </c>
      <c r="BN38" s="831">
        <v>96</v>
      </c>
      <c r="BO38" s="831">
        <v>96</v>
      </c>
      <c r="BP38" s="826">
        <v>96</v>
      </c>
      <c r="BQ38" s="223">
        <v>96</v>
      </c>
      <c r="BR38" s="831">
        <v>96</v>
      </c>
      <c r="BS38" s="831">
        <v>96</v>
      </c>
      <c r="BT38" s="831">
        <v>96</v>
      </c>
      <c r="BU38" s="831">
        <v>96</v>
      </c>
      <c r="BV38" s="831">
        <v>96</v>
      </c>
    </row>
    <row r="39" spans="1:74" x14ac:dyDescent="0.25">
      <c r="A39" s="110" t="s">
        <v>79</v>
      </c>
      <c r="B39" s="827">
        <v>153.15</v>
      </c>
      <c r="C39" s="828">
        <v>153.15</v>
      </c>
      <c r="D39" s="829">
        <v>153.15</v>
      </c>
      <c r="E39" s="828">
        <v>153.15</v>
      </c>
      <c r="F39" s="827">
        <v>153.15</v>
      </c>
      <c r="G39" s="828">
        <v>153.15</v>
      </c>
      <c r="H39" s="829">
        <v>153.15</v>
      </c>
      <c r="I39" s="828">
        <v>153.15</v>
      </c>
      <c r="J39" s="145">
        <v>153.15</v>
      </c>
      <c r="K39" s="827">
        <v>153.15</v>
      </c>
      <c r="L39" s="828">
        <v>153.15</v>
      </c>
      <c r="M39" s="829">
        <v>153.15</v>
      </c>
      <c r="N39" s="21">
        <v>153.14999999999998</v>
      </c>
      <c r="O39" s="145">
        <v>153.15</v>
      </c>
      <c r="P39" s="827">
        <v>153.15</v>
      </c>
      <c r="Q39" s="828">
        <v>153.15</v>
      </c>
      <c r="R39" s="829">
        <v>153.15</v>
      </c>
      <c r="S39" s="145">
        <v>153.19999999999999</v>
      </c>
      <c r="T39" s="829">
        <v>153.15000000000003</v>
      </c>
      <c r="U39" s="827">
        <v>153.15</v>
      </c>
      <c r="V39" s="828">
        <v>153.15</v>
      </c>
      <c r="W39" s="829">
        <v>153.15</v>
      </c>
      <c r="X39" s="828">
        <v>153.15</v>
      </c>
      <c r="Y39" s="827">
        <v>153.15</v>
      </c>
      <c r="Z39" s="828">
        <v>153.15</v>
      </c>
      <c r="AA39" s="829">
        <v>153.15</v>
      </c>
      <c r="AB39" s="828">
        <v>153.15</v>
      </c>
      <c r="AC39" s="145">
        <v>153.15</v>
      </c>
      <c r="AD39" s="827">
        <v>153.15</v>
      </c>
      <c r="AE39" s="828">
        <v>153.15</v>
      </c>
      <c r="AF39" s="829">
        <v>153.15</v>
      </c>
      <c r="AG39" s="21">
        <v>153.14999999999998</v>
      </c>
      <c r="AH39" s="145">
        <v>153.15</v>
      </c>
      <c r="AI39" s="827">
        <v>153.15</v>
      </c>
      <c r="AJ39" s="828">
        <v>153.15</v>
      </c>
      <c r="AK39" s="829">
        <v>153.15</v>
      </c>
      <c r="AL39" s="145">
        <v>153.19999999999999</v>
      </c>
      <c r="AM39" s="829">
        <v>153.15000000000003</v>
      </c>
      <c r="AN39" s="827">
        <v>153.15</v>
      </c>
      <c r="AO39" s="828">
        <v>153.15</v>
      </c>
      <c r="AP39" s="829">
        <v>153.19999999999999</v>
      </c>
      <c r="AQ39" s="828">
        <v>153.16666666666669</v>
      </c>
      <c r="AR39" s="827">
        <v>153.19999999999999</v>
      </c>
      <c r="AS39" s="828">
        <v>153.19999999999999</v>
      </c>
      <c r="AT39" s="829">
        <v>153.19999999999999</v>
      </c>
      <c r="AU39" s="828">
        <v>153.19999999999999</v>
      </c>
      <c r="AV39" s="145">
        <v>153.18333333333331</v>
      </c>
      <c r="AW39" s="827">
        <v>153.19999999999999</v>
      </c>
      <c r="AX39" s="828">
        <v>153.19999999999999</v>
      </c>
      <c r="AY39" s="829">
        <v>153.19999999999999</v>
      </c>
      <c r="AZ39" s="828">
        <v>153.19999999999999</v>
      </c>
      <c r="BA39" s="145">
        <v>153.20000000000002</v>
      </c>
      <c r="BB39" s="827">
        <v>153.19999999999999</v>
      </c>
      <c r="BC39" s="828">
        <v>153.19999999999999</v>
      </c>
      <c r="BD39" s="829">
        <v>153.19999999999999</v>
      </c>
      <c r="BE39" s="828">
        <v>153.19999999999999</v>
      </c>
      <c r="BF39" s="829">
        <v>153.20000000000002</v>
      </c>
      <c r="BG39" s="827">
        <v>4.9999999999982947E-2</v>
      </c>
      <c r="BH39" s="662">
        <v>3.2647730982682255E-4</v>
      </c>
      <c r="BI39" s="827">
        <v>153.15</v>
      </c>
      <c r="BJ39" s="828">
        <v>153.15</v>
      </c>
      <c r="BK39" s="829">
        <v>153.15</v>
      </c>
      <c r="BL39" s="828">
        <v>153.14999999999998</v>
      </c>
      <c r="BM39" s="828">
        <v>153.14999999999998</v>
      </c>
      <c r="BN39" s="828">
        <v>153.14999999999998</v>
      </c>
      <c r="BO39" s="828">
        <v>153.14999999999998</v>
      </c>
      <c r="BP39" s="828">
        <v>153.14999999999998</v>
      </c>
      <c r="BQ39" s="145">
        <v>153.14999999999998</v>
      </c>
      <c r="BR39" s="828">
        <v>153.15</v>
      </c>
      <c r="BS39" s="828">
        <v>153.15</v>
      </c>
      <c r="BT39" s="828">
        <v>153.15</v>
      </c>
      <c r="BU39" s="828">
        <v>153.14999999999998</v>
      </c>
      <c r="BV39" s="828">
        <v>153.15</v>
      </c>
    </row>
    <row r="40" spans="1:74" x14ac:dyDescent="0.25">
      <c r="A40" s="112" t="s">
        <v>78</v>
      </c>
      <c r="B40" s="830">
        <v>153.15</v>
      </c>
      <c r="C40" s="831">
        <v>153.15</v>
      </c>
      <c r="D40" s="832">
        <v>153.15</v>
      </c>
      <c r="E40" s="831">
        <v>153.15</v>
      </c>
      <c r="F40" s="830">
        <v>153.15</v>
      </c>
      <c r="G40" s="831">
        <v>153.15</v>
      </c>
      <c r="H40" s="832">
        <v>153.15</v>
      </c>
      <c r="I40" s="831">
        <v>153.15</v>
      </c>
      <c r="J40" s="223">
        <v>153.15</v>
      </c>
      <c r="K40" s="830">
        <v>153.15</v>
      </c>
      <c r="L40" s="831">
        <v>153.15</v>
      </c>
      <c r="M40" s="832">
        <v>153.15</v>
      </c>
      <c r="N40" s="826">
        <v>153.15</v>
      </c>
      <c r="O40" s="223">
        <v>153.15</v>
      </c>
      <c r="P40" s="830">
        <v>153.15</v>
      </c>
      <c r="Q40" s="830">
        <v>153.15</v>
      </c>
      <c r="R40" s="830">
        <v>153.15</v>
      </c>
      <c r="S40" s="223">
        <v>153.19999999999999</v>
      </c>
      <c r="T40" s="832">
        <v>153.15000000000003</v>
      </c>
      <c r="U40" s="830">
        <v>153.15</v>
      </c>
      <c r="V40" s="831">
        <v>153.15</v>
      </c>
      <c r="W40" s="832">
        <v>153.15</v>
      </c>
      <c r="X40" s="831">
        <v>153.15</v>
      </c>
      <c r="Y40" s="830">
        <v>153.15</v>
      </c>
      <c r="Z40" s="831">
        <v>153.15</v>
      </c>
      <c r="AA40" s="832">
        <v>153.15</v>
      </c>
      <c r="AB40" s="831">
        <v>153.15</v>
      </c>
      <c r="AC40" s="223">
        <v>153.15</v>
      </c>
      <c r="AD40" s="830">
        <v>153.15</v>
      </c>
      <c r="AE40" s="831">
        <v>153.15</v>
      </c>
      <c r="AF40" s="832">
        <v>153.15</v>
      </c>
      <c r="AG40" s="826">
        <v>153.15</v>
      </c>
      <c r="AH40" s="223">
        <v>153.15</v>
      </c>
      <c r="AI40" s="830">
        <v>153.15</v>
      </c>
      <c r="AJ40" s="830">
        <v>153.15</v>
      </c>
      <c r="AK40" s="830">
        <v>153.15</v>
      </c>
      <c r="AL40" s="223">
        <v>153.19999999999999</v>
      </c>
      <c r="AM40" s="832">
        <v>153.15000000000003</v>
      </c>
      <c r="AN40" s="830">
        <v>153.15</v>
      </c>
      <c r="AO40" s="831">
        <v>153.15</v>
      </c>
      <c r="AP40" s="832">
        <v>153.19999999999999</v>
      </c>
      <c r="AQ40" s="831">
        <v>153.16666666666669</v>
      </c>
      <c r="AR40" s="830">
        <v>153.19999999999999</v>
      </c>
      <c r="AS40" s="831">
        <v>153.19999999999999</v>
      </c>
      <c r="AT40" s="832">
        <v>153.19999999999999</v>
      </c>
      <c r="AU40" s="831">
        <v>153.19999999999999</v>
      </c>
      <c r="AV40" s="223">
        <v>153.18333333333331</v>
      </c>
      <c r="AW40" s="830">
        <v>153.19999999999999</v>
      </c>
      <c r="AX40" s="831">
        <v>153.19999999999999</v>
      </c>
      <c r="AY40" s="832">
        <v>153.19999999999999</v>
      </c>
      <c r="AZ40" s="831">
        <v>153.19999999999999</v>
      </c>
      <c r="BA40" s="223">
        <v>153.20000000000002</v>
      </c>
      <c r="BB40" s="830">
        <v>153.19999999999999</v>
      </c>
      <c r="BC40" s="831">
        <v>153.19999999999999</v>
      </c>
      <c r="BD40" s="832">
        <v>153.19999999999999</v>
      </c>
      <c r="BE40" s="831">
        <v>153.19999999999999</v>
      </c>
      <c r="BF40" s="832">
        <v>153.20000000000002</v>
      </c>
      <c r="BG40" s="830">
        <v>4.9999999999982947E-2</v>
      </c>
      <c r="BH40" s="663">
        <v>3.2647730982682255E-4</v>
      </c>
      <c r="BI40" s="830">
        <v>153.15</v>
      </c>
      <c r="BJ40" s="831">
        <v>153.15</v>
      </c>
      <c r="BK40" s="832">
        <v>153.15</v>
      </c>
      <c r="BL40" s="831">
        <v>153.14999999999998</v>
      </c>
      <c r="BM40" s="831">
        <v>153.14999999999998</v>
      </c>
      <c r="BN40" s="831">
        <v>153.14999999999998</v>
      </c>
      <c r="BO40" s="831">
        <v>153.14999999999998</v>
      </c>
      <c r="BP40" s="831">
        <v>153.14999999999998</v>
      </c>
      <c r="BQ40" s="223">
        <v>153.14999999999998</v>
      </c>
      <c r="BR40" s="831">
        <v>153.15</v>
      </c>
      <c r="BS40" s="831">
        <v>153.15</v>
      </c>
      <c r="BT40" s="831">
        <v>153.15</v>
      </c>
      <c r="BU40" s="831">
        <v>153.14999999999998</v>
      </c>
      <c r="BV40" s="831">
        <v>153.15</v>
      </c>
    </row>
    <row r="41" spans="1:74" x14ac:dyDescent="0.25">
      <c r="A41" s="111" t="s">
        <v>40</v>
      </c>
      <c r="B41" s="830">
        <v>56</v>
      </c>
      <c r="C41" s="831">
        <v>56</v>
      </c>
      <c r="D41" s="832">
        <v>56</v>
      </c>
      <c r="E41" s="831">
        <v>56</v>
      </c>
      <c r="F41" s="830">
        <v>56</v>
      </c>
      <c r="G41" s="831">
        <v>56</v>
      </c>
      <c r="H41" s="832">
        <v>56</v>
      </c>
      <c r="I41" s="831">
        <v>56</v>
      </c>
      <c r="J41" s="223">
        <v>56</v>
      </c>
      <c r="K41" s="830">
        <v>56</v>
      </c>
      <c r="L41" s="831">
        <v>56</v>
      </c>
      <c r="M41" s="832">
        <v>56</v>
      </c>
      <c r="N41" s="826">
        <v>56</v>
      </c>
      <c r="O41" s="223">
        <v>56</v>
      </c>
      <c r="P41" s="830">
        <v>56</v>
      </c>
      <c r="Q41" s="831">
        <v>56</v>
      </c>
      <c r="R41" s="831">
        <v>56</v>
      </c>
      <c r="S41" s="223">
        <v>56</v>
      </c>
      <c r="T41" s="832">
        <v>56</v>
      </c>
      <c r="U41" s="830">
        <v>56</v>
      </c>
      <c r="V41" s="831">
        <v>56</v>
      </c>
      <c r="W41" s="832">
        <v>56</v>
      </c>
      <c r="X41" s="831">
        <v>56</v>
      </c>
      <c r="Y41" s="830">
        <v>56</v>
      </c>
      <c r="Z41" s="831">
        <v>56</v>
      </c>
      <c r="AA41" s="832">
        <v>56</v>
      </c>
      <c r="AB41" s="831">
        <v>56</v>
      </c>
      <c r="AC41" s="223">
        <v>56</v>
      </c>
      <c r="AD41" s="830">
        <v>56</v>
      </c>
      <c r="AE41" s="831">
        <v>56</v>
      </c>
      <c r="AF41" s="832">
        <v>56</v>
      </c>
      <c r="AG41" s="826">
        <v>56</v>
      </c>
      <c r="AH41" s="223">
        <v>56</v>
      </c>
      <c r="AI41" s="830">
        <v>56</v>
      </c>
      <c r="AJ41" s="831">
        <v>56</v>
      </c>
      <c r="AK41" s="831">
        <v>56</v>
      </c>
      <c r="AL41" s="223">
        <v>56</v>
      </c>
      <c r="AM41" s="832">
        <v>56</v>
      </c>
      <c r="AN41" s="830">
        <v>56</v>
      </c>
      <c r="AO41" s="831">
        <v>56</v>
      </c>
      <c r="AP41" s="832">
        <v>56</v>
      </c>
      <c r="AQ41" s="831">
        <v>56</v>
      </c>
      <c r="AR41" s="832">
        <v>56</v>
      </c>
      <c r="AS41" s="831">
        <v>56</v>
      </c>
      <c r="AT41" s="832">
        <v>56</v>
      </c>
      <c r="AU41" s="831">
        <v>56</v>
      </c>
      <c r="AV41" s="223">
        <v>56</v>
      </c>
      <c r="AW41" s="830">
        <v>56</v>
      </c>
      <c r="AX41" s="831">
        <v>56</v>
      </c>
      <c r="AY41" s="832">
        <v>56</v>
      </c>
      <c r="AZ41" s="831">
        <v>56</v>
      </c>
      <c r="BA41" s="223">
        <v>56</v>
      </c>
      <c r="BB41" s="830">
        <v>56</v>
      </c>
      <c r="BC41" s="831">
        <v>56</v>
      </c>
      <c r="BD41" s="832">
        <v>56</v>
      </c>
      <c r="BE41" s="831">
        <v>56</v>
      </c>
      <c r="BF41" s="832">
        <v>56</v>
      </c>
      <c r="BG41" s="830">
        <v>0</v>
      </c>
      <c r="BH41" s="663">
        <v>0</v>
      </c>
      <c r="BI41" s="830">
        <v>56</v>
      </c>
      <c r="BJ41" s="831">
        <v>56</v>
      </c>
      <c r="BK41" s="832">
        <v>56</v>
      </c>
      <c r="BL41" s="831">
        <v>56</v>
      </c>
      <c r="BM41" s="831">
        <v>56</v>
      </c>
      <c r="BN41" s="831">
        <v>56</v>
      </c>
      <c r="BO41" s="831">
        <v>56</v>
      </c>
      <c r="BP41" s="831">
        <v>56</v>
      </c>
      <c r="BQ41" s="223">
        <v>56</v>
      </c>
      <c r="BR41" s="831">
        <v>56</v>
      </c>
      <c r="BS41" s="831">
        <v>56</v>
      </c>
      <c r="BT41" s="831">
        <v>56</v>
      </c>
      <c r="BU41" s="831">
        <v>56</v>
      </c>
      <c r="BV41" s="831">
        <v>56</v>
      </c>
    </row>
    <row r="42" spans="1:74" x14ac:dyDescent="0.25">
      <c r="A42" s="111" t="s">
        <v>41</v>
      </c>
      <c r="B42" s="830">
        <v>28.65</v>
      </c>
      <c r="C42" s="831">
        <v>28.65</v>
      </c>
      <c r="D42" s="832">
        <v>28.65</v>
      </c>
      <c r="E42" s="831">
        <v>28.65</v>
      </c>
      <c r="F42" s="830">
        <v>28.65</v>
      </c>
      <c r="G42" s="831">
        <v>28.65</v>
      </c>
      <c r="H42" s="832">
        <v>28.65</v>
      </c>
      <c r="I42" s="831">
        <v>28.65</v>
      </c>
      <c r="J42" s="223">
        <v>28.650000000000002</v>
      </c>
      <c r="K42" s="830">
        <v>28.65</v>
      </c>
      <c r="L42" s="831">
        <v>28.65</v>
      </c>
      <c r="M42" s="832">
        <v>28.65</v>
      </c>
      <c r="N42" s="826">
        <v>28.649999999999995</v>
      </c>
      <c r="O42" s="223">
        <v>28.650000000000002</v>
      </c>
      <c r="P42" s="830">
        <v>28.65</v>
      </c>
      <c r="Q42" s="831">
        <v>28.65</v>
      </c>
      <c r="R42" s="831">
        <v>28.65</v>
      </c>
      <c r="S42" s="223">
        <v>28.7</v>
      </c>
      <c r="T42" s="832">
        <v>28.649999999999995</v>
      </c>
      <c r="U42" s="830">
        <v>28.65</v>
      </c>
      <c r="V42" s="831">
        <v>28.65</v>
      </c>
      <c r="W42" s="832">
        <v>28.65</v>
      </c>
      <c r="X42" s="831">
        <v>28.65</v>
      </c>
      <c r="Y42" s="830">
        <v>28.65</v>
      </c>
      <c r="Z42" s="831">
        <v>28.65</v>
      </c>
      <c r="AA42" s="832">
        <v>28.65</v>
      </c>
      <c r="AB42" s="831">
        <v>28.65</v>
      </c>
      <c r="AC42" s="223">
        <v>28.650000000000002</v>
      </c>
      <c r="AD42" s="830">
        <v>28.65</v>
      </c>
      <c r="AE42" s="831">
        <v>28.65</v>
      </c>
      <c r="AF42" s="832">
        <v>28.65</v>
      </c>
      <c r="AG42" s="826">
        <v>28.649999999999995</v>
      </c>
      <c r="AH42" s="223">
        <v>28.650000000000002</v>
      </c>
      <c r="AI42" s="830">
        <v>28.65</v>
      </c>
      <c r="AJ42" s="831">
        <v>28.65</v>
      </c>
      <c r="AK42" s="831">
        <v>28.65</v>
      </c>
      <c r="AL42" s="223">
        <v>28.7</v>
      </c>
      <c r="AM42" s="832">
        <v>28.649999999999995</v>
      </c>
      <c r="AN42" s="830">
        <v>28.65</v>
      </c>
      <c r="AO42" s="831">
        <v>28.65</v>
      </c>
      <c r="AP42" s="832">
        <v>28.7</v>
      </c>
      <c r="AQ42" s="831">
        <v>28.666666666666668</v>
      </c>
      <c r="AR42" s="832">
        <v>28.7</v>
      </c>
      <c r="AS42" s="831">
        <v>28.7</v>
      </c>
      <c r="AT42" s="832">
        <v>28.7</v>
      </c>
      <c r="AU42" s="831">
        <v>28.7</v>
      </c>
      <c r="AV42" s="223">
        <v>28.683333333333334</v>
      </c>
      <c r="AW42" s="830">
        <v>28.7</v>
      </c>
      <c r="AX42" s="831">
        <v>28.7</v>
      </c>
      <c r="AY42" s="832">
        <v>28.7</v>
      </c>
      <c r="AZ42" s="831">
        <v>28.7</v>
      </c>
      <c r="BA42" s="223">
        <v>28.7</v>
      </c>
      <c r="BB42" s="830">
        <v>28.7</v>
      </c>
      <c r="BC42" s="831">
        <v>28.7</v>
      </c>
      <c r="BD42" s="832">
        <v>28.7</v>
      </c>
      <c r="BE42" s="831">
        <v>28.7</v>
      </c>
      <c r="BF42" s="832">
        <v>28.7</v>
      </c>
      <c r="BG42" s="830">
        <v>5.0000000000004263E-2</v>
      </c>
      <c r="BH42" s="663">
        <v>1.7452006980804846E-3</v>
      </c>
      <c r="BI42" s="830">
        <v>28.65</v>
      </c>
      <c r="BJ42" s="831">
        <v>28.65</v>
      </c>
      <c r="BK42" s="832">
        <v>28.65</v>
      </c>
      <c r="BL42" s="831">
        <v>28.649999999999995</v>
      </c>
      <c r="BM42" s="831">
        <v>28.649999999999995</v>
      </c>
      <c r="BN42" s="831">
        <v>28.649999999999995</v>
      </c>
      <c r="BO42" s="831">
        <v>28.649999999999995</v>
      </c>
      <c r="BP42" s="831">
        <v>28.649999999999995</v>
      </c>
      <c r="BQ42" s="223">
        <v>28.650000000000002</v>
      </c>
      <c r="BR42" s="831">
        <v>28.65</v>
      </c>
      <c r="BS42" s="831">
        <v>28.65</v>
      </c>
      <c r="BT42" s="831">
        <v>28.65</v>
      </c>
      <c r="BU42" s="831">
        <v>28.649999999999995</v>
      </c>
      <c r="BV42" s="831">
        <v>28.649999999999995</v>
      </c>
    </row>
    <row r="43" spans="1:74" x14ac:dyDescent="0.25">
      <c r="A43" s="111" t="s">
        <v>42</v>
      </c>
      <c r="B43" s="830">
        <v>34.5</v>
      </c>
      <c r="C43" s="831">
        <v>34.5</v>
      </c>
      <c r="D43" s="832">
        <v>34.5</v>
      </c>
      <c r="E43" s="831">
        <v>34.5</v>
      </c>
      <c r="F43" s="830">
        <v>34.5</v>
      </c>
      <c r="G43" s="831">
        <v>34.5</v>
      </c>
      <c r="H43" s="832">
        <v>34.5</v>
      </c>
      <c r="I43" s="831">
        <v>34.5</v>
      </c>
      <c r="J43" s="223">
        <v>34.5</v>
      </c>
      <c r="K43" s="830">
        <v>34.5</v>
      </c>
      <c r="L43" s="831">
        <v>34.5</v>
      </c>
      <c r="M43" s="832">
        <v>34.5</v>
      </c>
      <c r="N43" s="826">
        <v>34.5</v>
      </c>
      <c r="O43" s="223">
        <v>34.5</v>
      </c>
      <c r="P43" s="830">
        <v>34.5</v>
      </c>
      <c r="Q43" s="831">
        <v>34.5</v>
      </c>
      <c r="R43" s="831">
        <v>34.5</v>
      </c>
      <c r="S43" s="223">
        <v>34.5</v>
      </c>
      <c r="T43" s="832">
        <v>34.5</v>
      </c>
      <c r="U43" s="830">
        <v>34.5</v>
      </c>
      <c r="V43" s="831">
        <v>34.5</v>
      </c>
      <c r="W43" s="832">
        <v>34.5</v>
      </c>
      <c r="X43" s="831">
        <v>34.5</v>
      </c>
      <c r="Y43" s="830">
        <v>34.5</v>
      </c>
      <c r="Z43" s="831">
        <v>34.5</v>
      </c>
      <c r="AA43" s="832">
        <v>34.5</v>
      </c>
      <c r="AB43" s="831">
        <v>34.5</v>
      </c>
      <c r="AC43" s="223">
        <v>34.5</v>
      </c>
      <c r="AD43" s="830">
        <v>34.5</v>
      </c>
      <c r="AE43" s="831">
        <v>34.5</v>
      </c>
      <c r="AF43" s="832">
        <v>34.5</v>
      </c>
      <c r="AG43" s="826">
        <v>34.5</v>
      </c>
      <c r="AH43" s="223">
        <v>34.5</v>
      </c>
      <c r="AI43" s="830">
        <v>34.5</v>
      </c>
      <c r="AJ43" s="831">
        <v>34.5</v>
      </c>
      <c r="AK43" s="831">
        <v>34.5</v>
      </c>
      <c r="AL43" s="223">
        <v>34.5</v>
      </c>
      <c r="AM43" s="832">
        <v>34.5</v>
      </c>
      <c r="AN43" s="830">
        <v>34.5</v>
      </c>
      <c r="AO43" s="831">
        <v>34.5</v>
      </c>
      <c r="AP43" s="832">
        <v>34.5</v>
      </c>
      <c r="AQ43" s="831">
        <v>34.5</v>
      </c>
      <c r="AR43" s="832">
        <v>34.5</v>
      </c>
      <c r="AS43" s="831">
        <v>34.5</v>
      </c>
      <c r="AT43" s="832">
        <v>34.5</v>
      </c>
      <c r="AU43" s="831">
        <v>34.5</v>
      </c>
      <c r="AV43" s="223">
        <v>34.5</v>
      </c>
      <c r="AW43" s="830">
        <v>34.5</v>
      </c>
      <c r="AX43" s="831">
        <v>34.5</v>
      </c>
      <c r="AY43" s="832">
        <v>34.5</v>
      </c>
      <c r="AZ43" s="831">
        <v>34.5</v>
      </c>
      <c r="BA43" s="223">
        <v>34.5</v>
      </c>
      <c r="BB43" s="830">
        <v>34.5</v>
      </c>
      <c r="BC43" s="831">
        <v>34.5</v>
      </c>
      <c r="BD43" s="832">
        <v>34.5</v>
      </c>
      <c r="BE43" s="831">
        <v>34.5</v>
      </c>
      <c r="BF43" s="832">
        <v>34.5</v>
      </c>
      <c r="BG43" s="830">
        <v>0</v>
      </c>
      <c r="BH43" s="663">
        <v>0</v>
      </c>
      <c r="BI43" s="830">
        <v>34.5</v>
      </c>
      <c r="BJ43" s="831">
        <v>34.5</v>
      </c>
      <c r="BK43" s="832">
        <v>34.5</v>
      </c>
      <c r="BL43" s="831">
        <v>34.5</v>
      </c>
      <c r="BM43" s="831">
        <v>34.5</v>
      </c>
      <c r="BN43" s="831">
        <v>34.5</v>
      </c>
      <c r="BO43" s="831">
        <v>34.5</v>
      </c>
      <c r="BP43" s="831">
        <v>34.5</v>
      </c>
      <c r="BQ43" s="223">
        <v>34.5</v>
      </c>
      <c r="BR43" s="831">
        <v>34.5</v>
      </c>
      <c r="BS43" s="831">
        <v>34.5</v>
      </c>
      <c r="BT43" s="831">
        <v>34.5</v>
      </c>
      <c r="BU43" s="831">
        <v>34.5</v>
      </c>
      <c r="BV43" s="831">
        <v>34.5</v>
      </c>
    </row>
    <row r="44" spans="1:74" x14ac:dyDescent="0.25">
      <c r="A44" s="111" t="s">
        <v>43</v>
      </c>
      <c r="B44" s="830">
        <v>34</v>
      </c>
      <c r="C44" s="831">
        <v>34</v>
      </c>
      <c r="D44" s="832">
        <v>34</v>
      </c>
      <c r="E44" s="831">
        <v>34</v>
      </c>
      <c r="F44" s="830">
        <v>34</v>
      </c>
      <c r="G44" s="831">
        <v>34</v>
      </c>
      <c r="H44" s="832">
        <v>34</v>
      </c>
      <c r="I44" s="831">
        <v>34</v>
      </c>
      <c r="J44" s="223">
        <v>34</v>
      </c>
      <c r="K44" s="830">
        <v>34</v>
      </c>
      <c r="L44" s="831">
        <v>34</v>
      </c>
      <c r="M44" s="832">
        <v>34</v>
      </c>
      <c r="N44" s="826">
        <v>34</v>
      </c>
      <c r="O44" s="223">
        <v>34</v>
      </c>
      <c r="P44" s="830">
        <v>34</v>
      </c>
      <c r="Q44" s="831">
        <v>34</v>
      </c>
      <c r="R44" s="831">
        <v>34</v>
      </c>
      <c r="S44" s="223">
        <v>34</v>
      </c>
      <c r="T44" s="832">
        <v>34</v>
      </c>
      <c r="U44" s="830">
        <v>34</v>
      </c>
      <c r="V44" s="831">
        <v>34</v>
      </c>
      <c r="W44" s="832">
        <v>34</v>
      </c>
      <c r="X44" s="831">
        <v>34</v>
      </c>
      <c r="Y44" s="830">
        <v>34</v>
      </c>
      <c r="Z44" s="831">
        <v>34</v>
      </c>
      <c r="AA44" s="832">
        <v>34</v>
      </c>
      <c r="AB44" s="831">
        <v>34</v>
      </c>
      <c r="AC44" s="223">
        <v>34</v>
      </c>
      <c r="AD44" s="830">
        <v>34</v>
      </c>
      <c r="AE44" s="831">
        <v>34</v>
      </c>
      <c r="AF44" s="832">
        <v>34</v>
      </c>
      <c r="AG44" s="826">
        <v>34</v>
      </c>
      <c r="AH44" s="223">
        <v>34</v>
      </c>
      <c r="AI44" s="830">
        <v>34</v>
      </c>
      <c r="AJ44" s="831">
        <v>34</v>
      </c>
      <c r="AK44" s="831">
        <v>34</v>
      </c>
      <c r="AL44" s="223">
        <v>34</v>
      </c>
      <c r="AM44" s="832">
        <v>34</v>
      </c>
      <c r="AN44" s="830">
        <v>34</v>
      </c>
      <c r="AO44" s="831">
        <v>34</v>
      </c>
      <c r="AP44" s="832">
        <v>34</v>
      </c>
      <c r="AQ44" s="831">
        <v>34</v>
      </c>
      <c r="AR44" s="832">
        <v>34</v>
      </c>
      <c r="AS44" s="831">
        <v>34</v>
      </c>
      <c r="AT44" s="832">
        <v>34</v>
      </c>
      <c r="AU44" s="831">
        <v>34</v>
      </c>
      <c r="AV44" s="223">
        <v>34</v>
      </c>
      <c r="AW44" s="830">
        <v>34</v>
      </c>
      <c r="AX44" s="831">
        <v>34</v>
      </c>
      <c r="AY44" s="832">
        <v>34</v>
      </c>
      <c r="AZ44" s="831">
        <v>34</v>
      </c>
      <c r="BA44" s="223">
        <v>34</v>
      </c>
      <c r="BB44" s="830">
        <v>34</v>
      </c>
      <c r="BC44" s="831">
        <v>34</v>
      </c>
      <c r="BD44" s="832">
        <v>34</v>
      </c>
      <c r="BE44" s="831">
        <v>34</v>
      </c>
      <c r="BF44" s="832">
        <v>34</v>
      </c>
      <c r="BG44" s="830">
        <v>0</v>
      </c>
      <c r="BH44" s="663">
        <v>0</v>
      </c>
      <c r="BI44" s="830">
        <v>34</v>
      </c>
      <c r="BJ44" s="831">
        <v>34</v>
      </c>
      <c r="BK44" s="832">
        <v>34</v>
      </c>
      <c r="BL44" s="831">
        <v>34</v>
      </c>
      <c r="BM44" s="831">
        <v>34</v>
      </c>
      <c r="BN44" s="831">
        <v>34</v>
      </c>
      <c r="BO44" s="831">
        <v>34</v>
      </c>
      <c r="BP44" s="831">
        <v>34</v>
      </c>
      <c r="BQ44" s="223">
        <v>34</v>
      </c>
      <c r="BR44" s="831">
        <v>34</v>
      </c>
      <c r="BS44" s="831">
        <v>34</v>
      </c>
      <c r="BT44" s="831">
        <v>34</v>
      </c>
      <c r="BU44" s="831">
        <v>34</v>
      </c>
      <c r="BV44" s="831">
        <v>34</v>
      </c>
    </row>
    <row r="45" spans="1:74" x14ac:dyDescent="0.25">
      <c r="A45" s="110" t="s">
        <v>80</v>
      </c>
      <c r="B45" s="827">
        <v>529.75</v>
      </c>
      <c r="C45" s="828">
        <v>529.75</v>
      </c>
      <c r="D45" s="829">
        <v>529.75</v>
      </c>
      <c r="E45" s="828">
        <v>529.75</v>
      </c>
      <c r="F45" s="827">
        <v>529.75</v>
      </c>
      <c r="G45" s="828">
        <v>529.75</v>
      </c>
      <c r="H45" s="829">
        <v>529.75</v>
      </c>
      <c r="I45" s="828">
        <v>529.75</v>
      </c>
      <c r="J45" s="145">
        <v>529.75</v>
      </c>
      <c r="K45" s="827">
        <v>529.75</v>
      </c>
      <c r="L45" s="828">
        <v>529.75</v>
      </c>
      <c r="M45" s="829">
        <v>529.75</v>
      </c>
      <c r="N45" s="828">
        <v>529.75</v>
      </c>
      <c r="O45" s="145">
        <v>529.75</v>
      </c>
      <c r="P45" s="827">
        <v>529.75</v>
      </c>
      <c r="Q45" s="828">
        <v>529.76400000000001</v>
      </c>
      <c r="R45" s="829">
        <v>529.79999999999995</v>
      </c>
      <c r="S45" s="145">
        <v>529.79999999999995</v>
      </c>
      <c r="T45" s="829">
        <v>529.7553333333334</v>
      </c>
      <c r="U45" s="827">
        <v>481.75</v>
      </c>
      <c r="V45" s="828">
        <v>481.75</v>
      </c>
      <c r="W45" s="829">
        <v>481.75</v>
      </c>
      <c r="X45" s="828">
        <v>481.75</v>
      </c>
      <c r="Y45" s="827">
        <v>481.75</v>
      </c>
      <c r="Z45" s="828">
        <v>481.75</v>
      </c>
      <c r="AA45" s="829">
        <v>481.75</v>
      </c>
      <c r="AB45" s="828">
        <v>481.75</v>
      </c>
      <c r="AC45" s="145">
        <v>481.75</v>
      </c>
      <c r="AD45" s="827">
        <v>481.75</v>
      </c>
      <c r="AE45" s="828">
        <v>481.75</v>
      </c>
      <c r="AF45" s="829">
        <v>481.75</v>
      </c>
      <c r="AG45" s="828">
        <v>481.75</v>
      </c>
      <c r="AH45" s="145">
        <v>481.75</v>
      </c>
      <c r="AI45" s="827">
        <v>572.91</v>
      </c>
      <c r="AJ45" s="828">
        <v>572.92399999999998</v>
      </c>
      <c r="AK45" s="829">
        <v>572.95999999999992</v>
      </c>
      <c r="AL45" s="145">
        <v>572.95999999999992</v>
      </c>
      <c r="AM45" s="829">
        <v>504.5453333333333</v>
      </c>
      <c r="AN45" s="827">
        <v>572.91</v>
      </c>
      <c r="AO45" s="828">
        <v>572.91999999999996</v>
      </c>
      <c r="AP45" s="829">
        <v>572.96</v>
      </c>
      <c r="AQ45" s="828">
        <v>572.92666666666673</v>
      </c>
      <c r="AR45" s="827">
        <v>572.92000000000007</v>
      </c>
      <c r="AS45" s="828">
        <v>572.92000000000007</v>
      </c>
      <c r="AT45" s="829">
        <v>572.96</v>
      </c>
      <c r="AU45" s="828">
        <v>572.93333333333339</v>
      </c>
      <c r="AV45" s="145">
        <v>572.92666666666673</v>
      </c>
      <c r="AW45" s="827">
        <v>572.91999999999996</v>
      </c>
      <c r="AX45" s="828">
        <v>572.91999999999996</v>
      </c>
      <c r="AY45" s="829">
        <v>712</v>
      </c>
      <c r="AZ45" s="828">
        <v>665.64888888888891</v>
      </c>
      <c r="BA45" s="145">
        <v>596.10888888888894</v>
      </c>
      <c r="BB45" s="827">
        <v>572.91999999999996</v>
      </c>
      <c r="BC45" s="828">
        <v>572.91999999999996</v>
      </c>
      <c r="BD45" s="829">
        <v>572.91999999999996</v>
      </c>
      <c r="BE45" s="828">
        <v>572.91999999999996</v>
      </c>
      <c r="BF45" s="829">
        <v>611.55481481481479</v>
      </c>
      <c r="BG45" s="827">
        <v>107.00948148148149</v>
      </c>
      <c r="BH45" s="662">
        <v>0.21209091515030321</v>
      </c>
      <c r="BI45" s="827">
        <v>581.63</v>
      </c>
      <c r="BJ45" s="828">
        <v>581.63</v>
      </c>
      <c r="BK45" s="829">
        <v>581.63</v>
      </c>
      <c r="BL45" s="828">
        <v>581.62999999999988</v>
      </c>
      <c r="BM45" s="828">
        <v>581.62999999999988</v>
      </c>
      <c r="BN45" s="828">
        <v>581.62999999999988</v>
      </c>
      <c r="BO45" s="828">
        <v>533.62999999999988</v>
      </c>
      <c r="BP45" s="828">
        <v>565.63999999999987</v>
      </c>
      <c r="BQ45" s="145">
        <v>573.63</v>
      </c>
      <c r="BR45" s="828">
        <v>437.34</v>
      </c>
      <c r="BS45" s="828">
        <v>164.75333333333333</v>
      </c>
      <c r="BT45" s="828">
        <v>475.23</v>
      </c>
      <c r="BU45" s="828">
        <v>497.63999999999993</v>
      </c>
      <c r="BV45" s="828">
        <v>510.85166666666663</v>
      </c>
    </row>
    <row r="46" spans="1:74" x14ac:dyDescent="0.25">
      <c r="A46" s="53" t="s">
        <v>44</v>
      </c>
      <c r="B46" s="830">
        <v>525</v>
      </c>
      <c r="C46" s="831">
        <v>525</v>
      </c>
      <c r="D46" s="832">
        <v>525</v>
      </c>
      <c r="E46" s="831">
        <v>525</v>
      </c>
      <c r="F46" s="830">
        <v>525</v>
      </c>
      <c r="G46" s="831">
        <v>525</v>
      </c>
      <c r="H46" s="832">
        <v>525</v>
      </c>
      <c r="I46" s="831">
        <v>525</v>
      </c>
      <c r="J46" s="223">
        <v>525</v>
      </c>
      <c r="K46" s="830">
        <v>525</v>
      </c>
      <c r="L46" s="831">
        <v>525</v>
      </c>
      <c r="M46" s="832">
        <v>525</v>
      </c>
      <c r="N46" s="831">
        <v>525</v>
      </c>
      <c r="O46" s="223">
        <v>525</v>
      </c>
      <c r="P46" s="830">
        <v>525</v>
      </c>
      <c r="Q46" s="830">
        <v>525</v>
      </c>
      <c r="R46" s="832">
        <v>525</v>
      </c>
      <c r="S46" s="223">
        <v>525</v>
      </c>
      <c r="T46" s="832">
        <v>525</v>
      </c>
      <c r="U46" s="830">
        <v>477</v>
      </c>
      <c r="V46" s="831">
        <v>477</v>
      </c>
      <c r="W46" s="832">
        <v>477</v>
      </c>
      <c r="X46" s="831">
        <v>477</v>
      </c>
      <c r="Y46" s="830">
        <v>477</v>
      </c>
      <c r="Z46" s="831">
        <v>477</v>
      </c>
      <c r="AA46" s="832">
        <v>477</v>
      </c>
      <c r="AB46" s="831">
        <v>477</v>
      </c>
      <c r="AC46" s="223">
        <v>477</v>
      </c>
      <c r="AD46" s="830">
        <v>477</v>
      </c>
      <c r="AE46" s="831">
        <v>477</v>
      </c>
      <c r="AF46" s="832">
        <v>477</v>
      </c>
      <c r="AG46" s="831">
        <v>477</v>
      </c>
      <c r="AH46" s="223">
        <v>477</v>
      </c>
      <c r="AI46" s="830">
        <v>568.16</v>
      </c>
      <c r="AJ46" s="830">
        <v>568.16</v>
      </c>
      <c r="AK46" s="830">
        <v>568.16</v>
      </c>
      <c r="AL46" s="830">
        <v>568.16</v>
      </c>
      <c r="AM46" s="830">
        <v>499.78999999999996</v>
      </c>
      <c r="AN46" s="830">
        <v>568.16</v>
      </c>
      <c r="AO46" s="831">
        <v>568.16</v>
      </c>
      <c r="AP46" s="832">
        <v>568.16000000000008</v>
      </c>
      <c r="AQ46" s="831">
        <v>568.16000000000008</v>
      </c>
      <c r="AR46" s="830">
        <v>568.16000000000008</v>
      </c>
      <c r="AS46" s="831">
        <v>568.16000000000008</v>
      </c>
      <c r="AT46" s="832">
        <v>568.20000000000005</v>
      </c>
      <c r="AU46" s="831">
        <v>568.1733333333334</v>
      </c>
      <c r="AV46" s="223">
        <v>568.16666666666663</v>
      </c>
      <c r="AW46" s="830">
        <v>568.16</v>
      </c>
      <c r="AX46" s="831">
        <v>568.16</v>
      </c>
      <c r="AY46" s="832">
        <v>707.2</v>
      </c>
      <c r="AZ46" s="831">
        <v>660.84888888888895</v>
      </c>
      <c r="BA46" s="223">
        <v>591.34222222222218</v>
      </c>
      <c r="BB46" s="830">
        <v>568.16</v>
      </c>
      <c r="BC46" s="831">
        <v>568.16</v>
      </c>
      <c r="BD46" s="832">
        <v>568.16</v>
      </c>
      <c r="BE46" s="831">
        <v>568.16</v>
      </c>
      <c r="BF46" s="830">
        <v>606.78148148148148</v>
      </c>
      <c r="BG46" s="830">
        <v>106.99148148148151</v>
      </c>
      <c r="BH46" s="663">
        <v>0.21407287356986249</v>
      </c>
      <c r="BI46" s="830">
        <v>576.88</v>
      </c>
      <c r="BJ46" s="831">
        <v>576.88</v>
      </c>
      <c r="BK46" s="832">
        <v>576.88</v>
      </c>
      <c r="BL46" s="831">
        <v>576.87999999999988</v>
      </c>
      <c r="BM46" s="831">
        <v>576.87999999999988</v>
      </c>
      <c r="BN46" s="831">
        <v>576.87999999999988</v>
      </c>
      <c r="BO46" s="831">
        <v>528.87999999999988</v>
      </c>
      <c r="BP46" s="831">
        <v>560.87999999999988</v>
      </c>
      <c r="BQ46" s="223">
        <v>568.88</v>
      </c>
      <c r="BR46" s="831">
        <v>432.58</v>
      </c>
      <c r="BS46" s="831">
        <v>159.99333333333334</v>
      </c>
      <c r="BT46" s="831">
        <v>470.48</v>
      </c>
      <c r="BU46" s="831">
        <v>492.87999999999994</v>
      </c>
      <c r="BV46" s="831">
        <v>506.09666666666664</v>
      </c>
    </row>
    <row r="47" spans="1:74" x14ac:dyDescent="0.25">
      <c r="A47" s="111" t="s">
        <v>45</v>
      </c>
      <c r="B47" s="830">
        <v>300</v>
      </c>
      <c r="C47" s="831">
        <v>300</v>
      </c>
      <c r="D47" s="832">
        <v>300</v>
      </c>
      <c r="E47" s="826">
        <v>300</v>
      </c>
      <c r="F47" s="830">
        <v>300</v>
      </c>
      <c r="G47" s="831">
        <v>300</v>
      </c>
      <c r="H47" s="832">
        <v>300</v>
      </c>
      <c r="I47" s="826">
        <v>300</v>
      </c>
      <c r="J47" s="223">
        <v>300</v>
      </c>
      <c r="K47" s="830">
        <v>300</v>
      </c>
      <c r="L47" s="831">
        <v>300</v>
      </c>
      <c r="M47" s="832">
        <v>300</v>
      </c>
      <c r="N47" s="826">
        <v>300</v>
      </c>
      <c r="O47" s="223">
        <v>300</v>
      </c>
      <c r="P47" s="830">
        <v>300</v>
      </c>
      <c r="Q47" s="830">
        <v>300</v>
      </c>
      <c r="R47" s="832">
        <v>300</v>
      </c>
      <c r="S47" s="223">
        <v>300</v>
      </c>
      <c r="T47" s="832">
        <v>300</v>
      </c>
      <c r="U47" s="830">
        <v>252</v>
      </c>
      <c r="V47" s="831">
        <v>252</v>
      </c>
      <c r="W47" s="832">
        <v>252</v>
      </c>
      <c r="X47" s="826">
        <v>252</v>
      </c>
      <c r="Y47" s="830">
        <v>252</v>
      </c>
      <c r="Z47" s="831">
        <v>252</v>
      </c>
      <c r="AA47" s="832">
        <v>252</v>
      </c>
      <c r="AB47" s="826">
        <v>252</v>
      </c>
      <c r="AC47" s="223">
        <v>252</v>
      </c>
      <c r="AD47" s="830">
        <v>252</v>
      </c>
      <c r="AE47" s="831">
        <v>252</v>
      </c>
      <c r="AF47" s="832">
        <v>252</v>
      </c>
      <c r="AG47" s="826">
        <v>252</v>
      </c>
      <c r="AH47" s="223">
        <v>252</v>
      </c>
      <c r="AI47" s="830">
        <v>252</v>
      </c>
      <c r="AJ47" s="830">
        <v>252</v>
      </c>
      <c r="AK47" s="830">
        <v>252</v>
      </c>
      <c r="AL47" s="830">
        <v>252</v>
      </c>
      <c r="AM47" s="830">
        <v>252</v>
      </c>
      <c r="AN47" s="830">
        <v>252</v>
      </c>
      <c r="AO47" s="831">
        <v>252</v>
      </c>
      <c r="AP47" s="832">
        <v>252</v>
      </c>
      <c r="AQ47" s="826">
        <v>252</v>
      </c>
      <c r="AR47" s="830">
        <v>252</v>
      </c>
      <c r="AS47" s="831">
        <v>252</v>
      </c>
      <c r="AT47" s="832">
        <v>252</v>
      </c>
      <c r="AU47" s="826">
        <v>252</v>
      </c>
      <c r="AV47" s="223">
        <v>252</v>
      </c>
      <c r="AW47" s="830">
        <v>252</v>
      </c>
      <c r="AX47" s="831">
        <v>252</v>
      </c>
      <c r="AY47" s="832">
        <v>252</v>
      </c>
      <c r="AZ47" s="826">
        <v>252</v>
      </c>
      <c r="BA47" s="223">
        <v>252</v>
      </c>
      <c r="BB47" s="830">
        <v>252</v>
      </c>
      <c r="BC47" s="831">
        <v>252</v>
      </c>
      <c r="BD47" s="832">
        <v>252</v>
      </c>
      <c r="BE47" s="826">
        <v>252</v>
      </c>
      <c r="BF47" s="830">
        <v>252</v>
      </c>
      <c r="BG47" s="830">
        <v>0</v>
      </c>
      <c r="BH47" s="663">
        <v>0</v>
      </c>
      <c r="BI47" s="830">
        <v>168</v>
      </c>
      <c r="BJ47" s="831">
        <v>168</v>
      </c>
      <c r="BK47" s="832">
        <v>168</v>
      </c>
      <c r="BL47" s="826">
        <v>168</v>
      </c>
      <c r="BM47" s="831">
        <v>168</v>
      </c>
      <c r="BN47" s="831">
        <v>168</v>
      </c>
      <c r="BO47" s="831">
        <v>168</v>
      </c>
      <c r="BP47" s="826">
        <v>168</v>
      </c>
      <c r="BQ47" s="223">
        <v>168</v>
      </c>
      <c r="BR47" s="831">
        <v>84</v>
      </c>
      <c r="BS47" s="831">
        <v>84</v>
      </c>
      <c r="BT47" s="831">
        <v>84</v>
      </c>
      <c r="BU47" s="831">
        <v>84</v>
      </c>
      <c r="BV47" s="831">
        <v>126</v>
      </c>
    </row>
    <row r="48" spans="1:74" x14ac:dyDescent="0.25">
      <c r="A48" s="111" t="s">
        <v>46</v>
      </c>
      <c r="B48" s="830">
        <v>225</v>
      </c>
      <c r="C48" s="831">
        <v>225</v>
      </c>
      <c r="D48" s="832">
        <v>225</v>
      </c>
      <c r="E48" s="826">
        <v>225</v>
      </c>
      <c r="F48" s="830">
        <v>225</v>
      </c>
      <c r="G48" s="831">
        <v>225</v>
      </c>
      <c r="H48" s="832">
        <v>225</v>
      </c>
      <c r="I48" s="826">
        <v>225</v>
      </c>
      <c r="J48" s="223">
        <v>225</v>
      </c>
      <c r="K48" s="830">
        <v>225</v>
      </c>
      <c r="L48" s="831">
        <v>225</v>
      </c>
      <c r="M48" s="832">
        <v>225</v>
      </c>
      <c r="N48" s="826">
        <v>225</v>
      </c>
      <c r="O48" s="223">
        <v>225</v>
      </c>
      <c r="P48" s="830">
        <v>225</v>
      </c>
      <c r="Q48" s="830">
        <v>225</v>
      </c>
      <c r="R48" s="832">
        <v>225</v>
      </c>
      <c r="S48" s="223">
        <v>225</v>
      </c>
      <c r="T48" s="832">
        <v>225</v>
      </c>
      <c r="U48" s="830">
        <v>225</v>
      </c>
      <c r="V48" s="831">
        <v>225</v>
      </c>
      <c r="W48" s="832">
        <v>225</v>
      </c>
      <c r="X48" s="826">
        <v>225</v>
      </c>
      <c r="Y48" s="830">
        <v>225</v>
      </c>
      <c r="Z48" s="831">
        <v>225</v>
      </c>
      <c r="AA48" s="832">
        <v>225</v>
      </c>
      <c r="AB48" s="826">
        <v>225</v>
      </c>
      <c r="AC48" s="223">
        <v>225</v>
      </c>
      <c r="AD48" s="830">
        <v>225</v>
      </c>
      <c r="AE48" s="831">
        <v>225</v>
      </c>
      <c r="AF48" s="832">
        <v>225</v>
      </c>
      <c r="AG48" s="826">
        <v>225</v>
      </c>
      <c r="AH48" s="223">
        <v>225</v>
      </c>
      <c r="AI48" s="830">
        <v>316.15999999999997</v>
      </c>
      <c r="AJ48" s="830">
        <v>316.15999999999997</v>
      </c>
      <c r="AK48" s="830">
        <v>316.15999999999997</v>
      </c>
      <c r="AL48" s="830">
        <v>316.15999999999997</v>
      </c>
      <c r="AM48" s="830">
        <v>247.79</v>
      </c>
      <c r="AN48" s="830">
        <v>316.15999999999997</v>
      </c>
      <c r="AO48" s="831">
        <v>316.15999999999997</v>
      </c>
      <c r="AP48" s="832">
        <v>316.16000000000003</v>
      </c>
      <c r="AQ48" s="826">
        <v>316.16000000000003</v>
      </c>
      <c r="AR48" s="830">
        <v>316.16000000000003</v>
      </c>
      <c r="AS48" s="831">
        <v>316.16000000000003</v>
      </c>
      <c r="AT48" s="832">
        <v>316.2</v>
      </c>
      <c r="AU48" s="826">
        <v>316.17333333333335</v>
      </c>
      <c r="AV48" s="223">
        <v>316.16666666666669</v>
      </c>
      <c r="AW48" s="830">
        <v>316.15999999999997</v>
      </c>
      <c r="AX48" s="831">
        <v>316.15999999999997</v>
      </c>
      <c r="AY48" s="832">
        <v>455.2</v>
      </c>
      <c r="AZ48" s="826">
        <v>408.84888888888889</v>
      </c>
      <c r="BA48" s="223">
        <v>339.34222222222223</v>
      </c>
      <c r="BB48" s="830">
        <v>316.15999999999997</v>
      </c>
      <c r="BC48" s="831">
        <v>316.15999999999997</v>
      </c>
      <c r="BD48" s="832">
        <v>316.15999999999997</v>
      </c>
      <c r="BE48" s="826">
        <v>316.15999999999997</v>
      </c>
      <c r="BF48" s="830">
        <v>354.78148148148148</v>
      </c>
      <c r="BG48" s="830">
        <v>106.99148148148149</v>
      </c>
      <c r="BH48" s="663">
        <v>0.43178288664385756</v>
      </c>
      <c r="BI48" s="830">
        <v>408.88</v>
      </c>
      <c r="BJ48" s="831">
        <v>408.88</v>
      </c>
      <c r="BK48" s="832">
        <v>408.88</v>
      </c>
      <c r="BL48" s="826">
        <v>408.87999999999994</v>
      </c>
      <c r="BM48" s="831">
        <v>408.87999999999994</v>
      </c>
      <c r="BN48" s="831">
        <v>408.87999999999994</v>
      </c>
      <c r="BO48" s="831">
        <v>360.87999999999994</v>
      </c>
      <c r="BP48" s="826">
        <v>392.87999999999994</v>
      </c>
      <c r="BQ48" s="223">
        <v>400.88000000000005</v>
      </c>
      <c r="BR48" s="831">
        <v>348.58</v>
      </c>
      <c r="BS48" s="831">
        <v>75.993333333333325</v>
      </c>
      <c r="BT48" s="831">
        <v>386.48</v>
      </c>
      <c r="BU48" s="831">
        <v>408.87999999999994</v>
      </c>
      <c r="BV48" s="831">
        <v>380.09666666666664</v>
      </c>
    </row>
    <row r="49" spans="1:74" x14ac:dyDescent="0.25">
      <c r="A49" s="53" t="s">
        <v>47</v>
      </c>
      <c r="B49" s="830">
        <v>4.75</v>
      </c>
      <c r="C49" s="831">
        <v>4.75</v>
      </c>
      <c r="D49" s="832">
        <v>4.75</v>
      </c>
      <c r="E49" s="826">
        <v>4.75</v>
      </c>
      <c r="F49" s="830">
        <v>4.75</v>
      </c>
      <c r="G49" s="831">
        <v>4.75</v>
      </c>
      <c r="H49" s="832">
        <v>4.75</v>
      </c>
      <c r="I49" s="826">
        <v>4.75</v>
      </c>
      <c r="J49" s="223">
        <v>4.75</v>
      </c>
      <c r="K49" s="830">
        <v>4.75</v>
      </c>
      <c r="L49" s="831">
        <v>4.75</v>
      </c>
      <c r="M49" s="832">
        <v>4.75</v>
      </c>
      <c r="N49" s="826">
        <v>4.75</v>
      </c>
      <c r="O49" s="223">
        <v>4.75</v>
      </c>
      <c r="P49" s="830">
        <v>4.75</v>
      </c>
      <c r="Q49" s="192">
        <v>4.7640000000000002</v>
      </c>
      <c r="R49" s="832">
        <v>4.8</v>
      </c>
      <c r="S49" s="223">
        <v>4.8</v>
      </c>
      <c r="T49" s="832">
        <v>4.7553333333333336</v>
      </c>
      <c r="U49" s="830">
        <v>4.75</v>
      </c>
      <c r="V49" s="831">
        <v>4.75</v>
      </c>
      <c r="W49" s="832">
        <v>4.75</v>
      </c>
      <c r="X49" s="826">
        <v>4.75</v>
      </c>
      <c r="Y49" s="830">
        <v>4.75</v>
      </c>
      <c r="Z49" s="831">
        <v>4.75</v>
      </c>
      <c r="AA49" s="832">
        <v>4.75</v>
      </c>
      <c r="AB49" s="826">
        <v>4.75</v>
      </c>
      <c r="AC49" s="223">
        <v>4.75</v>
      </c>
      <c r="AD49" s="830">
        <v>4.75</v>
      </c>
      <c r="AE49" s="831">
        <v>4.75</v>
      </c>
      <c r="AF49" s="832">
        <v>4.75</v>
      </c>
      <c r="AG49" s="826">
        <v>4.75</v>
      </c>
      <c r="AH49" s="223">
        <v>4.75</v>
      </c>
      <c r="AI49" s="830">
        <v>4.75</v>
      </c>
      <c r="AJ49" s="832">
        <v>4.7640000000000002</v>
      </c>
      <c r="AK49" s="832">
        <v>4.8</v>
      </c>
      <c r="AL49" s="223">
        <v>4.8</v>
      </c>
      <c r="AM49" s="832">
        <v>4.7553333333333336</v>
      </c>
      <c r="AN49" s="830">
        <v>4.75</v>
      </c>
      <c r="AO49" s="831">
        <v>4.76</v>
      </c>
      <c r="AP49" s="832">
        <v>4.8</v>
      </c>
      <c r="AQ49" s="826">
        <v>4.7666666666666666</v>
      </c>
      <c r="AR49" s="830">
        <v>4.76</v>
      </c>
      <c r="AS49" s="831">
        <v>4.76</v>
      </c>
      <c r="AT49" s="832">
        <v>4.76</v>
      </c>
      <c r="AU49" s="826">
        <v>4.76</v>
      </c>
      <c r="AV49" s="223">
        <v>4.7599999999999989</v>
      </c>
      <c r="AW49" s="830">
        <v>4.76</v>
      </c>
      <c r="AX49" s="831">
        <v>4.76</v>
      </c>
      <c r="AY49" s="832">
        <v>4.8</v>
      </c>
      <c r="AZ49" s="826">
        <v>4.8</v>
      </c>
      <c r="BA49" s="223">
        <v>4.7666666666666657</v>
      </c>
      <c r="BB49" s="830">
        <v>4.76</v>
      </c>
      <c r="BC49" s="831">
        <v>4.76</v>
      </c>
      <c r="BD49" s="832">
        <v>4.76</v>
      </c>
      <c r="BE49" s="826">
        <v>4.76</v>
      </c>
      <c r="BF49" s="832">
        <v>4.7733333333333334</v>
      </c>
      <c r="BG49" s="830">
        <v>1.7999999999999794E-2</v>
      </c>
      <c r="BH49" s="663">
        <v>3.7852236085798019E-3</v>
      </c>
      <c r="BI49" s="830">
        <v>4.75</v>
      </c>
      <c r="BJ49" s="831">
        <v>4.75</v>
      </c>
      <c r="BK49" s="832">
        <v>4.75</v>
      </c>
      <c r="BL49" s="826">
        <v>4.75</v>
      </c>
      <c r="BM49" s="831">
        <v>4.75</v>
      </c>
      <c r="BN49" s="831">
        <v>4.75</v>
      </c>
      <c r="BO49" s="831">
        <v>4.75</v>
      </c>
      <c r="BP49" s="826">
        <v>4.76</v>
      </c>
      <c r="BQ49" s="223">
        <v>4.75</v>
      </c>
      <c r="BR49" s="831">
        <v>4.76</v>
      </c>
      <c r="BS49" s="831">
        <v>4.76</v>
      </c>
      <c r="BT49" s="831">
        <v>4.75</v>
      </c>
      <c r="BU49" s="831">
        <v>4.76</v>
      </c>
      <c r="BV49" s="831">
        <v>4.7549999999999999</v>
      </c>
    </row>
    <row r="50" spans="1:74" x14ac:dyDescent="0.25">
      <c r="A50" s="110" t="s">
        <v>81</v>
      </c>
      <c r="B50" s="827">
        <v>1498.345</v>
      </c>
      <c r="C50" s="828">
        <v>1499.3899999999999</v>
      </c>
      <c r="D50" s="829">
        <v>1459.3899999999999</v>
      </c>
      <c r="E50" s="828">
        <v>1485.49</v>
      </c>
      <c r="F50" s="827">
        <v>1422.3899999999999</v>
      </c>
      <c r="G50" s="828">
        <v>1386.19</v>
      </c>
      <c r="H50" s="829">
        <v>1371.1899999999998</v>
      </c>
      <c r="I50" s="828">
        <v>1393.26</v>
      </c>
      <c r="J50" s="145">
        <v>1439.4824999999998</v>
      </c>
      <c r="K50" s="827">
        <v>1364.864</v>
      </c>
      <c r="L50" s="828">
        <v>1376.8140000000001</v>
      </c>
      <c r="M50" s="829">
        <v>1395.61</v>
      </c>
      <c r="N50" s="828">
        <v>1379.0959999999998</v>
      </c>
      <c r="O50" s="145">
        <v>1419.3536666666664</v>
      </c>
      <c r="P50" s="827">
        <v>1361.798</v>
      </c>
      <c r="Q50" s="828">
        <v>1365.2530000000002</v>
      </c>
      <c r="R50" s="829">
        <v>1404.079</v>
      </c>
      <c r="S50" s="145">
        <v>1402.9273333333331</v>
      </c>
      <c r="T50" s="829">
        <v>1408.7760833333332</v>
      </c>
      <c r="U50" s="827">
        <v>1495.8050000000001</v>
      </c>
      <c r="V50" s="828">
        <v>1476.605</v>
      </c>
      <c r="W50" s="829">
        <v>1469.105</v>
      </c>
      <c r="X50" s="828">
        <v>1480.5050000000001</v>
      </c>
      <c r="Y50" s="827">
        <v>1425.105</v>
      </c>
      <c r="Z50" s="828">
        <v>1390.1010000000001</v>
      </c>
      <c r="AA50" s="829">
        <v>1356.3010000000002</v>
      </c>
      <c r="AB50" s="828">
        <v>1390.4656666666667</v>
      </c>
      <c r="AC50" s="145">
        <v>1435.5036666666665</v>
      </c>
      <c r="AD50" s="827">
        <v>1400.7940000000001</v>
      </c>
      <c r="AE50" s="828">
        <v>1427.7430000000002</v>
      </c>
      <c r="AF50" s="829">
        <v>1451.4430000000002</v>
      </c>
      <c r="AG50" s="828">
        <v>1426.6600000000003</v>
      </c>
      <c r="AH50" s="145">
        <v>1432.5557777777778</v>
      </c>
      <c r="AI50" s="827">
        <v>1484.5899999999997</v>
      </c>
      <c r="AJ50" s="828">
        <v>1534.3839999999998</v>
      </c>
      <c r="AK50" s="829">
        <v>1525.5820000000001</v>
      </c>
      <c r="AL50" s="145">
        <v>1514.0840000000001</v>
      </c>
      <c r="AM50" s="829">
        <v>1453.1298333333332</v>
      </c>
      <c r="AN50" s="827">
        <v>1521.4499999999998</v>
      </c>
      <c r="AO50" s="828">
        <v>1503.001</v>
      </c>
      <c r="AP50" s="829">
        <v>1491.903</v>
      </c>
      <c r="AQ50" s="828">
        <v>1505.7329999999997</v>
      </c>
      <c r="AR50" s="827">
        <v>1465.7909999999999</v>
      </c>
      <c r="AS50" s="828">
        <v>1438.1849999999997</v>
      </c>
      <c r="AT50" s="829">
        <v>1412.9049999999997</v>
      </c>
      <c r="AU50" s="828">
        <v>1438.977333333333</v>
      </c>
      <c r="AV50" s="145">
        <v>1472.2863333333332</v>
      </c>
      <c r="AW50" s="827">
        <v>1411.5338333333334</v>
      </c>
      <c r="AX50" s="828">
        <v>1423.3509999999999</v>
      </c>
      <c r="AY50" s="829">
        <v>1445.1510000000001</v>
      </c>
      <c r="AZ50" s="828">
        <v>1426.481</v>
      </c>
      <c r="BA50" s="145">
        <v>1428.3505277777776</v>
      </c>
      <c r="BB50" s="827">
        <v>1498.5218888888887</v>
      </c>
      <c r="BC50" s="828">
        <v>1536.5179999999998</v>
      </c>
      <c r="BD50" s="829">
        <v>1544.0179999999998</v>
      </c>
      <c r="BE50" s="828">
        <v>1526.3513333333333</v>
      </c>
      <c r="BF50" s="829">
        <v>1479.0068148148148</v>
      </c>
      <c r="BG50" s="827">
        <v>25.876981481481607</v>
      </c>
      <c r="BH50" s="662">
        <v>1.7807755981530171E-2</v>
      </c>
      <c r="BI50" s="827">
        <v>1521.3529999999998</v>
      </c>
      <c r="BJ50" s="828">
        <v>1501.953</v>
      </c>
      <c r="BK50" s="829">
        <v>1492.5229999999999</v>
      </c>
      <c r="BL50" s="828">
        <v>1505.6529999999998</v>
      </c>
      <c r="BM50" s="828">
        <v>1460.6829999999998</v>
      </c>
      <c r="BN50" s="828">
        <v>1444.183</v>
      </c>
      <c r="BO50" s="828">
        <v>1409.9729999999997</v>
      </c>
      <c r="BP50" s="828">
        <v>1435.4496666666664</v>
      </c>
      <c r="BQ50" s="145">
        <v>1471.778</v>
      </c>
      <c r="BR50" s="828">
        <v>1401.34</v>
      </c>
      <c r="BS50" s="828">
        <v>1410.34</v>
      </c>
      <c r="BT50" s="828">
        <v>1410.3509999999999</v>
      </c>
      <c r="BU50" s="828">
        <v>1503.1756666666663</v>
      </c>
      <c r="BV50" s="828">
        <v>1418.606111111111</v>
      </c>
    </row>
    <row r="51" spans="1:74" x14ac:dyDescent="0.25">
      <c r="A51" s="53" t="s">
        <v>48</v>
      </c>
      <c r="B51" s="830">
        <v>1297.7</v>
      </c>
      <c r="C51" s="831">
        <v>1299.3</v>
      </c>
      <c r="D51" s="832">
        <v>1259.3</v>
      </c>
      <c r="E51" s="826">
        <v>1285.4000000000001</v>
      </c>
      <c r="F51" s="830">
        <v>1222.3</v>
      </c>
      <c r="G51" s="831">
        <v>1186.1000000000001</v>
      </c>
      <c r="H51" s="832">
        <v>1171.0999999999999</v>
      </c>
      <c r="I51" s="826">
        <v>1193.17</v>
      </c>
      <c r="J51" s="223">
        <v>1239.3</v>
      </c>
      <c r="K51" s="830">
        <v>1164.7740000000001</v>
      </c>
      <c r="L51" s="831">
        <v>1174.3740000000003</v>
      </c>
      <c r="M51" s="832">
        <v>1193.17</v>
      </c>
      <c r="N51" s="826">
        <v>1177.4393333333333</v>
      </c>
      <c r="O51" s="223">
        <v>1218.6797777777779</v>
      </c>
      <c r="P51" s="830">
        <v>1164.7740000000001</v>
      </c>
      <c r="Q51" s="831">
        <v>1164.7740000000001</v>
      </c>
      <c r="R51" s="832">
        <v>1203.5999999999999</v>
      </c>
      <c r="S51" s="223">
        <v>1203.5999999999999</v>
      </c>
      <c r="T51" s="832">
        <v>1208.4388333333334</v>
      </c>
      <c r="U51" s="830">
        <v>1293.5840000000001</v>
      </c>
      <c r="V51" s="831">
        <v>1274.384</v>
      </c>
      <c r="W51" s="832">
        <v>1266.884</v>
      </c>
      <c r="X51" s="826">
        <v>1278.2840000000001</v>
      </c>
      <c r="Y51" s="830">
        <v>1222.884</v>
      </c>
      <c r="Z51" s="831">
        <v>1187.384</v>
      </c>
      <c r="AA51" s="832">
        <v>1153.5840000000001</v>
      </c>
      <c r="AB51" s="826">
        <v>1187.914</v>
      </c>
      <c r="AC51" s="223">
        <v>1233.1173333333334</v>
      </c>
      <c r="AD51" s="830">
        <v>1199.7170000000001</v>
      </c>
      <c r="AE51" s="831">
        <v>1226.6170000000002</v>
      </c>
      <c r="AF51" s="832">
        <v>1250.3170000000002</v>
      </c>
      <c r="AG51" s="826">
        <v>1225.5503333333336</v>
      </c>
      <c r="AH51" s="223">
        <v>1230.5950000000003</v>
      </c>
      <c r="AI51" s="830">
        <v>1282.3889999999999</v>
      </c>
      <c r="AJ51" s="831">
        <v>1332.1889999999999</v>
      </c>
      <c r="AK51" s="832">
        <v>1324.5</v>
      </c>
      <c r="AL51" s="223">
        <v>1313</v>
      </c>
      <c r="AM51" s="832">
        <v>1251.2027500000002</v>
      </c>
      <c r="AN51" s="830">
        <v>1318.7469999999998</v>
      </c>
      <c r="AO51" s="831">
        <v>1300.3</v>
      </c>
      <c r="AP51" s="832">
        <v>1289.2</v>
      </c>
      <c r="AQ51" s="826">
        <v>1303.0299999999997</v>
      </c>
      <c r="AR51" s="830">
        <v>1263.3</v>
      </c>
      <c r="AS51" s="831">
        <v>1235.8999999999999</v>
      </c>
      <c r="AT51" s="832">
        <v>1210.1999999999998</v>
      </c>
      <c r="AU51" s="826">
        <v>1236.4836666666665</v>
      </c>
      <c r="AV51" s="223">
        <v>1269.6883333333333</v>
      </c>
      <c r="AW51" s="830">
        <v>1206.6028333333334</v>
      </c>
      <c r="AX51" s="831">
        <v>1217.6999999999998</v>
      </c>
      <c r="AY51" s="832">
        <v>1239.5</v>
      </c>
      <c r="AZ51" s="826">
        <v>1221.07</v>
      </c>
      <c r="BA51" s="223">
        <v>1224.3977499999999</v>
      </c>
      <c r="BB51" s="830">
        <v>1289.0018888888887</v>
      </c>
      <c r="BC51" s="831">
        <v>1326.9999999999998</v>
      </c>
      <c r="BD51" s="832">
        <v>1334.4999999999998</v>
      </c>
      <c r="BE51" s="826">
        <v>1316.8333333333333</v>
      </c>
      <c r="BF51" s="832">
        <v>1271.4619814814812</v>
      </c>
      <c r="BG51" s="830">
        <v>20.259231481481038</v>
      </c>
      <c r="BH51" s="663">
        <v>1.6191805430000095E-2</v>
      </c>
      <c r="BI51" s="830">
        <v>1318.7299999999998</v>
      </c>
      <c r="BJ51" s="831">
        <v>1299.33</v>
      </c>
      <c r="BK51" s="832">
        <v>1289.8999999999999</v>
      </c>
      <c r="BL51" s="826">
        <v>1303.0299999999997</v>
      </c>
      <c r="BM51" s="831">
        <v>1260.2299999999998</v>
      </c>
      <c r="BN51" s="831">
        <v>1243.73</v>
      </c>
      <c r="BO51" s="831">
        <v>1210.1299999999999</v>
      </c>
      <c r="BP51" s="826">
        <v>1235.1999999999998</v>
      </c>
      <c r="BQ51" s="223">
        <v>1270.3416666666665</v>
      </c>
      <c r="BR51" s="831">
        <v>1201.5</v>
      </c>
      <c r="BS51" s="831">
        <v>1210.3999999999999</v>
      </c>
      <c r="BT51" s="831">
        <v>1210.3999999999999</v>
      </c>
      <c r="BU51" s="831">
        <v>1303.0299999999997</v>
      </c>
      <c r="BV51" s="831">
        <v>1218.5600000000002</v>
      </c>
    </row>
    <row r="52" spans="1:74" x14ac:dyDescent="0.25">
      <c r="A52" s="111" t="s">
        <v>49</v>
      </c>
      <c r="B52" s="830">
        <v>364.7</v>
      </c>
      <c r="C52" s="831">
        <v>366.3</v>
      </c>
      <c r="D52" s="832">
        <v>326.3</v>
      </c>
      <c r="E52" s="826">
        <v>352.4</v>
      </c>
      <c r="F52" s="830">
        <v>296</v>
      </c>
      <c r="G52" s="831">
        <v>259.2</v>
      </c>
      <c r="H52" s="832">
        <v>246.4</v>
      </c>
      <c r="I52" s="826">
        <v>267.2</v>
      </c>
      <c r="J52" s="223">
        <v>309.81666666666666</v>
      </c>
      <c r="K52" s="830">
        <v>237.2</v>
      </c>
      <c r="L52" s="831">
        <v>244.2</v>
      </c>
      <c r="M52" s="832">
        <v>267.2</v>
      </c>
      <c r="N52" s="826">
        <v>249.5333333333333</v>
      </c>
      <c r="O52" s="223">
        <v>289.72222222222217</v>
      </c>
      <c r="P52" s="830">
        <v>237.2</v>
      </c>
      <c r="Q52" s="830">
        <v>237.2</v>
      </c>
      <c r="R52" s="832">
        <v>280.60000000000002</v>
      </c>
      <c r="S52" s="223">
        <v>280.60000000000002</v>
      </c>
      <c r="T52" s="832">
        <v>280.20833333333337</v>
      </c>
      <c r="U52" s="830">
        <v>363.2</v>
      </c>
      <c r="V52" s="831">
        <v>344</v>
      </c>
      <c r="W52" s="832">
        <v>336.5</v>
      </c>
      <c r="X52" s="826">
        <v>347.9</v>
      </c>
      <c r="Y52" s="830">
        <v>292.5</v>
      </c>
      <c r="Z52" s="831">
        <v>257.8</v>
      </c>
      <c r="AA52" s="832">
        <v>226.2</v>
      </c>
      <c r="AB52" s="826">
        <v>258.8</v>
      </c>
      <c r="AC52" s="223">
        <v>303.36666666666667</v>
      </c>
      <c r="AD52" s="830">
        <v>274</v>
      </c>
      <c r="AE52" s="831">
        <v>298.3</v>
      </c>
      <c r="AF52" s="832">
        <v>320</v>
      </c>
      <c r="AG52" s="826">
        <v>297.43333333333334</v>
      </c>
      <c r="AH52" s="223">
        <v>301.38888888888891</v>
      </c>
      <c r="AI52" s="830">
        <v>351.2</v>
      </c>
      <c r="AJ52" s="830">
        <v>401</v>
      </c>
      <c r="AK52" s="832">
        <v>393.3</v>
      </c>
      <c r="AL52" s="223">
        <v>381.8</v>
      </c>
      <c r="AM52" s="832">
        <v>321.5</v>
      </c>
      <c r="AN52" s="830">
        <v>386.8</v>
      </c>
      <c r="AO52" s="831">
        <v>368.4</v>
      </c>
      <c r="AP52" s="832">
        <v>358.2</v>
      </c>
      <c r="AQ52" s="826">
        <v>371.1</v>
      </c>
      <c r="AR52" s="832">
        <v>331.4</v>
      </c>
      <c r="AS52" s="831">
        <v>304</v>
      </c>
      <c r="AT52" s="832">
        <v>278.3</v>
      </c>
      <c r="AU52" s="826">
        <v>304.56666666666666</v>
      </c>
      <c r="AV52" s="223">
        <v>337.78333333333336</v>
      </c>
      <c r="AW52" s="830">
        <v>280.10000000000002</v>
      </c>
      <c r="AX52" s="831">
        <v>288.59999999999997</v>
      </c>
      <c r="AY52" s="832">
        <v>308.39999999999998</v>
      </c>
      <c r="AZ52" s="826">
        <v>292.36666666666667</v>
      </c>
      <c r="BA52" s="223">
        <v>293.99444444444447</v>
      </c>
      <c r="BB52" s="830">
        <v>357.1</v>
      </c>
      <c r="BC52" s="830">
        <v>395.1</v>
      </c>
      <c r="BD52" s="832">
        <v>402.59999999999997</v>
      </c>
      <c r="BE52" s="826">
        <v>384.93333333333334</v>
      </c>
      <c r="BF52" s="832">
        <v>394.21111111111117</v>
      </c>
      <c r="BG52" s="830">
        <v>72.711111111111165</v>
      </c>
      <c r="BH52" s="663">
        <v>0.22616208743735977</v>
      </c>
      <c r="BI52" s="830">
        <v>386.79999999999995</v>
      </c>
      <c r="BJ52" s="831">
        <v>367.4</v>
      </c>
      <c r="BK52" s="832">
        <v>358</v>
      </c>
      <c r="BL52" s="826">
        <v>371.1</v>
      </c>
      <c r="BM52" s="831">
        <v>328.3</v>
      </c>
      <c r="BN52" s="831">
        <v>312.60000000000002</v>
      </c>
      <c r="BO52" s="831">
        <v>281.2</v>
      </c>
      <c r="BP52" s="826">
        <v>304.56666666666666</v>
      </c>
      <c r="BQ52" s="223">
        <v>337.78333333333336</v>
      </c>
      <c r="BR52" s="831">
        <v>275</v>
      </c>
      <c r="BS52" s="831">
        <v>281.3</v>
      </c>
      <c r="BT52" s="831">
        <v>281.3</v>
      </c>
      <c r="BU52" s="831">
        <v>371.1</v>
      </c>
      <c r="BV52" s="831">
        <v>293.99444444444447</v>
      </c>
    </row>
    <row r="53" spans="1:74" x14ac:dyDescent="0.25">
      <c r="A53" s="111" t="s">
        <v>50</v>
      </c>
      <c r="B53" s="830">
        <v>12</v>
      </c>
      <c r="C53" s="831">
        <v>12</v>
      </c>
      <c r="D53" s="832">
        <v>12</v>
      </c>
      <c r="E53" s="826">
        <v>12</v>
      </c>
      <c r="F53" s="830">
        <v>12</v>
      </c>
      <c r="G53" s="831">
        <v>12</v>
      </c>
      <c r="H53" s="832">
        <v>12</v>
      </c>
      <c r="I53" s="826">
        <v>12</v>
      </c>
      <c r="J53" s="223">
        <v>12</v>
      </c>
      <c r="K53" s="830">
        <v>12</v>
      </c>
      <c r="L53" s="831">
        <v>12</v>
      </c>
      <c r="M53" s="832">
        <v>12</v>
      </c>
      <c r="N53" s="826">
        <v>12</v>
      </c>
      <c r="O53" s="223">
        <v>12</v>
      </c>
      <c r="P53" s="830">
        <v>12</v>
      </c>
      <c r="Q53" s="830">
        <v>12</v>
      </c>
      <c r="R53" s="832">
        <v>12</v>
      </c>
      <c r="S53" s="223">
        <v>12</v>
      </c>
      <c r="T53" s="832">
        <v>12</v>
      </c>
      <c r="U53" s="830">
        <v>12</v>
      </c>
      <c r="V53" s="831">
        <v>12</v>
      </c>
      <c r="W53" s="832">
        <v>12</v>
      </c>
      <c r="X53" s="826">
        <v>12</v>
      </c>
      <c r="Y53" s="830">
        <v>12</v>
      </c>
      <c r="Z53" s="831">
        <v>12</v>
      </c>
      <c r="AA53" s="832">
        <v>12</v>
      </c>
      <c r="AB53" s="826">
        <v>12</v>
      </c>
      <c r="AC53" s="223">
        <v>12</v>
      </c>
      <c r="AD53" s="830">
        <v>12</v>
      </c>
      <c r="AE53" s="831">
        <v>12</v>
      </c>
      <c r="AF53" s="832">
        <v>12</v>
      </c>
      <c r="AG53" s="826">
        <v>12</v>
      </c>
      <c r="AH53" s="223">
        <v>12</v>
      </c>
      <c r="AI53" s="830">
        <v>12</v>
      </c>
      <c r="AJ53" s="830">
        <v>12</v>
      </c>
      <c r="AK53" s="832">
        <v>12</v>
      </c>
      <c r="AL53" s="223">
        <v>12</v>
      </c>
      <c r="AM53" s="832">
        <v>12</v>
      </c>
      <c r="AN53" s="830">
        <v>12</v>
      </c>
      <c r="AO53" s="831">
        <v>12</v>
      </c>
      <c r="AP53" s="832">
        <v>12</v>
      </c>
      <c r="AQ53" s="826">
        <v>12</v>
      </c>
      <c r="AR53" s="830">
        <v>12</v>
      </c>
      <c r="AS53" s="831">
        <v>12</v>
      </c>
      <c r="AT53" s="832">
        <v>12</v>
      </c>
      <c r="AU53" s="826">
        <v>12</v>
      </c>
      <c r="AV53" s="223">
        <v>12</v>
      </c>
      <c r="AW53" s="830">
        <v>12</v>
      </c>
      <c r="AX53" s="831">
        <v>12</v>
      </c>
      <c r="AY53" s="832">
        <v>12</v>
      </c>
      <c r="AZ53" s="826">
        <v>12</v>
      </c>
      <c r="BA53" s="223">
        <v>12</v>
      </c>
      <c r="BB53" s="830">
        <v>12</v>
      </c>
      <c r="BC53" s="831">
        <v>12</v>
      </c>
      <c r="BD53" s="832">
        <v>12</v>
      </c>
      <c r="BE53" s="826">
        <v>12</v>
      </c>
      <c r="BF53" s="832">
        <v>12</v>
      </c>
      <c r="BG53" s="830">
        <v>0</v>
      </c>
      <c r="BH53" s="663">
        <v>0</v>
      </c>
      <c r="BI53" s="830">
        <v>12</v>
      </c>
      <c r="BJ53" s="831">
        <v>12</v>
      </c>
      <c r="BK53" s="832">
        <v>12</v>
      </c>
      <c r="BL53" s="826">
        <v>12</v>
      </c>
      <c r="BM53" s="831">
        <v>12</v>
      </c>
      <c r="BN53" s="831">
        <v>12</v>
      </c>
      <c r="BO53" s="831">
        <v>12</v>
      </c>
      <c r="BP53" s="826">
        <v>12</v>
      </c>
      <c r="BQ53" s="223">
        <v>12</v>
      </c>
      <c r="BR53" s="831">
        <v>12</v>
      </c>
      <c r="BS53" s="831">
        <v>12</v>
      </c>
      <c r="BT53" s="831">
        <v>12</v>
      </c>
      <c r="BU53" s="831">
        <v>12</v>
      </c>
      <c r="BV53" s="831">
        <v>12</v>
      </c>
    </row>
    <row r="54" spans="1:74" x14ac:dyDescent="0.25">
      <c r="A54" s="111" t="s">
        <v>51</v>
      </c>
      <c r="B54" s="830">
        <v>680</v>
      </c>
      <c r="C54" s="831">
        <v>680</v>
      </c>
      <c r="D54" s="832">
        <v>680</v>
      </c>
      <c r="E54" s="826">
        <v>680</v>
      </c>
      <c r="F54" s="830">
        <v>680</v>
      </c>
      <c r="G54" s="831">
        <v>680</v>
      </c>
      <c r="H54" s="832">
        <v>680</v>
      </c>
      <c r="I54" s="826">
        <v>680</v>
      </c>
      <c r="J54" s="223">
        <v>680</v>
      </c>
      <c r="K54" s="830">
        <v>680</v>
      </c>
      <c r="L54" s="831">
        <v>680</v>
      </c>
      <c r="M54" s="832">
        <v>680</v>
      </c>
      <c r="N54" s="826">
        <v>680</v>
      </c>
      <c r="O54" s="223">
        <v>680</v>
      </c>
      <c r="P54" s="830">
        <v>680</v>
      </c>
      <c r="Q54" s="830">
        <v>680</v>
      </c>
      <c r="R54" s="832">
        <v>680</v>
      </c>
      <c r="S54" s="223">
        <v>680</v>
      </c>
      <c r="T54" s="832">
        <v>680</v>
      </c>
      <c r="U54" s="830">
        <v>680</v>
      </c>
      <c r="V54" s="831">
        <v>680</v>
      </c>
      <c r="W54" s="832">
        <v>680</v>
      </c>
      <c r="X54" s="826">
        <v>680</v>
      </c>
      <c r="Y54" s="830">
        <v>680</v>
      </c>
      <c r="Z54" s="831">
        <v>680</v>
      </c>
      <c r="AA54" s="832">
        <v>680</v>
      </c>
      <c r="AB54" s="826">
        <v>680</v>
      </c>
      <c r="AC54" s="223">
        <v>680</v>
      </c>
      <c r="AD54" s="830">
        <v>680</v>
      </c>
      <c r="AE54" s="831">
        <v>680</v>
      </c>
      <c r="AF54" s="832">
        <v>680</v>
      </c>
      <c r="AG54" s="826">
        <v>680</v>
      </c>
      <c r="AH54" s="223">
        <v>680</v>
      </c>
      <c r="AI54" s="830">
        <v>680</v>
      </c>
      <c r="AJ54" s="830">
        <v>680</v>
      </c>
      <c r="AK54" s="832">
        <v>680</v>
      </c>
      <c r="AL54" s="223">
        <v>680</v>
      </c>
      <c r="AM54" s="832">
        <v>680</v>
      </c>
      <c r="AN54" s="830">
        <v>680</v>
      </c>
      <c r="AO54" s="831">
        <v>680</v>
      </c>
      <c r="AP54" s="832">
        <v>680</v>
      </c>
      <c r="AQ54" s="826">
        <v>680</v>
      </c>
      <c r="AR54" s="830">
        <v>680</v>
      </c>
      <c r="AS54" s="831">
        <v>680</v>
      </c>
      <c r="AT54" s="832">
        <v>680</v>
      </c>
      <c r="AU54" s="826">
        <v>680</v>
      </c>
      <c r="AV54" s="223">
        <v>680</v>
      </c>
      <c r="AW54" s="830">
        <v>680</v>
      </c>
      <c r="AX54" s="831">
        <v>680</v>
      </c>
      <c r="AY54" s="832">
        <v>680</v>
      </c>
      <c r="AZ54" s="826">
        <v>680</v>
      </c>
      <c r="BA54" s="223">
        <v>680</v>
      </c>
      <c r="BB54" s="830">
        <v>680</v>
      </c>
      <c r="BC54" s="831">
        <v>680</v>
      </c>
      <c r="BD54" s="832">
        <v>680</v>
      </c>
      <c r="BE54" s="826">
        <v>680</v>
      </c>
      <c r="BF54" s="832">
        <v>680</v>
      </c>
      <c r="BG54" s="830">
        <v>0</v>
      </c>
      <c r="BH54" s="663">
        <v>0</v>
      </c>
      <c r="BI54" s="830">
        <v>680</v>
      </c>
      <c r="BJ54" s="831">
        <v>680</v>
      </c>
      <c r="BK54" s="832">
        <v>680</v>
      </c>
      <c r="BL54" s="826">
        <v>680</v>
      </c>
      <c r="BM54" s="831">
        <v>680</v>
      </c>
      <c r="BN54" s="831">
        <v>680</v>
      </c>
      <c r="BO54" s="831">
        <v>680</v>
      </c>
      <c r="BP54" s="826">
        <v>680</v>
      </c>
      <c r="BQ54" s="223">
        <v>680</v>
      </c>
      <c r="BR54" s="831">
        <v>680</v>
      </c>
      <c r="BS54" s="831">
        <v>680</v>
      </c>
      <c r="BT54" s="831">
        <v>680</v>
      </c>
      <c r="BU54" s="831">
        <v>680</v>
      </c>
      <c r="BV54" s="831">
        <v>680</v>
      </c>
    </row>
    <row r="55" spans="1:74" x14ac:dyDescent="0.25">
      <c r="A55" s="111" t="s">
        <v>34</v>
      </c>
      <c r="B55" s="830">
        <v>90.3</v>
      </c>
      <c r="C55" s="831">
        <v>90.3</v>
      </c>
      <c r="D55" s="832">
        <v>90.3</v>
      </c>
      <c r="E55" s="826">
        <v>90.3</v>
      </c>
      <c r="F55" s="830">
        <v>85.7</v>
      </c>
      <c r="G55" s="831">
        <v>85.7</v>
      </c>
      <c r="H55" s="832">
        <v>85.7</v>
      </c>
      <c r="I55" s="826">
        <v>85.7</v>
      </c>
      <c r="J55" s="223">
        <v>88</v>
      </c>
      <c r="K55" s="830">
        <v>90.314999999999998</v>
      </c>
      <c r="L55" s="831">
        <v>90.314999999999998</v>
      </c>
      <c r="M55" s="832">
        <v>85.7</v>
      </c>
      <c r="N55" s="826">
        <v>88.776666666666657</v>
      </c>
      <c r="O55" s="223">
        <v>88.258888888888862</v>
      </c>
      <c r="P55" s="830">
        <v>90.314999999999998</v>
      </c>
      <c r="Q55" s="830">
        <v>90.314999999999998</v>
      </c>
      <c r="R55" s="832">
        <v>85.7</v>
      </c>
      <c r="S55" s="223">
        <v>85.7</v>
      </c>
      <c r="T55" s="832">
        <v>88.388333333333335</v>
      </c>
      <c r="U55" s="830">
        <v>88.384</v>
      </c>
      <c r="V55" s="831">
        <v>88.384</v>
      </c>
      <c r="W55" s="832">
        <v>88.384</v>
      </c>
      <c r="X55" s="826">
        <v>88.384</v>
      </c>
      <c r="Y55" s="830">
        <v>88.384</v>
      </c>
      <c r="Z55" s="831">
        <v>88.384</v>
      </c>
      <c r="AA55" s="832">
        <v>88.384</v>
      </c>
      <c r="AB55" s="826">
        <v>88.384</v>
      </c>
      <c r="AC55" s="223">
        <v>88.384</v>
      </c>
      <c r="AD55" s="830">
        <v>88.4</v>
      </c>
      <c r="AE55" s="831">
        <v>88.4</v>
      </c>
      <c r="AF55" s="832">
        <v>88.4</v>
      </c>
      <c r="AG55" s="826">
        <v>88.40000000000002</v>
      </c>
      <c r="AH55" s="223">
        <v>88.389333333333354</v>
      </c>
      <c r="AI55" s="830">
        <v>88.388999999999996</v>
      </c>
      <c r="AJ55" s="830">
        <v>88.388999999999996</v>
      </c>
      <c r="AK55" s="832">
        <v>88.4</v>
      </c>
      <c r="AL55" s="223">
        <v>88.4</v>
      </c>
      <c r="AM55" s="832">
        <v>88.390166666666673</v>
      </c>
      <c r="AN55" s="830">
        <v>89.33</v>
      </c>
      <c r="AO55" s="831">
        <v>89.3</v>
      </c>
      <c r="AP55" s="832">
        <v>88.4</v>
      </c>
      <c r="AQ55" s="826">
        <v>89.33</v>
      </c>
      <c r="AR55" s="830">
        <v>89.3</v>
      </c>
      <c r="AS55" s="831">
        <v>89.3</v>
      </c>
      <c r="AT55" s="832">
        <v>89.3</v>
      </c>
      <c r="AU55" s="826">
        <v>89.3</v>
      </c>
      <c r="AV55" s="223">
        <v>89.305000000000007</v>
      </c>
      <c r="AW55" s="830">
        <v>89.3</v>
      </c>
      <c r="AX55" s="831">
        <v>89.3</v>
      </c>
      <c r="AY55" s="832">
        <v>89.3</v>
      </c>
      <c r="AZ55" s="826">
        <v>89.103333333333339</v>
      </c>
      <c r="BA55" s="223">
        <v>89.3</v>
      </c>
      <c r="BB55" s="830">
        <v>89.3</v>
      </c>
      <c r="BC55" s="831">
        <v>89.3</v>
      </c>
      <c r="BD55" s="832">
        <v>89.3</v>
      </c>
      <c r="BE55" s="826">
        <v>89.3</v>
      </c>
      <c r="BF55" s="832">
        <v>89.3</v>
      </c>
      <c r="BG55" s="830">
        <v>0.90983333333332439</v>
      </c>
      <c r="BH55" s="663">
        <v>1.0293377279900984E-2</v>
      </c>
      <c r="BI55" s="830">
        <v>89.33</v>
      </c>
      <c r="BJ55" s="831">
        <v>89.33</v>
      </c>
      <c r="BK55" s="832">
        <v>89.3</v>
      </c>
      <c r="BL55" s="826">
        <v>89.33</v>
      </c>
      <c r="BM55" s="831">
        <v>89.33</v>
      </c>
      <c r="BN55" s="831">
        <v>89.33</v>
      </c>
      <c r="BO55" s="831">
        <v>89.33</v>
      </c>
      <c r="BP55" s="826">
        <v>89.3</v>
      </c>
      <c r="BQ55" s="223">
        <v>89.305000000000007</v>
      </c>
      <c r="BR55" s="831">
        <v>89.3</v>
      </c>
      <c r="BS55" s="831">
        <v>89.3</v>
      </c>
      <c r="BT55" s="831">
        <v>89.3</v>
      </c>
      <c r="BU55" s="831">
        <v>89.33</v>
      </c>
      <c r="BV55" s="831">
        <v>89.3</v>
      </c>
    </row>
    <row r="56" spans="1:74" x14ac:dyDescent="0.25">
      <c r="A56" s="111" t="s">
        <v>99</v>
      </c>
      <c r="B56" s="830">
        <v>72</v>
      </c>
      <c r="C56" s="831">
        <v>72</v>
      </c>
      <c r="D56" s="832">
        <v>72</v>
      </c>
      <c r="E56" s="826">
        <v>72</v>
      </c>
      <c r="F56" s="830">
        <v>72</v>
      </c>
      <c r="G56" s="831">
        <v>72</v>
      </c>
      <c r="H56" s="832">
        <v>72</v>
      </c>
      <c r="I56" s="826">
        <v>72</v>
      </c>
      <c r="J56" s="223">
        <v>72</v>
      </c>
      <c r="K56" s="830">
        <v>66.599999999999994</v>
      </c>
      <c r="L56" s="831">
        <v>69.2</v>
      </c>
      <c r="M56" s="832">
        <v>72</v>
      </c>
      <c r="N56" s="826">
        <v>69.266666666666666</v>
      </c>
      <c r="O56" s="223">
        <v>71.088888888888889</v>
      </c>
      <c r="P56" s="830">
        <v>66.599999999999994</v>
      </c>
      <c r="Q56" s="830">
        <v>66.599999999999994</v>
      </c>
      <c r="R56" s="832">
        <v>66.599999999999994</v>
      </c>
      <c r="S56" s="223">
        <v>66.599999999999994</v>
      </c>
      <c r="T56" s="832">
        <v>69.966666666666654</v>
      </c>
      <c r="U56" s="830">
        <v>72</v>
      </c>
      <c r="V56" s="831">
        <v>72</v>
      </c>
      <c r="W56" s="832">
        <v>72</v>
      </c>
      <c r="X56" s="826">
        <v>72</v>
      </c>
      <c r="Y56" s="830">
        <v>72</v>
      </c>
      <c r="Z56" s="831">
        <v>72</v>
      </c>
      <c r="AA56" s="832">
        <v>72</v>
      </c>
      <c r="AB56" s="826">
        <v>72</v>
      </c>
      <c r="AC56" s="223">
        <v>72</v>
      </c>
      <c r="AD56" s="830">
        <v>66.599999999999994</v>
      </c>
      <c r="AE56" s="831">
        <v>69.2</v>
      </c>
      <c r="AF56" s="832">
        <v>71.2</v>
      </c>
      <c r="AG56" s="826">
        <v>69</v>
      </c>
      <c r="AH56" s="223">
        <v>71</v>
      </c>
      <c r="AI56" s="830">
        <v>72</v>
      </c>
      <c r="AJ56" s="830">
        <v>72</v>
      </c>
      <c r="AK56" s="832">
        <v>72</v>
      </c>
      <c r="AL56" s="223">
        <v>72</v>
      </c>
      <c r="AM56" s="832">
        <v>71.25</v>
      </c>
      <c r="AN56" s="830">
        <v>72</v>
      </c>
      <c r="AO56" s="831">
        <v>72</v>
      </c>
      <c r="AP56" s="832">
        <v>72</v>
      </c>
      <c r="AQ56" s="826">
        <v>72</v>
      </c>
      <c r="AR56" s="830">
        <v>72</v>
      </c>
      <c r="AS56" s="831">
        <v>72</v>
      </c>
      <c r="AT56" s="832">
        <v>72</v>
      </c>
      <c r="AU56" s="826">
        <v>72</v>
      </c>
      <c r="AV56" s="223">
        <v>72</v>
      </c>
      <c r="AW56" s="830">
        <v>66.599999999999994</v>
      </c>
      <c r="AX56" s="831">
        <v>69.2</v>
      </c>
      <c r="AY56" s="832">
        <v>71.2</v>
      </c>
      <c r="AZ56" s="826">
        <v>69</v>
      </c>
      <c r="BA56" s="223">
        <v>71</v>
      </c>
      <c r="BB56" s="830">
        <v>72</v>
      </c>
      <c r="BC56" s="831">
        <v>72</v>
      </c>
      <c r="BD56" s="832">
        <v>72</v>
      </c>
      <c r="BE56" s="826">
        <v>72</v>
      </c>
      <c r="BF56" s="832">
        <v>71.25</v>
      </c>
      <c r="BG56" s="830">
        <v>0</v>
      </c>
      <c r="BH56" s="663">
        <v>0</v>
      </c>
      <c r="BI56" s="830">
        <v>72</v>
      </c>
      <c r="BJ56" s="831">
        <v>72</v>
      </c>
      <c r="BK56" s="832">
        <v>72</v>
      </c>
      <c r="BL56" s="826">
        <v>72</v>
      </c>
      <c r="BM56" s="831">
        <v>72</v>
      </c>
      <c r="BN56" s="831">
        <v>72</v>
      </c>
      <c r="BO56" s="831">
        <v>72</v>
      </c>
      <c r="BP56" s="826">
        <v>72</v>
      </c>
      <c r="BQ56" s="223">
        <v>72</v>
      </c>
      <c r="BR56" s="831">
        <v>72</v>
      </c>
      <c r="BS56" s="831">
        <v>72</v>
      </c>
      <c r="BT56" s="831">
        <v>72</v>
      </c>
      <c r="BU56" s="831">
        <v>72</v>
      </c>
      <c r="BV56" s="831">
        <v>71</v>
      </c>
    </row>
    <row r="57" spans="1:74" x14ac:dyDescent="0.25">
      <c r="A57" s="111" t="s">
        <v>52</v>
      </c>
      <c r="B57" s="830">
        <v>78.699999999999989</v>
      </c>
      <c r="C57" s="831">
        <v>78.699999999999989</v>
      </c>
      <c r="D57" s="832">
        <v>78.699999999999989</v>
      </c>
      <c r="E57" s="826">
        <v>78.699999999999989</v>
      </c>
      <c r="F57" s="830">
        <v>76.599999999999994</v>
      </c>
      <c r="G57" s="831">
        <v>77.199999999999989</v>
      </c>
      <c r="H57" s="832">
        <v>75</v>
      </c>
      <c r="I57" s="826">
        <v>76.27000000000001</v>
      </c>
      <c r="J57" s="223">
        <v>77.483333333333334</v>
      </c>
      <c r="K57" s="830">
        <v>78.659000000000006</v>
      </c>
      <c r="L57" s="831">
        <v>78.659000000000006</v>
      </c>
      <c r="M57" s="832">
        <v>76.27000000000001</v>
      </c>
      <c r="N57" s="826">
        <v>77.862666666666669</v>
      </c>
      <c r="O57" s="223">
        <v>77.609777777777779</v>
      </c>
      <c r="P57" s="830">
        <v>78.659000000000006</v>
      </c>
      <c r="Q57" s="830">
        <v>78.659000000000006</v>
      </c>
      <c r="R57" s="832">
        <v>78.7</v>
      </c>
      <c r="S57" s="223">
        <v>78.7</v>
      </c>
      <c r="T57" s="832">
        <v>77.875500000000002</v>
      </c>
      <c r="U57" s="830">
        <v>78</v>
      </c>
      <c r="V57" s="831">
        <v>78</v>
      </c>
      <c r="W57" s="832">
        <v>78</v>
      </c>
      <c r="X57" s="826">
        <v>78</v>
      </c>
      <c r="Y57" s="830">
        <v>78</v>
      </c>
      <c r="Z57" s="831">
        <v>77.199999999999989</v>
      </c>
      <c r="AA57" s="832">
        <v>75</v>
      </c>
      <c r="AB57" s="826">
        <v>76.72999999999999</v>
      </c>
      <c r="AC57" s="223">
        <v>77.36666666666666</v>
      </c>
      <c r="AD57" s="830">
        <v>78.716999999999999</v>
      </c>
      <c r="AE57" s="831">
        <v>78.716999999999999</v>
      </c>
      <c r="AF57" s="832">
        <v>78.716999999999999</v>
      </c>
      <c r="AG57" s="826">
        <v>78.716999999999999</v>
      </c>
      <c r="AH57" s="223">
        <v>77.816777777777773</v>
      </c>
      <c r="AI57" s="830">
        <v>78.8</v>
      </c>
      <c r="AJ57" s="830">
        <v>78.8</v>
      </c>
      <c r="AK57" s="832">
        <v>78.8</v>
      </c>
      <c r="AL57" s="223">
        <v>78.8</v>
      </c>
      <c r="AM57" s="832">
        <v>78.062583333333336</v>
      </c>
      <c r="AN57" s="830">
        <v>78.617000000000004</v>
      </c>
      <c r="AO57" s="831">
        <v>78.599999999999994</v>
      </c>
      <c r="AP57" s="832">
        <v>78.599999999999994</v>
      </c>
      <c r="AQ57" s="826">
        <v>78.599999999999994</v>
      </c>
      <c r="AR57" s="830">
        <v>78.599999999999994</v>
      </c>
      <c r="AS57" s="830">
        <v>78.599999999999994</v>
      </c>
      <c r="AT57" s="832">
        <v>78.599999999999994</v>
      </c>
      <c r="AU57" s="826">
        <v>78.617000000000004</v>
      </c>
      <c r="AV57" s="223">
        <v>78.605666666666664</v>
      </c>
      <c r="AW57" s="830">
        <v>78.602833333333322</v>
      </c>
      <c r="AX57" s="831">
        <v>78.599999999999994</v>
      </c>
      <c r="AY57" s="832">
        <v>78.599999999999994</v>
      </c>
      <c r="AZ57" s="826">
        <v>78.599999999999994</v>
      </c>
      <c r="BA57" s="223">
        <v>78.599999999999994</v>
      </c>
      <c r="BB57" s="830">
        <v>78.601888888888894</v>
      </c>
      <c r="BC57" s="835">
        <v>78.599999999999994</v>
      </c>
      <c r="BD57" s="835">
        <v>78.599999999999994</v>
      </c>
      <c r="BE57" s="826">
        <v>78.599999999999994</v>
      </c>
      <c r="BF57" s="832">
        <v>78.599999999999994</v>
      </c>
      <c r="BG57" s="830">
        <v>0.53741666666665822</v>
      </c>
      <c r="BH57" s="663">
        <v>6.8844335367668208E-3</v>
      </c>
      <c r="BI57" s="830">
        <v>78.599999999999994</v>
      </c>
      <c r="BJ57" s="831">
        <v>78.599999999999994</v>
      </c>
      <c r="BK57" s="832">
        <v>78.599999999999994</v>
      </c>
      <c r="BL57" s="826">
        <v>78.599999999999994</v>
      </c>
      <c r="BM57" s="831">
        <v>78.599999999999994</v>
      </c>
      <c r="BN57" s="831">
        <v>77.8</v>
      </c>
      <c r="BO57" s="831">
        <v>75.599999999999994</v>
      </c>
      <c r="BP57" s="826">
        <v>77.333333333333329</v>
      </c>
      <c r="BQ57" s="223">
        <v>77.966666666666654</v>
      </c>
      <c r="BR57" s="831">
        <v>73.199999999999989</v>
      </c>
      <c r="BS57" s="831">
        <v>75.800000000000011</v>
      </c>
      <c r="BT57" s="831">
        <v>75.800000000000011</v>
      </c>
      <c r="BU57" s="831">
        <v>78.599999999999994</v>
      </c>
      <c r="BV57" s="831">
        <v>78.599999999999994</v>
      </c>
    </row>
    <row r="58" spans="1:74" x14ac:dyDescent="0.25">
      <c r="A58" s="53" t="s">
        <v>53</v>
      </c>
      <c r="B58" s="830">
        <v>189.64500000000001</v>
      </c>
      <c r="C58" s="831">
        <v>189.64500000000001</v>
      </c>
      <c r="D58" s="832">
        <v>189.64500000000001</v>
      </c>
      <c r="E58" s="826">
        <v>189.64500000000001</v>
      </c>
      <c r="F58" s="830">
        <v>189.64500000000001</v>
      </c>
      <c r="G58" s="831">
        <v>189.64500000000001</v>
      </c>
      <c r="H58" s="832">
        <v>189.64500000000001</v>
      </c>
      <c r="I58" s="826">
        <v>189.64500000000001</v>
      </c>
      <c r="J58" s="223">
        <v>189.64500000000001</v>
      </c>
      <c r="K58" s="830">
        <v>189.64500000000001</v>
      </c>
      <c r="L58" s="831">
        <v>191.995</v>
      </c>
      <c r="M58" s="832">
        <v>191.995</v>
      </c>
      <c r="N58" s="826">
        <v>191.21166666666667</v>
      </c>
      <c r="O58" s="223">
        <v>190.16722222222222</v>
      </c>
      <c r="P58" s="830">
        <v>186.57900000000001</v>
      </c>
      <c r="Q58" s="831">
        <v>186.57900000000001</v>
      </c>
      <c r="R58" s="832">
        <v>186.57900000000001</v>
      </c>
      <c r="S58" s="223">
        <v>186.57900000000001</v>
      </c>
      <c r="T58" s="832">
        <v>189.27016666666668</v>
      </c>
      <c r="U58" s="830">
        <v>188.31800000000001</v>
      </c>
      <c r="V58" s="831">
        <v>188.31800000000001</v>
      </c>
      <c r="W58" s="832">
        <v>188.31800000000001</v>
      </c>
      <c r="X58" s="826">
        <v>188.31800000000001</v>
      </c>
      <c r="Y58" s="830">
        <v>188.31800000000001</v>
      </c>
      <c r="Z58" s="831">
        <v>188.81399999999999</v>
      </c>
      <c r="AA58" s="832">
        <v>188.81399999999999</v>
      </c>
      <c r="AB58" s="826">
        <v>188.64866666666668</v>
      </c>
      <c r="AC58" s="223">
        <v>188.48333333333335</v>
      </c>
      <c r="AD58" s="830">
        <v>187.17400000000001</v>
      </c>
      <c r="AE58" s="831">
        <v>187.22300000000001</v>
      </c>
      <c r="AF58" s="832">
        <v>187.22300000000001</v>
      </c>
      <c r="AG58" s="826">
        <v>187.20666666666668</v>
      </c>
      <c r="AH58" s="223">
        <v>188.05777777777777</v>
      </c>
      <c r="AI58" s="830">
        <v>187.18799999999999</v>
      </c>
      <c r="AJ58" s="830">
        <v>187.18199999999999</v>
      </c>
      <c r="AK58" s="830">
        <v>187.18199999999999</v>
      </c>
      <c r="AL58" s="830">
        <v>187.184</v>
      </c>
      <c r="AM58" s="832">
        <v>187.83933333333334</v>
      </c>
      <c r="AN58" s="830">
        <v>187.18199999999999</v>
      </c>
      <c r="AO58" s="831">
        <v>187.18</v>
      </c>
      <c r="AP58" s="832">
        <v>187.18199999999999</v>
      </c>
      <c r="AQ58" s="826">
        <v>187.18199999999999</v>
      </c>
      <c r="AR58" s="830">
        <v>186.97</v>
      </c>
      <c r="AS58" s="831">
        <v>186.76400000000001</v>
      </c>
      <c r="AT58" s="832">
        <v>187.184</v>
      </c>
      <c r="AU58" s="826">
        <v>186.97266666666667</v>
      </c>
      <c r="AV58" s="223">
        <v>187.077</v>
      </c>
      <c r="AW58" s="830">
        <v>189.41</v>
      </c>
      <c r="AX58" s="831">
        <v>190.13</v>
      </c>
      <c r="AY58" s="832">
        <v>190.13</v>
      </c>
      <c r="AZ58" s="826">
        <v>189.89</v>
      </c>
      <c r="BA58" s="223">
        <v>188.43177777777774</v>
      </c>
      <c r="BB58" s="830">
        <v>194</v>
      </c>
      <c r="BC58" s="831">
        <v>193.99700000000001</v>
      </c>
      <c r="BD58" s="832">
        <v>193.99700000000001</v>
      </c>
      <c r="BE58" s="826">
        <v>193.99699999999999</v>
      </c>
      <c r="BF58" s="832">
        <v>192.024</v>
      </c>
      <c r="BG58" s="830">
        <v>4.1846666666666579</v>
      </c>
      <c r="BH58" s="663">
        <v>2.2277904166326579E-2</v>
      </c>
      <c r="BI58" s="830">
        <v>187.102</v>
      </c>
      <c r="BJ58" s="831">
        <v>187.102</v>
      </c>
      <c r="BK58" s="832">
        <v>187.102</v>
      </c>
      <c r="BL58" s="826">
        <v>187.102</v>
      </c>
      <c r="BM58" s="831">
        <v>184.93199999999999</v>
      </c>
      <c r="BN58" s="831">
        <v>184.93199999999999</v>
      </c>
      <c r="BO58" s="831">
        <v>184.322</v>
      </c>
      <c r="BP58" s="826">
        <v>184.72866666666664</v>
      </c>
      <c r="BQ58" s="223">
        <v>185.91533333333334</v>
      </c>
      <c r="BR58" s="831">
        <v>184.32</v>
      </c>
      <c r="BS58" s="831">
        <v>184.42</v>
      </c>
      <c r="BT58" s="831">
        <v>184.43</v>
      </c>
      <c r="BU58" s="831">
        <v>184.62466666666668</v>
      </c>
      <c r="BV58" s="831">
        <v>184.52544444444445</v>
      </c>
    </row>
    <row r="59" spans="1:74" x14ac:dyDescent="0.25">
      <c r="A59" s="53" t="s">
        <v>98</v>
      </c>
      <c r="B59" s="830">
        <v>5</v>
      </c>
      <c r="C59" s="831">
        <v>5</v>
      </c>
      <c r="D59" s="832">
        <v>5</v>
      </c>
      <c r="E59" s="826">
        <v>5</v>
      </c>
      <c r="F59" s="830">
        <v>7.5</v>
      </c>
      <c r="G59" s="831">
        <v>7.5</v>
      </c>
      <c r="H59" s="832">
        <v>7.5</v>
      </c>
      <c r="I59" s="826">
        <v>7.5</v>
      </c>
      <c r="J59" s="223">
        <v>6.25</v>
      </c>
      <c r="K59" s="830">
        <v>7.5</v>
      </c>
      <c r="L59" s="831">
        <v>7.5</v>
      </c>
      <c r="M59" s="832">
        <v>7.5</v>
      </c>
      <c r="N59" s="826">
        <v>7.5</v>
      </c>
      <c r="O59" s="223">
        <v>6.666666666666667</v>
      </c>
      <c r="P59" s="830">
        <v>7.5</v>
      </c>
      <c r="Q59" s="831">
        <v>7.5</v>
      </c>
      <c r="R59" s="832">
        <v>7.5</v>
      </c>
      <c r="S59" s="223">
        <v>7.5</v>
      </c>
      <c r="T59" s="832">
        <v>6.875</v>
      </c>
      <c r="U59" s="830">
        <v>7.5</v>
      </c>
      <c r="V59" s="831">
        <v>7.5</v>
      </c>
      <c r="W59" s="832">
        <v>7.5</v>
      </c>
      <c r="X59" s="826">
        <v>7.5</v>
      </c>
      <c r="Y59" s="830">
        <v>7.5</v>
      </c>
      <c r="Z59" s="831">
        <v>7.5</v>
      </c>
      <c r="AA59" s="832">
        <v>7.5</v>
      </c>
      <c r="AB59" s="826">
        <v>7.5</v>
      </c>
      <c r="AC59" s="223">
        <v>7.5</v>
      </c>
      <c r="AD59" s="830">
        <v>7.5</v>
      </c>
      <c r="AE59" s="831">
        <v>7.5</v>
      </c>
      <c r="AF59" s="832">
        <v>7.5</v>
      </c>
      <c r="AG59" s="826">
        <v>7.5</v>
      </c>
      <c r="AH59" s="223">
        <v>7.5</v>
      </c>
      <c r="AI59" s="830">
        <v>7.5</v>
      </c>
      <c r="AJ59" s="830">
        <v>7.5</v>
      </c>
      <c r="AK59" s="832">
        <v>7.5</v>
      </c>
      <c r="AL59" s="223">
        <v>7.5</v>
      </c>
      <c r="AM59" s="832">
        <v>7.5</v>
      </c>
      <c r="AN59" s="830">
        <v>7.5</v>
      </c>
      <c r="AO59" s="831">
        <v>7.5</v>
      </c>
      <c r="AP59" s="832">
        <v>7.5</v>
      </c>
      <c r="AQ59" s="826">
        <v>7.5</v>
      </c>
      <c r="AR59" s="830">
        <v>7.5</v>
      </c>
      <c r="AS59" s="831">
        <v>7.5</v>
      </c>
      <c r="AT59" s="832">
        <v>7.5</v>
      </c>
      <c r="AU59" s="826">
        <v>7.5</v>
      </c>
      <c r="AV59" s="223">
        <v>7.5</v>
      </c>
      <c r="AW59" s="830">
        <v>7.5</v>
      </c>
      <c r="AX59" s="831">
        <v>7.5</v>
      </c>
      <c r="AY59" s="832">
        <v>7.5</v>
      </c>
      <c r="AZ59" s="826">
        <v>7.5</v>
      </c>
      <c r="BA59" s="223">
        <v>7.5</v>
      </c>
      <c r="BB59" s="830">
        <v>7.5</v>
      </c>
      <c r="BC59" s="831">
        <v>7.5</v>
      </c>
      <c r="BD59" s="832">
        <v>7.5</v>
      </c>
      <c r="BE59" s="826">
        <v>7.5</v>
      </c>
      <c r="BF59" s="832">
        <v>7.5</v>
      </c>
      <c r="BG59" s="830">
        <v>0</v>
      </c>
      <c r="BH59" s="663">
        <v>0</v>
      </c>
      <c r="BI59" s="830">
        <v>7.5</v>
      </c>
      <c r="BJ59" s="831">
        <v>7.5</v>
      </c>
      <c r="BK59" s="832">
        <v>7.5</v>
      </c>
      <c r="BL59" s="826">
        <v>7.5</v>
      </c>
      <c r="BM59" s="831">
        <v>7.5</v>
      </c>
      <c r="BN59" s="831">
        <v>7.5</v>
      </c>
      <c r="BO59" s="831">
        <v>7.5</v>
      </c>
      <c r="BP59" s="826">
        <v>7.5</v>
      </c>
      <c r="BQ59" s="223">
        <v>7.5</v>
      </c>
      <c r="BR59" s="831">
        <v>7.5</v>
      </c>
      <c r="BS59" s="831">
        <v>7.5</v>
      </c>
      <c r="BT59" s="831">
        <v>7.5</v>
      </c>
      <c r="BU59" s="831">
        <v>7.5</v>
      </c>
      <c r="BV59" s="831">
        <v>7.5</v>
      </c>
    </row>
    <row r="60" spans="1:74" x14ac:dyDescent="0.25">
      <c r="A60" s="53" t="s">
        <v>70</v>
      </c>
      <c r="B60" s="830">
        <v>11</v>
      </c>
      <c r="C60" s="831">
        <v>10.445</v>
      </c>
      <c r="D60" s="832">
        <v>10.445</v>
      </c>
      <c r="E60" s="826">
        <v>10.445</v>
      </c>
      <c r="F60" s="830">
        <v>10.445</v>
      </c>
      <c r="G60" s="831">
        <v>10.445</v>
      </c>
      <c r="H60" s="832">
        <v>10.445</v>
      </c>
      <c r="I60" s="826">
        <v>10.445</v>
      </c>
      <c r="J60" s="223">
        <v>10.5375</v>
      </c>
      <c r="K60" s="830">
        <v>10.445</v>
      </c>
      <c r="L60" s="831">
        <v>10.445</v>
      </c>
      <c r="M60" s="832">
        <v>10.445</v>
      </c>
      <c r="N60" s="826">
        <v>10.445</v>
      </c>
      <c r="O60" s="223">
        <v>10.506666666666668</v>
      </c>
      <c r="P60" s="830">
        <v>10.445</v>
      </c>
      <c r="Q60" s="831">
        <v>13.9</v>
      </c>
      <c r="R60" s="832">
        <v>13.9</v>
      </c>
      <c r="S60" s="223">
        <v>12.748333333333333</v>
      </c>
      <c r="T60" s="832">
        <v>11.067083333333331</v>
      </c>
      <c r="U60" s="830">
        <v>13.903</v>
      </c>
      <c r="V60" s="831">
        <v>13.903</v>
      </c>
      <c r="W60" s="832">
        <v>13.903</v>
      </c>
      <c r="X60" s="826">
        <v>13.903</v>
      </c>
      <c r="Y60" s="830">
        <v>13.903</v>
      </c>
      <c r="Z60" s="831">
        <v>13.903</v>
      </c>
      <c r="AA60" s="832">
        <v>13.903</v>
      </c>
      <c r="AB60" s="826">
        <v>13.903</v>
      </c>
      <c r="AC60" s="223">
        <v>13.903</v>
      </c>
      <c r="AD60" s="830">
        <v>13.903</v>
      </c>
      <c r="AE60" s="831">
        <v>13.903</v>
      </c>
      <c r="AF60" s="832">
        <v>13.903</v>
      </c>
      <c r="AG60" s="826">
        <v>13.903</v>
      </c>
      <c r="AH60" s="223">
        <v>13.903000000000002</v>
      </c>
      <c r="AI60" s="830">
        <v>15.013</v>
      </c>
      <c r="AJ60" s="830">
        <v>15.013</v>
      </c>
      <c r="AK60" s="832">
        <v>13.9</v>
      </c>
      <c r="AL60" s="223">
        <v>13.9</v>
      </c>
      <c r="AM60" s="832">
        <v>14.08775</v>
      </c>
      <c r="AN60" s="830">
        <v>15.521000000000001</v>
      </c>
      <c r="AO60" s="831">
        <v>15.521000000000001</v>
      </c>
      <c r="AP60" s="832">
        <v>15.521000000000001</v>
      </c>
      <c r="AQ60" s="826">
        <v>15.521000000000001</v>
      </c>
      <c r="AR60" s="830">
        <v>15.521000000000001</v>
      </c>
      <c r="AS60" s="831">
        <v>15.521000000000001</v>
      </c>
      <c r="AT60" s="832">
        <v>15.521000000000001</v>
      </c>
      <c r="AU60" s="826">
        <v>15.521000000000001</v>
      </c>
      <c r="AV60" s="223">
        <v>15.521000000000001</v>
      </c>
      <c r="AW60" s="830">
        <v>15.521000000000001</v>
      </c>
      <c r="AX60" s="831">
        <v>15.521000000000001</v>
      </c>
      <c r="AY60" s="832">
        <v>15.521000000000001</v>
      </c>
      <c r="AZ60" s="826">
        <v>15.521000000000001</v>
      </c>
      <c r="BA60" s="223">
        <v>15.521000000000001</v>
      </c>
      <c r="BB60" s="830">
        <v>15.52</v>
      </c>
      <c r="BC60" s="831">
        <v>15.521000000000001</v>
      </c>
      <c r="BD60" s="832">
        <v>15.521000000000001</v>
      </c>
      <c r="BE60" s="826">
        <v>15.521000000000001</v>
      </c>
      <c r="BF60" s="832">
        <v>15.520833333333334</v>
      </c>
      <c r="BG60" s="830">
        <v>1.4330833333333342</v>
      </c>
      <c r="BH60" s="663">
        <v>0.10172549437158773</v>
      </c>
      <c r="BI60" s="830">
        <v>15.521000000000001</v>
      </c>
      <c r="BJ60" s="831">
        <v>15.521000000000001</v>
      </c>
      <c r="BK60" s="832">
        <v>15.521000000000001</v>
      </c>
      <c r="BL60" s="826">
        <v>15.521000000000001</v>
      </c>
      <c r="BM60" s="831">
        <v>15.521000000000001</v>
      </c>
      <c r="BN60" s="831">
        <v>15.521000000000001</v>
      </c>
      <c r="BO60" s="831">
        <v>15.521000000000001</v>
      </c>
      <c r="BP60" s="826">
        <v>15.521000000000001</v>
      </c>
      <c r="BQ60" s="223">
        <v>15.521000000000001</v>
      </c>
      <c r="BR60" s="831">
        <v>15.52</v>
      </c>
      <c r="BS60" s="831">
        <v>15.52</v>
      </c>
      <c r="BT60" s="831">
        <v>15.521000000000001</v>
      </c>
      <c r="BU60" s="831">
        <v>15.521000000000001</v>
      </c>
      <c r="BV60" s="831">
        <v>15.520666666666669</v>
      </c>
    </row>
    <row r="61" spans="1:74" x14ac:dyDescent="0.25">
      <c r="A61" s="113" t="s">
        <v>54</v>
      </c>
      <c r="B61" s="143">
        <v>217</v>
      </c>
      <c r="C61" s="37">
        <v>217</v>
      </c>
      <c r="D61" s="18">
        <v>217</v>
      </c>
      <c r="E61" s="37">
        <v>217</v>
      </c>
      <c r="F61" s="143">
        <v>217</v>
      </c>
      <c r="G61" s="37">
        <v>217</v>
      </c>
      <c r="H61" s="18">
        <v>217</v>
      </c>
      <c r="I61" s="37">
        <v>217</v>
      </c>
      <c r="J61" s="144">
        <v>217</v>
      </c>
      <c r="K61" s="143">
        <v>217</v>
      </c>
      <c r="L61" s="37">
        <v>217</v>
      </c>
      <c r="M61" s="18">
        <v>217</v>
      </c>
      <c r="N61" s="37">
        <v>217</v>
      </c>
      <c r="O61" s="144">
        <v>217</v>
      </c>
      <c r="P61" s="143">
        <v>217</v>
      </c>
      <c r="Q61" s="37">
        <v>217</v>
      </c>
      <c r="R61" s="18">
        <v>217</v>
      </c>
      <c r="S61" s="144">
        <v>217</v>
      </c>
      <c r="T61" s="18">
        <v>217</v>
      </c>
      <c r="U61" s="143">
        <v>217</v>
      </c>
      <c r="V61" s="37">
        <v>217</v>
      </c>
      <c r="W61" s="18">
        <v>217</v>
      </c>
      <c r="X61" s="37">
        <v>217</v>
      </c>
      <c r="Y61" s="143">
        <v>217</v>
      </c>
      <c r="Z61" s="37">
        <v>217</v>
      </c>
      <c r="AA61" s="18">
        <v>217</v>
      </c>
      <c r="AB61" s="37">
        <v>217</v>
      </c>
      <c r="AC61" s="144">
        <v>217</v>
      </c>
      <c r="AD61" s="143">
        <v>217</v>
      </c>
      <c r="AE61" s="37">
        <v>217</v>
      </c>
      <c r="AF61" s="18">
        <v>217</v>
      </c>
      <c r="AG61" s="37">
        <v>217</v>
      </c>
      <c r="AH61" s="144">
        <v>217</v>
      </c>
      <c r="AI61" s="143">
        <v>217</v>
      </c>
      <c r="AJ61" s="37">
        <v>217</v>
      </c>
      <c r="AK61" s="18">
        <v>217</v>
      </c>
      <c r="AL61" s="144">
        <v>217</v>
      </c>
      <c r="AM61" s="18">
        <v>217</v>
      </c>
      <c r="AN61" s="143">
        <v>217</v>
      </c>
      <c r="AO61" s="37">
        <v>217</v>
      </c>
      <c r="AP61" s="18">
        <v>205</v>
      </c>
      <c r="AQ61" s="37">
        <v>213</v>
      </c>
      <c r="AR61" s="143">
        <v>217</v>
      </c>
      <c r="AS61" s="37">
        <v>193</v>
      </c>
      <c r="AT61" s="18">
        <v>181</v>
      </c>
      <c r="AU61" s="18">
        <v>217</v>
      </c>
      <c r="AV61" s="144">
        <v>205</v>
      </c>
      <c r="AW61" s="143">
        <v>181</v>
      </c>
      <c r="AX61" s="37">
        <v>181</v>
      </c>
      <c r="AY61" s="18">
        <v>193</v>
      </c>
      <c r="AZ61" s="18">
        <v>217</v>
      </c>
      <c r="BA61" s="144">
        <v>191</v>
      </c>
      <c r="BB61" s="18">
        <v>201</v>
      </c>
      <c r="BC61" s="18">
        <v>205</v>
      </c>
      <c r="BD61" s="18">
        <v>205</v>
      </c>
      <c r="BE61" s="18">
        <v>217</v>
      </c>
      <c r="BF61" s="18">
        <v>200.33333333333334</v>
      </c>
      <c r="BG61" s="143">
        <v>-16.666666666666657</v>
      </c>
      <c r="BH61" s="512">
        <v>-7.6804915514592897E-2</v>
      </c>
      <c r="BI61" s="143">
        <v>217</v>
      </c>
      <c r="BJ61" s="37">
        <v>217</v>
      </c>
      <c r="BK61" s="18">
        <v>217</v>
      </c>
      <c r="BL61" s="37">
        <v>217</v>
      </c>
      <c r="BM61" s="37">
        <v>217</v>
      </c>
      <c r="BN61" s="37">
        <v>217</v>
      </c>
      <c r="BO61" s="37">
        <v>217</v>
      </c>
      <c r="BP61" s="37">
        <v>217</v>
      </c>
      <c r="BQ61" s="144">
        <v>217</v>
      </c>
      <c r="BR61" s="37">
        <v>217</v>
      </c>
      <c r="BS61" s="37">
        <v>181</v>
      </c>
      <c r="BT61" s="37">
        <v>193.25</v>
      </c>
      <c r="BU61" s="37">
        <v>185.16666666666669</v>
      </c>
      <c r="BV61" s="37">
        <v>187.75</v>
      </c>
    </row>
    <row r="62" spans="1:74" x14ac:dyDescent="0.25">
      <c r="A62" s="63" t="s">
        <v>86</v>
      </c>
      <c r="B62" s="830">
        <v>72</v>
      </c>
      <c r="C62" s="831">
        <v>72</v>
      </c>
      <c r="D62" s="832">
        <v>72</v>
      </c>
      <c r="E62" s="826">
        <v>72</v>
      </c>
      <c r="F62" s="830">
        <v>72</v>
      </c>
      <c r="G62" s="831">
        <v>72</v>
      </c>
      <c r="H62" s="832">
        <v>72</v>
      </c>
      <c r="I62" s="826">
        <v>72</v>
      </c>
      <c r="J62" s="223">
        <v>72</v>
      </c>
      <c r="K62" s="830">
        <v>72</v>
      </c>
      <c r="L62" s="831">
        <v>72</v>
      </c>
      <c r="M62" s="832">
        <v>72</v>
      </c>
      <c r="N62" s="826">
        <v>72</v>
      </c>
      <c r="O62" s="223">
        <v>72</v>
      </c>
      <c r="P62" s="830">
        <v>72</v>
      </c>
      <c r="Q62" s="831">
        <v>72</v>
      </c>
      <c r="R62" s="832">
        <v>72</v>
      </c>
      <c r="S62" s="223">
        <v>72</v>
      </c>
      <c r="T62" s="832">
        <v>72</v>
      </c>
      <c r="U62" s="830">
        <v>72</v>
      </c>
      <c r="V62" s="831">
        <v>72</v>
      </c>
      <c r="W62" s="832">
        <v>72</v>
      </c>
      <c r="X62" s="826">
        <v>72</v>
      </c>
      <c r="Y62" s="830">
        <v>72</v>
      </c>
      <c r="Z62" s="831">
        <v>72</v>
      </c>
      <c r="AA62" s="832">
        <v>72</v>
      </c>
      <c r="AB62" s="826">
        <v>72</v>
      </c>
      <c r="AC62" s="223">
        <v>72</v>
      </c>
      <c r="AD62" s="830">
        <v>72</v>
      </c>
      <c r="AE62" s="831">
        <v>72</v>
      </c>
      <c r="AF62" s="832">
        <v>72</v>
      </c>
      <c r="AG62" s="826">
        <v>72</v>
      </c>
      <c r="AH62" s="223">
        <v>72</v>
      </c>
      <c r="AI62" s="830">
        <v>72</v>
      </c>
      <c r="AJ62" s="831">
        <v>72</v>
      </c>
      <c r="AK62" s="832">
        <v>72</v>
      </c>
      <c r="AL62" s="223">
        <v>72</v>
      </c>
      <c r="AM62" s="832">
        <v>72</v>
      </c>
      <c r="AN62" s="830">
        <v>72</v>
      </c>
      <c r="AO62" s="830">
        <v>72</v>
      </c>
      <c r="AP62" s="832">
        <v>66</v>
      </c>
      <c r="AQ62" s="826">
        <v>70</v>
      </c>
      <c r="AR62" s="830">
        <v>72</v>
      </c>
      <c r="AS62" s="831">
        <v>60</v>
      </c>
      <c r="AT62" s="832">
        <v>54</v>
      </c>
      <c r="AU62" s="832">
        <v>72</v>
      </c>
      <c r="AV62" s="223">
        <v>66</v>
      </c>
      <c r="AW62" s="830">
        <v>54</v>
      </c>
      <c r="AX62" s="831">
        <v>54</v>
      </c>
      <c r="AY62" s="832">
        <v>60</v>
      </c>
      <c r="AZ62" s="832">
        <v>72</v>
      </c>
      <c r="BA62" s="223">
        <v>59</v>
      </c>
      <c r="BB62" s="830">
        <v>65</v>
      </c>
      <c r="BC62" s="831">
        <v>66</v>
      </c>
      <c r="BD62" s="832">
        <v>66</v>
      </c>
      <c r="BE62" s="835">
        <v>72</v>
      </c>
      <c r="BF62" s="832">
        <v>63.833333333333336</v>
      </c>
      <c r="BG62" s="830">
        <v>-8.1666666666666643</v>
      </c>
      <c r="BH62" s="663">
        <v>-0.11342592592592593</v>
      </c>
      <c r="BI62" s="830">
        <v>72</v>
      </c>
      <c r="BJ62" s="830">
        <v>72</v>
      </c>
      <c r="BK62" s="832">
        <v>72</v>
      </c>
      <c r="BL62" s="826">
        <v>72</v>
      </c>
      <c r="BM62" s="826">
        <v>72</v>
      </c>
      <c r="BN62" s="831">
        <v>72</v>
      </c>
      <c r="BO62" s="831">
        <v>72</v>
      </c>
      <c r="BP62" s="826">
        <v>72</v>
      </c>
      <c r="BQ62" s="223">
        <v>72</v>
      </c>
      <c r="BR62" s="830">
        <v>72</v>
      </c>
      <c r="BS62" s="830">
        <v>54</v>
      </c>
      <c r="BT62" s="830">
        <v>60</v>
      </c>
      <c r="BU62" s="830">
        <v>56</v>
      </c>
      <c r="BV62" s="830">
        <v>57.333333333333336</v>
      </c>
    </row>
    <row r="63" spans="1:74" x14ac:dyDescent="0.25">
      <c r="A63" s="63" t="s">
        <v>87</v>
      </c>
      <c r="B63" s="830">
        <v>72</v>
      </c>
      <c r="C63" s="831">
        <v>72</v>
      </c>
      <c r="D63" s="832">
        <v>72</v>
      </c>
      <c r="E63" s="826">
        <v>72</v>
      </c>
      <c r="F63" s="830">
        <v>72</v>
      </c>
      <c r="G63" s="831">
        <v>72</v>
      </c>
      <c r="H63" s="832">
        <v>72</v>
      </c>
      <c r="I63" s="826">
        <v>72</v>
      </c>
      <c r="J63" s="223">
        <v>72</v>
      </c>
      <c r="K63" s="830">
        <v>72</v>
      </c>
      <c r="L63" s="831">
        <v>72</v>
      </c>
      <c r="M63" s="832">
        <v>72</v>
      </c>
      <c r="N63" s="826">
        <v>72</v>
      </c>
      <c r="O63" s="223">
        <v>72</v>
      </c>
      <c r="P63" s="830">
        <v>72</v>
      </c>
      <c r="Q63" s="831">
        <v>72</v>
      </c>
      <c r="R63" s="832">
        <v>72</v>
      </c>
      <c r="S63" s="223">
        <v>72</v>
      </c>
      <c r="T63" s="832">
        <v>72</v>
      </c>
      <c r="U63" s="830">
        <v>72</v>
      </c>
      <c r="V63" s="831">
        <v>72</v>
      </c>
      <c r="W63" s="832">
        <v>72</v>
      </c>
      <c r="X63" s="826">
        <v>72</v>
      </c>
      <c r="Y63" s="830">
        <v>72</v>
      </c>
      <c r="Z63" s="831">
        <v>72</v>
      </c>
      <c r="AA63" s="832">
        <v>72</v>
      </c>
      <c r="AB63" s="826">
        <v>72</v>
      </c>
      <c r="AC63" s="223">
        <v>72</v>
      </c>
      <c r="AD63" s="830">
        <v>72</v>
      </c>
      <c r="AE63" s="831">
        <v>72</v>
      </c>
      <c r="AF63" s="832">
        <v>72</v>
      </c>
      <c r="AG63" s="826">
        <v>72</v>
      </c>
      <c r="AH63" s="223">
        <v>72</v>
      </c>
      <c r="AI63" s="830">
        <v>72</v>
      </c>
      <c r="AJ63" s="831">
        <v>72</v>
      </c>
      <c r="AK63" s="832">
        <v>72</v>
      </c>
      <c r="AL63" s="223">
        <v>72</v>
      </c>
      <c r="AM63" s="832">
        <v>72</v>
      </c>
      <c r="AN63" s="830">
        <v>72</v>
      </c>
      <c r="AO63" s="830">
        <v>72</v>
      </c>
      <c r="AP63" s="832">
        <v>66</v>
      </c>
      <c r="AQ63" s="826">
        <v>70</v>
      </c>
      <c r="AR63" s="830">
        <v>72</v>
      </c>
      <c r="AS63" s="831">
        <v>60</v>
      </c>
      <c r="AT63" s="832">
        <v>54</v>
      </c>
      <c r="AU63" s="832">
        <v>72</v>
      </c>
      <c r="AV63" s="223">
        <v>66</v>
      </c>
      <c r="AW63" s="830">
        <v>54</v>
      </c>
      <c r="AX63" s="831">
        <v>54</v>
      </c>
      <c r="AY63" s="832">
        <v>60</v>
      </c>
      <c r="AZ63" s="832">
        <v>72</v>
      </c>
      <c r="BA63" s="223">
        <v>59</v>
      </c>
      <c r="BB63" s="830">
        <v>63</v>
      </c>
      <c r="BC63" s="831">
        <v>66</v>
      </c>
      <c r="BD63" s="832">
        <v>66</v>
      </c>
      <c r="BE63" s="835">
        <v>72</v>
      </c>
      <c r="BF63" s="832">
        <v>63.5</v>
      </c>
      <c r="BG63" s="830">
        <v>-8.5</v>
      </c>
      <c r="BH63" s="663">
        <v>-0.11805555555555558</v>
      </c>
      <c r="BI63" s="830">
        <v>72</v>
      </c>
      <c r="BJ63" s="830">
        <v>72</v>
      </c>
      <c r="BK63" s="832">
        <v>72</v>
      </c>
      <c r="BL63" s="826">
        <v>72</v>
      </c>
      <c r="BM63" s="826">
        <v>72</v>
      </c>
      <c r="BN63" s="831">
        <v>72</v>
      </c>
      <c r="BO63" s="831">
        <v>72</v>
      </c>
      <c r="BP63" s="826">
        <v>72</v>
      </c>
      <c r="BQ63" s="223">
        <v>72</v>
      </c>
      <c r="BR63" s="830">
        <v>72</v>
      </c>
      <c r="BS63" s="830">
        <v>54</v>
      </c>
      <c r="BT63" s="830">
        <v>60</v>
      </c>
      <c r="BU63" s="830">
        <v>56</v>
      </c>
      <c r="BV63" s="830">
        <v>57.333333333333336</v>
      </c>
    </row>
    <row r="64" spans="1:74" x14ac:dyDescent="0.25">
      <c r="A64" s="63" t="s">
        <v>88</v>
      </c>
      <c r="B64" s="830">
        <v>73</v>
      </c>
      <c r="C64" s="831">
        <v>73</v>
      </c>
      <c r="D64" s="832">
        <v>73</v>
      </c>
      <c r="E64" s="826">
        <v>73</v>
      </c>
      <c r="F64" s="830">
        <v>73</v>
      </c>
      <c r="G64" s="831">
        <v>73</v>
      </c>
      <c r="H64" s="832">
        <v>73</v>
      </c>
      <c r="I64" s="826">
        <v>73</v>
      </c>
      <c r="J64" s="223">
        <v>73</v>
      </c>
      <c r="K64" s="830">
        <v>73</v>
      </c>
      <c r="L64" s="831">
        <v>73</v>
      </c>
      <c r="M64" s="832">
        <v>73</v>
      </c>
      <c r="N64" s="826">
        <v>73</v>
      </c>
      <c r="O64" s="223">
        <v>73</v>
      </c>
      <c r="P64" s="830">
        <v>73</v>
      </c>
      <c r="Q64" s="831">
        <v>73</v>
      </c>
      <c r="R64" s="832">
        <v>73</v>
      </c>
      <c r="S64" s="223">
        <v>73</v>
      </c>
      <c r="T64" s="832">
        <v>73</v>
      </c>
      <c r="U64" s="830">
        <v>73</v>
      </c>
      <c r="V64" s="831">
        <v>73</v>
      </c>
      <c r="W64" s="832">
        <v>73</v>
      </c>
      <c r="X64" s="826">
        <v>73</v>
      </c>
      <c r="Y64" s="830">
        <v>73</v>
      </c>
      <c r="Z64" s="831">
        <v>73</v>
      </c>
      <c r="AA64" s="832">
        <v>73</v>
      </c>
      <c r="AB64" s="826">
        <v>73</v>
      </c>
      <c r="AC64" s="223">
        <v>73</v>
      </c>
      <c r="AD64" s="830">
        <v>73</v>
      </c>
      <c r="AE64" s="831">
        <v>73</v>
      </c>
      <c r="AF64" s="832">
        <v>73</v>
      </c>
      <c r="AG64" s="826">
        <v>73</v>
      </c>
      <c r="AH64" s="223">
        <v>73</v>
      </c>
      <c r="AI64" s="830">
        <v>73</v>
      </c>
      <c r="AJ64" s="831">
        <v>73</v>
      </c>
      <c r="AK64" s="832">
        <v>73</v>
      </c>
      <c r="AL64" s="223">
        <v>73</v>
      </c>
      <c r="AM64" s="832">
        <v>73</v>
      </c>
      <c r="AN64" s="830">
        <v>73</v>
      </c>
      <c r="AO64" s="830">
        <v>73</v>
      </c>
      <c r="AP64" s="832">
        <v>73</v>
      </c>
      <c r="AQ64" s="826">
        <v>73</v>
      </c>
      <c r="AR64" s="830">
        <v>73</v>
      </c>
      <c r="AS64" s="831">
        <v>73</v>
      </c>
      <c r="AT64" s="832">
        <v>73</v>
      </c>
      <c r="AU64" s="832">
        <v>73</v>
      </c>
      <c r="AV64" s="223">
        <v>73</v>
      </c>
      <c r="AW64" s="830">
        <v>73</v>
      </c>
      <c r="AX64" s="831">
        <v>73</v>
      </c>
      <c r="AY64" s="832">
        <v>73</v>
      </c>
      <c r="AZ64" s="832">
        <v>73</v>
      </c>
      <c r="BA64" s="223">
        <v>73</v>
      </c>
      <c r="BB64" s="830">
        <v>73</v>
      </c>
      <c r="BC64" s="831">
        <v>73</v>
      </c>
      <c r="BD64" s="832">
        <v>73</v>
      </c>
      <c r="BE64" s="835">
        <v>73</v>
      </c>
      <c r="BF64" s="832">
        <v>73</v>
      </c>
      <c r="BG64" s="830">
        <v>0</v>
      </c>
      <c r="BH64" s="663">
        <v>0</v>
      </c>
      <c r="BI64" s="830">
        <v>73</v>
      </c>
      <c r="BJ64" s="830">
        <v>73</v>
      </c>
      <c r="BK64" s="832">
        <v>73</v>
      </c>
      <c r="BL64" s="826">
        <v>73</v>
      </c>
      <c r="BM64" s="826">
        <v>73</v>
      </c>
      <c r="BN64" s="831">
        <v>73</v>
      </c>
      <c r="BO64" s="831">
        <v>73</v>
      </c>
      <c r="BP64" s="826">
        <v>73</v>
      </c>
      <c r="BQ64" s="223">
        <v>73</v>
      </c>
      <c r="BR64" s="830">
        <v>73</v>
      </c>
      <c r="BS64" s="830">
        <v>73</v>
      </c>
      <c r="BT64" s="830">
        <v>73.25</v>
      </c>
      <c r="BU64" s="830">
        <v>73.166666666666671</v>
      </c>
      <c r="BV64" s="830">
        <v>73.083333333333329</v>
      </c>
    </row>
  </sheetData>
  <pageMargins left="0.7" right="0.7" top="0.75" bottom="0.75" header="0.3" footer="0.3"/>
  <pageSetup paperSize="9" scale="43" orientation="portrait" r:id="rId1"/>
  <colBreaks count="2" manualBreakCount="2">
    <brk id="20" max="63" man="1"/>
    <brk id="39" max="6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CH98"/>
  <sheetViews>
    <sheetView showGridLines="0" view="pageBreakPreview" zoomScale="85" zoomScaleNormal="85" zoomScaleSheetLayoutView="85" workbookViewId="0">
      <pane xSplit="1" ySplit="3" topLeftCell="BP31" activePane="bottomRight" state="frozen"/>
      <selection activeCell="AT18" sqref="AT18"/>
      <selection pane="topRight" activeCell="AT18" sqref="AT18"/>
      <selection pane="bottomLeft" activeCell="AT18" sqref="AT18"/>
      <selection pane="bottomRight" activeCell="CF4" sqref="CF4:CF84"/>
    </sheetView>
  </sheetViews>
  <sheetFormatPr defaultRowHeight="15" outlineLevelCol="1" x14ac:dyDescent="0.25"/>
  <cols>
    <col min="1" max="1" width="43.28515625" style="294" customWidth="1"/>
    <col min="2" max="20" width="9.140625" style="294" customWidth="1" outlineLevel="1"/>
    <col min="21" max="39" width="9.140625" style="294" customWidth="1"/>
    <col min="40" max="40" width="9.85546875" style="294" customWidth="1"/>
    <col min="41" max="43" width="9.140625" style="294"/>
    <col min="44" max="48" width="9.140625" style="294" customWidth="1"/>
    <col min="49" max="49" width="9.28515625" style="294" customWidth="1"/>
    <col min="50" max="52" width="9.140625" style="294" customWidth="1"/>
    <col min="53" max="53" width="9" style="294" customWidth="1"/>
    <col min="54" max="54" width="9.140625" style="294" customWidth="1"/>
    <col min="55" max="55" width="11.7109375" style="294" customWidth="1"/>
    <col min="56" max="56" width="9.140625" style="294" customWidth="1"/>
    <col min="57" max="57" width="9.5703125" style="294" customWidth="1"/>
    <col min="58" max="58" width="11" style="294" customWidth="1"/>
    <col min="59" max="72" width="9.140625" style="294"/>
    <col min="73" max="73" width="8.42578125" style="294" customWidth="1"/>
    <col min="74" max="74" width="7.42578125" style="294" customWidth="1"/>
    <col min="75" max="75" width="9.140625" style="294"/>
    <col min="76" max="76" width="9.85546875" style="294" bestFit="1" customWidth="1"/>
    <col min="77" max="78" width="9.140625" style="294"/>
    <col min="79" max="79" width="9.85546875" style="294" bestFit="1" customWidth="1"/>
    <col min="80" max="80" width="9.140625" style="294"/>
    <col min="81" max="81" width="15" style="294" customWidth="1"/>
    <col min="82" max="82" width="12.5703125" style="294" customWidth="1"/>
    <col min="83" max="84" width="9.140625" style="294"/>
    <col min="85" max="85" width="11.85546875" style="294" customWidth="1"/>
    <col min="86" max="16384" width="9.140625" style="294"/>
  </cols>
  <sheetData>
    <row r="1" spans="1:86" ht="28.5" customHeight="1" x14ac:dyDescent="0.25">
      <c r="A1" s="941"/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  <c r="X1" s="941"/>
      <c r="Y1" s="941"/>
      <c r="Z1" s="941"/>
      <c r="AA1" s="941"/>
      <c r="AB1" s="941"/>
      <c r="AC1" s="941"/>
      <c r="AD1" s="941"/>
      <c r="AE1" s="941"/>
      <c r="AF1" s="941"/>
      <c r="AG1" s="941"/>
      <c r="AH1" s="941"/>
      <c r="AI1" s="941"/>
      <c r="AJ1" s="941"/>
      <c r="AK1" s="941"/>
      <c r="AL1" s="941"/>
      <c r="AM1" s="941"/>
      <c r="AN1" s="947" t="s">
        <v>258</v>
      </c>
    </row>
    <row r="2" spans="1:86" ht="18.75" x14ac:dyDescent="0.25">
      <c r="A2" s="74"/>
      <c r="B2" s="929">
        <v>2011</v>
      </c>
      <c r="C2" s="929"/>
      <c r="D2" s="929"/>
      <c r="E2" s="929"/>
      <c r="F2" s="929"/>
      <c r="G2" s="929"/>
      <c r="H2" s="929"/>
      <c r="I2" s="927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6">
        <v>2012</v>
      </c>
      <c r="V2" s="929"/>
      <c r="W2" s="929"/>
      <c r="X2" s="929"/>
      <c r="Y2" s="929"/>
      <c r="Z2" s="929"/>
      <c r="AA2" s="929"/>
      <c r="AB2" s="929"/>
      <c r="AC2" s="929"/>
      <c r="AD2" s="929"/>
      <c r="AE2" s="929"/>
      <c r="AF2" s="929"/>
      <c r="AG2" s="929"/>
      <c r="AH2" s="929"/>
      <c r="AI2" s="929"/>
      <c r="AJ2" s="929"/>
      <c r="AK2" s="929"/>
      <c r="AL2" s="929"/>
      <c r="AM2" s="929"/>
      <c r="AN2" s="926">
        <v>2013</v>
      </c>
      <c r="AO2" s="929"/>
      <c r="AP2" s="929"/>
      <c r="AQ2" s="929"/>
      <c r="AR2" s="929"/>
      <c r="AS2" s="929"/>
      <c r="AT2" s="929"/>
      <c r="AU2" s="929"/>
      <c r="AV2" s="929"/>
      <c r="AW2" s="929"/>
      <c r="AX2" s="929"/>
      <c r="AY2" s="929"/>
      <c r="AZ2" s="929"/>
      <c r="BA2" s="929"/>
      <c r="BB2" s="929"/>
      <c r="BC2" s="929"/>
      <c r="BD2" s="929"/>
      <c r="BE2" s="929"/>
      <c r="BF2" s="929"/>
      <c r="BG2" s="942" t="s">
        <v>213</v>
      </c>
      <c r="BH2" s="942"/>
      <c r="BI2" s="929">
        <v>2014</v>
      </c>
      <c r="BJ2" s="929"/>
      <c r="BK2" s="929"/>
      <c r="BL2" s="929"/>
      <c r="BM2" s="929"/>
      <c r="BN2" s="929"/>
      <c r="BO2" s="929"/>
      <c r="BP2" s="929"/>
      <c r="BQ2" s="929"/>
      <c r="BR2" s="812" t="s">
        <v>277</v>
      </c>
      <c r="BS2" s="812"/>
      <c r="BT2" s="929"/>
      <c r="BU2" s="812" t="s">
        <v>277</v>
      </c>
      <c r="BV2" s="812"/>
      <c r="BW2" s="929"/>
      <c r="BX2" s="812" t="s">
        <v>277</v>
      </c>
      <c r="BY2" s="812"/>
      <c r="BZ2" s="777"/>
      <c r="CA2" s="812" t="s">
        <v>276</v>
      </c>
      <c r="CB2" s="812"/>
      <c r="CC2" s="929"/>
      <c r="CD2" s="812" t="s">
        <v>276</v>
      </c>
      <c r="CE2" s="812"/>
      <c r="CF2" s="777"/>
      <c r="CG2" s="812" t="s">
        <v>276</v>
      </c>
      <c r="CH2" s="812"/>
    </row>
    <row r="3" spans="1:86" x14ac:dyDescent="0.25">
      <c r="A3" s="75"/>
      <c r="B3" s="76" t="s">
        <v>0</v>
      </c>
      <c r="C3" s="76" t="s">
        <v>1</v>
      </c>
      <c r="D3" s="76" t="s">
        <v>2</v>
      </c>
      <c r="E3" s="694" t="s">
        <v>3</v>
      </c>
      <c r="F3" s="693" t="s">
        <v>4</v>
      </c>
      <c r="G3" s="76" t="s">
        <v>5</v>
      </c>
      <c r="H3" s="76" t="s">
        <v>8</v>
      </c>
      <c r="I3" s="694" t="s">
        <v>6</v>
      </c>
      <c r="J3" s="76" t="s">
        <v>108</v>
      </c>
      <c r="K3" s="76" t="s">
        <v>100</v>
      </c>
      <c r="L3" s="76" t="s">
        <v>101</v>
      </c>
      <c r="M3" s="76" t="s">
        <v>102</v>
      </c>
      <c r="N3" s="76" t="s">
        <v>103</v>
      </c>
      <c r="O3" s="76" t="s">
        <v>109</v>
      </c>
      <c r="P3" s="76" t="s">
        <v>104</v>
      </c>
      <c r="Q3" s="76" t="s">
        <v>105</v>
      </c>
      <c r="R3" s="76" t="s">
        <v>106</v>
      </c>
      <c r="S3" s="76" t="s">
        <v>107</v>
      </c>
      <c r="T3" s="76" t="s">
        <v>110</v>
      </c>
      <c r="U3" s="76" t="s">
        <v>0</v>
      </c>
      <c r="V3" s="76" t="s">
        <v>1</v>
      </c>
      <c r="W3" s="76" t="s">
        <v>2</v>
      </c>
      <c r="X3" s="694" t="s">
        <v>3</v>
      </c>
      <c r="Y3" s="693" t="s">
        <v>4</v>
      </c>
      <c r="Z3" s="76" t="s">
        <v>5</v>
      </c>
      <c r="AA3" s="76" t="s">
        <v>8</v>
      </c>
      <c r="AB3" s="694" t="s">
        <v>6</v>
      </c>
      <c r="AC3" s="76" t="s">
        <v>108</v>
      </c>
      <c r="AD3" s="693" t="s">
        <v>100</v>
      </c>
      <c r="AE3" s="76" t="s">
        <v>101</v>
      </c>
      <c r="AF3" s="76" t="s">
        <v>102</v>
      </c>
      <c r="AG3" s="694" t="s">
        <v>103</v>
      </c>
      <c r="AH3" s="76" t="s">
        <v>109</v>
      </c>
      <c r="AI3" s="76" t="s">
        <v>104</v>
      </c>
      <c r="AJ3" s="76" t="s">
        <v>105</v>
      </c>
      <c r="AK3" s="76" t="s">
        <v>106</v>
      </c>
      <c r="AL3" s="76" t="s">
        <v>107</v>
      </c>
      <c r="AM3" s="76" t="s">
        <v>110</v>
      </c>
      <c r="AN3" s="76" t="s">
        <v>0</v>
      </c>
      <c r="AO3" s="76" t="s">
        <v>1</v>
      </c>
      <c r="AP3" s="76" t="s">
        <v>2</v>
      </c>
      <c r="AQ3" s="694" t="s">
        <v>3</v>
      </c>
      <c r="AR3" s="693" t="s">
        <v>4</v>
      </c>
      <c r="AS3" s="76" t="s">
        <v>5</v>
      </c>
      <c r="AT3" s="76" t="s">
        <v>8</v>
      </c>
      <c r="AU3" s="694" t="s">
        <v>6</v>
      </c>
      <c r="AV3" s="76" t="s">
        <v>108</v>
      </c>
      <c r="AW3" s="693" t="s">
        <v>100</v>
      </c>
      <c r="AX3" s="76" t="s">
        <v>101</v>
      </c>
      <c r="AY3" s="76" t="s">
        <v>102</v>
      </c>
      <c r="AZ3" s="694" t="s">
        <v>103</v>
      </c>
      <c r="BA3" s="76" t="s">
        <v>109</v>
      </c>
      <c r="BB3" s="76" t="s">
        <v>104</v>
      </c>
      <c r="BC3" s="76" t="s">
        <v>105</v>
      </c>
      <c r="BD3" s="76" t="s">
        <v>106</v>
      </c>
      <c r="BE3" s="76" t="s">
        <v>107</v>
      </c>
      <c r="BF3" s="76" t="s">
        <v>110</v>
      </c>
      <c r="BG3" s="942" t="s">
        <v>212</v>
      </c>
      <c r="BH3" s="942" t="s">
        <v>121</v>
      </c>
      <c r="BI3" s="76" t="s">
        <v>0</v>
      </c>
      <c r="BJ3" s="76" t="s">
        <v>1</v>
      </c>
      <c r="BK3" s="76" t="s">
        <v>2</v>
      </c>
      <c r="BL3" s="76" t="s">
        <v>3</v>
      </c>
      <c r="BM3" s="76" t="s">
        <v>4</v>
      </c>
      <c r="BN3" s="76" t="s">
        <v>5</v>
      </c>
      <c r="BO3" s="76" t="s">
        <v>8</v>
      </c>
      <c r="BP3" s="76" t="s">
        <v>6</v>
      </c>
      <c r="BQ3" s="76" t="s">
        <v>108</v>
      </c>
      <c r="BR3" s="942" t="s">
        <v>212</v>
      </c>
      <c r="BS3" s="942" t="s">
        <v>121</v>
      </c>
      <c r="BT3" s="693" t="s">
        <v>100</v>
      </c>
      <c r="BU3" s="942" t="s">
        <v>212</v>
      </c>
      <c r="BV3" s="942" t="s">
        <v>121</v>
      </c>
      <c r="BW3" s="76" t="s">
        <v>101</v>
      </c>
      <c r="BX3" s="942" t="s">
        <v>212</v>
      </c>
      <c r="BY3" s="942" t="s">
        <v>121</v>
      </c>
      <c r="BZ3" s="968" t="s">
        <v>337</v>
      </c>
      <c r="CA3" s="942" t="s">
        <v>212</v>
      </c>
      <c r="CB3" s="942" t="s">
        <v>121</v>
      </c>
      <c r="CC3" s="65" t="s">
        <v>103</v>
      </c>
      <c r="CD3" s="942" t="s">
        <v>212</v>
      </c>
      <c r="CE3" s="942" t="s">
        <v>121</v>
      </c>
      <c r="CF3" s="968" t="s">
        <v>109</v>
      </c>
      <c r="CG3" s="942" t="s">
        <v>212</v>
      </c>
      <c r="CH3" s="942" t="s">
        <v>121</v>
      </c>
    </row>
    <row r="4" spans="1:86" x14ac:dyDescent="0.25">
      <c r="A4" s="77" t="s">
        <v>7</v>
      </c>
      <c r="B4" s="78">
        <v>1729028.391627952</v>
      </c>
      <c r="C4" s="78">
        <v>1493653.0448469713</v>
      </c>
      <c r="D4" s="78">
        <v>1466689.1012996763</v>
      </c>
      <c r="E4" s="78">
        <v>4689231.8612197237</v>
      </c>
      <c r="F4" s="78">
        <v>1168946.6473140682</v>
      </c>
      <c r="G4" s="78">
        <v>975084.42702650791</v>
      </c>
      <c r="H4" s="78">
        <v>773145.12171141861</v>
      </c>
      <c r="I4" s="78">
        <v>2916841.5145492014</v>
      </c>
      <c r="J4" s="78">
        <v>7606073.3757689251</v>
      </c>
      <c r="K4" s="78">
        <v>760663.92227208335</v>
      </c>
      <c r="L4" s="78">
        <v>774164.27231645444</v>
      </c>
      <c r="M4" s="78">
        <v>860224.39217245334</v>
      </c>
      <c r="N4" s="78">
        <v>2395053.3085918352</v>
      </c>
      <c r="O4" s="78">
        <v>10001126.684360759</v>
      </c>
      <c r="P4" s="78">
        <v>1165752.0206533307</v>
      </c>
      <c r="Q4" s="78">
        <v>1453479.7766020556</v>
      </c>
      <c r="R4" s="78">
        <v>1843025.1708673635</v>
      </c>
      <c r="S4" s="78">
        <v>4462257.9793727063</v>
      </c>
      <c r="T4" s="78">
        <v>14463384.663733467</v>
      </c>
      <c r="U4" s="78">
        <v>1941404.0321244809</v>
      </c>
      <c r="V4" s="78">
        <v>1714113.8820707926</v>
      </c>
      <c r="W4" s="78">
        <v>1560077.8595827483</v>
      </c>
      <c r="X4" s="78">
        <v>5215594.4468600079</v>
      </c>
      <c r="Y4" s="78">
        <v>1279774.497649692</v>
      </c>
      <c r="Z4" s="78">
        <v>965903.39030604844</v>
      </c>
      <c r="AA4" s="78">
        <v>807280.74863411579</v>
      </c>
      <c r="AB4" s="78">
        <v>3052959.6080790665</v>
      </c>
      <c r="AC4" s="78">
        <v>8268554.0549390744</v>
      </c>
      <c r="AD4" s="78">
        <v>815648.79248712061</v>
      </c>
      <c r="AE4" s="78">
        <v>843158.05972063483</v>
      </c>
      <c r="AF4" s="78">
        <v>818020.8310159276</v>
      </c>
      <c r="AG4" s="78">
        <v>2476828.6686734031</v>
      </c>
      <c r="AH4" s="78">
        <v>10745382.723612478</v>
      </c>
      <c r="AI4" s="78">
        <v>1083340.8666754321</v>
      </c>
      <c r="AJ4" s="78">
        <v>1406399.2472554641</v>
      </c>
      <c r="AK4" s="78">
        <v>1842723.3414379831</v>
      </c>
      <c r="AL4" s="78">
        <v>4332463.3108869344</v>
      </c>
      <c r="AM4" s="78">
        <v>15077846.034499411</v>
      </c>
      <c r="AN4" s="78">
        <v>1863561.4075453968</v>
      </c>
      <c r="AO4" s="78">
        <v>1570903.5444961491</v>
      </c>
      <c r="AP4" s="78">
        <v>1561886.0155787999</v>
      </c>
      <c r="AQ4" s="78">
        <v>4996349.4422203461</v>
      </c>
      <c r="AR4" s="78">
        <v>1276422.9883735219</v>
      </c>
      <c r="AS4" s="78">
        <v>982002.33661557792</v>
      </c>
      <c r="AT4" s="78">
        <v>736803.74982459994</v>
      </c>
      <c r="AU4" s="78">
        <v>2995228.7838137001</v>
      </c>
      <c r="AV4" s="78">
        <v>7991577.6342340466</v>
      </c>
      <c r="AW4" s="78">
        <v>743766.15812571428</v>
      </c>
      <c r="AX4" s="78">
        <v>736518.20504000003</v>
      </c>
      <c r="AY4" s="78">
        <v>785632.06797139999</v>
      </c>
      <c r="AZ4" s="78">
        <v>2265916.4311371143</v>
      </c>
      <c r="BA4" s="78">
        <v>10258402.79404868</v>
      </c>
      <c r="BB4" s="78">
        <v>1124088.8304408051</v>
      </c>
      <c r="BC4" s="78">
        <v>1326593.7173403248</v>
      </c>
      <c r="BD4" s="78">
        <v>1625522.630180757</v>
      </c>
      <c r="BE4" s="78">
        <v>4078139.502461887</v>
      </c>
      <c r="BF4" s="78">
        <v>14336542.296510568</v>
      </c>
      <c r="BG4" s="300">
        <v>-741303.73798884265</v>
      </c>
      <c r="BH4" s="664">
        <v>-4.9165095351993648E-2</v>
      </c>
      <c r="BI4" s="300">
        <v>1734487.8</v>
      </c>
      <c r="BJ4" s="300">
        <v>1484901.92</v>
      </c>
      <c r="BK4" s="300">
        <v>1423385.3</v>
      </c>
      <c r="BL4" s="300">
        <v>4642775.0199999996</v>
      </c>
      <c r="BM4" s="300">
        <v>1087346.825338121</v>
      </c>
      <c r="BN4" s="300">
        <v>943816.3</v>
      </c>
      <c r="BO4" s="300">
        <v>764425.7</v>
      </c>
      <c r="BP4" s="300">
        <v>2795588.825338121</v>
      </c>
      <c r="BQ4" s="300">
        <v>7438363.8453381211</v>
      </c>
      <c r="BR4" s="300">
        <v>-553213.78889592551</v>
      </c>
      <c r="BS4" s="664">
        <v>-6.9224602977775912E-2</v>
      </c>
      <c r="BT4" s="300">
        <v>798049.4</v>
      </c>
      <c r="BU4" s="300">
        <v>54283.241874285741</v>
      </c>
      <c r="BV4" s="664">
        <v>7.2984285828598533E-2</v>
      </c>
      <c r="BW4" s="300">
        <v>759333.70000000007</v>
      </c>
      <c r="BX4" s="695">
        <v>22815.49496000004</v>
      </c>
      <c r="BY4" s="714">
        <v>3.0977503073071955E-2</v>
      </c>
      <c r="BZ4" s="588">
        <v>853859.9</v>
      </c>
      <c r="CA4" s="695">
        <f>BZ4-AY4</f>
        <v>68227.832028600038</v>
      </c>
      <c r="CB4" s="714">
        <f>CA4/AY4</f>
        <v>8.6844510057707824E-2</v>
      </c>
      <c r="CC4" s="85">
        <v>2411243</v>
      </c>
      <c r="CD4" s="695">
        <f>CC4-AZ4</f>
        <v>145326.5688628857</v>
      </c>
      <c r="CE4" s="714">
        <f>CD4/AZ4</f>
        <v>6.4135890832459283E-2</v>
      </c>
      <c r="CF4" s="85">
        <v>9875951.2961381208</v>
      </c>
      <c r="CG4" s="695">
        <f>CF4-BA4</f>
        <v>-382451.49791055918</v>
      </c>
      <c r="CH4" s="714">
        <f>CG4/BA4</f>
        <v>-3.7281778225011303E-2</v>
      </c>
    </row>
    <row r="5" spans="1:86" x14ac:dyDescent="0.25">
      <c r="A5" s="79" t="s">
        <v>25</v>
      </c>
      <c r="B5" s="80">
        <v>1317551.6901892736</v>
      </c>
      <c r="C5" s="80">
        <v>1095977.7649275998</v>
      </c>
      <c r="D5" s="80">
        <v>1087092.6284427433</v>
      </c>
      <c r="E5" s="80">
        <v>3500622.0835596165</v>
      </c>
      <c r="F5" s="80">
        <v>845198.50551378622</v>
      </c>
      <c r="G5" s="80">
        <v>702693.29941870179</v>
      </c>
      <c r="H5" s="80">
        <v>560683.41207614448</v>
      </c>
      <c r="I5" s="80">
        <v>2108575.2170086326</v>
      </c>
      <c r="J5" s="80">
        <v>5609197.3005682491</v>
      </c>
      <c r="K5" s="80">
        <v>571027</v>
      </c>
      <c r="L5" s="80">
        <v>571953.03</v>
      </c>
      <c r="M5" s="80">
        <v>613702.05338583514</v>
      </c>
      <c r="N5" s="80">
        <v>1756682.0833858352</v>
      </c>
      <c r="O5" s="80">
        <v>7365879.3839540835</v>
      </c>
      <c r="P5" s="80">
        <v>829608</v>
      </c>
      <c r="Q5" s="80">
        <v>1048138.9799472095</v>
      </c>
      <c r="R5" s="80">
        <v>1358326.0108300238</v>
      </c>
      <c r="S5" s="80">
        <v>3236072.9907772331</v>
      </c>
      <c r="T5" s="80">
        <v>10601952.374731317</v>
      </c>
      <c r="U5" s="80">
        <v>1458130.1229996542</v>
      </c>
      <c r="V5" s="80">
        <v>1266993.6423808679</v>
      </c>
      <c r="W5" s="80">
        <v>1123202.1014358827</v>
      </c>
      <c r="X5" s="80">
        <v>3848325.8668164043</v>
      </c>
      <c r="Y5" s="80">
        <v>938967.98938535037</v>
      </c>
      <c r="Z5" s="80">
        <v>689286.32702050754</v>
      </c>
      <c r="AA5" s="80">
        <v>607565.38987879572</v>
      </c>
      <c r="AB5" s="80">
        <v>2235819.7062846534</v>
      </c>
      <c r="AC5" s="80">
        <v>6084145.5731010577</v>
      </c>
      <c r="AD5" s="80">
        <v>625027</v>
      </c>
      <c r="AE5" s="80">
        <v>642786.99784000008</v>
      </c>
      <c r="AF5" s="80">
        <v>588897</v>
      </c>
      <c r="AG5" s="80">
        <v>1856710.9978400001</v>
      </c>
      <c r="AH5" s="80">
        <v>7940856.570941058</v>
      </c>
      <c r="AI5" s="80">
        <v>749530</v>
      </c>
      <c r="AJ5" s="80">
        <v>1009416</v>
      </c>
      <c r="AK5" s="80">
        <v>1368751.9420399999</v>
      </c>
      <c r="AL5" s="80">
        <v>3127697.9420400001</v>
      </c>
      <c r="AM5" s="80">
        <v>11068554.512981057</v>
      </c>
      <c r="AN5" s="80">
        <v>1382333.5767000001</v>
      </c>
      <c r="AO5" s="80">
        <v>1154039</v>
      </c>
      <c r="AP5" s="80">
        <v>1154656</v>
      </c>
      <c r="AQ5" s="80">
        <v>3691028.5767000001</v>
      </c>
      <c r="AR5" s="80">
        <v>959169</v>
      </c>
      <c r="AS5" s="80">
        <v>713085</v>
      </c>
      <c r="AT5" s="80">
        <v>551019.82444</v>
      </c>
      <c r="AU5" s="80">
        <v>2223273.8244400001</v>
      </c>
      <c r="AV5" s="80">
        <v>5914302.4011400007</v>
      </c>
      <c r="AW5" s="80">
        <v>569288</v>
      </c>
      <c r="AX5" s="80">
        <v>549548</v>
      </c>
      <c r="AY5" s="80">
        <v>561295</v>
      </c>
      <c r="AZ5" s="80">
        <v>1680131</v>
      </c>
      <c r="BA5" s="80">
        <v>7594433.4011400007</v>
      </c>
      <c r="BB5" s="80">
        <v>821313</v>
      </c>
      <c r="BC5" s="80">
        <v>965591</v>
      </c>
      <c r="BD5" s="80">
        <v>1217507</v>
      </c>
      <c r="BE5" s="80">
        <v>3004411</v>
      </c>
      <c r="BF5" s="80">
        <v>10598844.401140001</v>
      </c>
      <c r="BG5" s="300">
        <v>-469710.1118410565</v>
      </c>
      <c r="BH5" s="664">
        <v>-4.2436445634358666E-2</v>
      </c>
      <c r="BI5" s="300">
        <v>1283434</v>
      </c>
      <c r="BJ5" s="300">
        <v>1109377</v>
      </c>
      <c r="BK5" s="300">
        <v>1058805</v>
      </c>
      <c r="BL5" s="300">
        <v>3451616</v>
      </c>
      <c r="BM5" s="300">
        <v>788862</v>
      </c>
      <c r="BN5" s="300">
        <v>688482</v>
      </c>
      <c r="BO5" s="300">
        <v>583027</v>
      </c>
      <c r="BP5" s="300">
        <v>2060371</v>
      </c>
      <c r="BQ5" s="300">
        <v>5511987</v>
      </c>
      <c r="BR5" s="300">
        <v>-402315.40114000067</v>
      </c>
      <c r="BS5" s="664">
        <v>-6.8024151261263391E-2</v>
      </c>
      <c r="BT5" s="300">
        <v>633659</v>
      </c>
      <c r="BU5" s="300">
        <v>64371</v>
      </c>
      <c r="BV5" s="664">
        <v>0.11307282078666685</v>
      </c>
      <c r="BW5" s="300">
        <v>589486</v>
      </c>
      <c r="BX5" s="695">
        <v>39938</v>
      </c>
      <c r="BY5" s="714">
        <v>7.2674270491385654E-2</v>
      </c>
      <c r="BZ5" s="291">
        <v>640956</v>
      </c>
      <c r="CA5" s="695">
        <f t="shared" ref="CA5:CA68" si="0">BZ5-AY5</f>
        <v>79661</v>
      </c>
      <c r="CB5" s="714">
        <f t="shared" ref="CB5:CB68" si="1">CA5/AY5</f>
        <v>0.14192358741838071</v>
      </c>
      <c r="CC5" s="85">
        <v>1864101</v>
      </c>
      <c r="CD5" s="695">
        <f t="shared" ref="CD5:CD68" si="2">CC5-AZ5</f>
        <v>183970</v>
      </c>
      <c r="CE5" s="714">
        <f t="shared" ref="CE5:CE68" si="3">CD5/AZ5</f>
        <v>0.10949741418972687</v>
      </c>
      <c r="CF5" s="85">
        <v>7376088</v>
      </c>
      <c r="CG5" s="695">
        <f t="shared" ref="CG5:CG68" si="4">CF5-BA5</f>
        <v>-218345.40114000067</v>
      </c>
      <c r="CH5" s="714">
        <f t="shared" ref="CH5:CH68" si="5">CG5/BA5</f>
        <v>-2.8750716427011505E-2</v>
      </c>
    </row>
    <row r="6" spans="1:86" s="85" customFormat="1" x14ac:dyDescent="0.25">
      <c r="A6" s="81" t="s">
        <v>26</v>
      </c>
      <c r="B6" s="85">
        <v>154909.10323054093</v>
      </c>
      <c r="C6" s="85">
        <v>134114.63920213981</v>
      </c>
      <c r="D6" s="85">
        <v>128908.05684382949</v>
      </c>
      <c r="E6" s="85">
        <v>417931.79927651025</v>
      </c>
      <c r="F6" s="85">
        <v>99475.697735121794</v>
      </c>
      <c r="G6" s="85">
        <v>84685.869854382254</v>
      </c>
      <c r="H6" s="85">
        <v>73859.210023501437</v>
      </c>
      <c r="I6" s="85">
        <v>258020.77761300548</v>
      </c>
      <c r="J6" s="85">
        <v>675952.57688951574</v>
      </c>
      <c r="K6" s="85">
        <v>76008.000000000015</v>
      </c>
      <c r="L6" s="85">
        <v>79896.03</v>
      </c>
      <c r="M6" s="85">
        <v>99456</v>
      </c>
      <c r="N6" s="85">
        <v>255360.03000000003</v>
      </c>
      <c r="O6" s="85">
        <v>931312.60688951577</v>
      </c>
      <c r="P6" s="85">
        <v>109399</v>
      </c>
      <c r="Q6" s="85">
        <v>135643.97994720945</v>
      </c>
      <c r="R6" s="85">
        <v>159650.38226864004</v>
      </c>
      <c r="S6" s="85">
        <v>404693.36221584945</v>
      </c>
      <c r="T6" s="85">
        <v>1336005.9691053652</v>
      </c>
      <c r="U6" s="85">
        <v>173291.6938817866</v>
      </c>
      <c r="V6" s="85">
        <v>144574.21565113135</v>
      </c>
      <c r="W6" s="85">
        <v>138676.18822555477</v>
      </c>
      <c r="X6" s="85">
        <v>456542.09775847272</v>
      </c>
      <c r="Y6" s="85">
        <v>105512.75802588761</v>
      </c>
      <c r="Z6" s="85">
        <v>85688.414920478623</v>
      </c>
      <c r="AA6" s="85">
        <v>77793</v>
      </c>
      <c r="AB6" s="85">
        <v>268994.17294636625</v>
      </c>
      <c r="AC6" s="85">
        <v>725536.27070483891</v>
      </c>
      <c r="AD6" s="85">
        <v>79280</v>
      </c>
      <c r="AE6" s="85">
        <v>88947</v>
      </c>
      <c r="AF6" s="85">
        <v>88485</v>
      </c>
      <c r="AG6" s="85">
        <v>256712</v>
      </c>
      <c r="AH6" s="85">
        <v>982248.27070483891</v>
      </c>
      <c r="AI6" s="85">
        <v>96629</v>
      </c>
      <c r="AJ6" s="85">
        <v>132577</v>
      </c>
      <c r="AK6" s="85">
        <v>154709.39890999999</v>
      </c>
      <c r="AL6" s="85">
        <v>383915.39890999999</v>
      </c>
      <c r="AM6" s="85">
        <v>1366163.6696148389</v>
      </c>
      <c r="AN6" s="294">
        <v>166416</v>
      </c>
      <c r="AO6" s="294">
        <v>138506</v>
      </c>
      <c r="AP6" s="294">
        <v>136984</v>
      </c>
      <c r="AQ6" s="294">
        <v>441906</v>
      </c>
      <c r="AR6" s="294">
        <v>114176</v>
      </c>
      <c r="AS6" s="294">
        <v>89473</v>
      </c>
      <c r="AT6" s="294">
        <v>64188</v>
      </c>
      <c r="AU6" s="294">
        <v>267837</v>
      </c>
      <c r="AV6" s="294">
        <v>709743</v>
      </c>
      <c r="AW6" s="294">
        <v>76563</v>
      </c>
      <c r="AX6" s="294">
        <v>75532</v>
      </c>
      <c r="AY6" s="294">
        <v>86847</v>
      </c>
      <c r="AZ6" s="294">
        <v>238942</v>
      </c>
      <c r="BA6" s="294">
        <v>948685</v>
      </c>
      <c r="BB6" s="294">
        <v>114030</v>
      </c>
      <c r="BC6" s="294">
        <v>129927</v>
      </c>
      <c r="BD6" s="294">
        <v>147234</v>
      </c>
      <c r="BE6" s="294">
        <v>391191</v>
      </c>
      <c r="BF6" s="294">
        <v>1339876</v>
      </c>
      <c r="BG6" s="294">
        <v>-26287.669614838902</v>
      </c>
      <c r="BH6" s="616">
        <v>-1.9241962145172709E-2</v>
      </c>
      <c r="BI6" s="1">
        <v>158076</v>
      </c>
      <c r="BJ6" s="1">
        <v>142186</v>
      </c>
      <c r="BK6" s="1">
        <v>138898</v>
      </c>
      <c r="BL6" s="1">
        <v>439160</v>
      </c>
      <c r="BM6" s="1">
        <v>98967</v>
      </c>
      <c r="BN6" s="1">
        <v>88527</v>
      </c>
      <c r="BO6" s="1">
        <v>68945</v>
      </c>
      <c r="BP6" s="1">
        <v>256439</v>
      </c>
      <c r="BQ6" s="1">
        <v>695599</v>
      </c>
      <c r="BR6" s="294">
        <v>-14144</v>
      </c>
      <c r="BS6" s="616">
        <v>-1.9928340258375216E-2</v>
      </c>
      <c r="BT6" s="1">
        <v>85094</v>
      </c>
      <c r="BU6" s="1">
        <v>8531</v>
      </c>
      <c r="BV6" s="616">
        <v>0.11142457845173256</v>
      </c>
      <c r="BW6" s="294">
        <v>76489</v>
      </c>
      <c r="BX6" s="695">
        <v>957</v>
      </c>
      <c r="BY6" s="714">
        <v>1.2670126568871471E-2</v>
      </c>
      <c r="BZ6" s="85">
        <v>84357</v>
      </c>
      <c r="CA6" s="695">
        <f t="shared" si="0"/>
        <v>-2490</v>
      </c>
      <c r="CB6" s="714">
        <f t="shared" si="1"/>
        <v>-2.8671111264637811E-2</v>
      </c>
      <c r="CC6" s="85">
        <v>245940</v>
      </c>
      <c r="CD6" s="695">
        <f t="shared" si="2"/>
        <v>6998</v>
      </c>
      <c r="CE6" s="714">
        <f t="shared" si="3"/>
        <v>2.9287442140770562E-2</v>
      </c>
      <c r="CF6" s="85">
        <v>941539</v>
      </c>
      <c r="CG6" s="695">
        <f t="shared" si="4"/>
        <v>-7146</v>
      </c>
      <c r="CH6" s="714">
        <f t="shared" si="5"/>
        <v>-7.5325318730664025E-3</v>
      </c>
    </row>
    <row r="7" spans="1:86" x14ac:dyDescent="0.25">
      <c r="A7" s="82" t="s">
        <v>9</v>
      </c>
      <c r="B7" s="294">
        <v>141756.01421110713</v>
      </c>
      <c r="C7" s="294">
        <v>123538.84739963355</v>
      </c>
      <c r="D7" s="294">
        <v>119111.82931339982</v>
      </c>
      <c r="E7" s="294">
        <v>384406.69092414051</v>
      </c>
      <c r="F7" s="294">
        <v>89183.925960409571</v>
      </c>
      <c r="G7" s="294">
        <v>79463.14435968161</v>
      </c>
      <c r="H7" s="294">
        <v>70945.914823048675</v>
      </c>
      <c r="I7" s="294">
        <v>239592.98514313984</v>
      </c>
      <c r="J7" s="294">
        <v>623999.67606728035</v>
      </c>
      <c r="K7" s="294">
        <v>71040.000000000015</v>
      </c>
      <c r="L7" s="294">
        <v>76729.03</v>
      </c>
      <c r="M7" s="294">
        <v>93848</v>
      </c>
      <c r="N7" s="294">
        <v>241617.03000000003</v>
      </c>
      <c r="O7" s="294">
        <v>865616.70606728038</v>
      </c>
      <c r="P7" s="294">
        <v>101036</v>
      </c>
      <c r="Q7" s="294">
        <v>123579</v>
      </c>
      <c r="R7" s="294">
        <v>145076.98645540298</v>
      </c>
      <c r="S7" s="294">
        <v>369691.98645540298</v>
      </c>
      <c r="T7" s="294">
        <v>1235308.6925226834</v>
      </c>
      <c r="U7" s="294">
        <v>158785.00204845172</v>
      </c>
      <c r="V7" s="294">
        <v>131089.91375314619</v>
      </c>
      <c r="W7" s="294">
        <v>126675.94466054311</v>
      </c>
      <c r="X7" s="294">
        <v>416550.86046214099</v>
      </c>
      <c r="Y7" s="294">
        <v>96664.929864543112</v>
      </c>
      <c r="Z7" s="294">
        <v>79913.141653964965</v>
      </c>
      <c r="AA7" s="294">
        <v>74969</v>
      </c>
      <c r="AB7" s="294">
        <v>251547.07151850808</v>
      </c>
      <c r="AC7" s="294">
        <v>668097.93198064901</v>
      </c>
      <c r="AD7" s="294">
        <v>74744</v>
      </c>
      <c r="AE7" s="294">
        <v>86212</v>
      </c>
      <c r="AF7" s="294">
        <v>83486</v>
      </c>
      <c r="AG7" s="294">
        <v>244442</v>
      </c>
      <c r="AH7" s="294">
        <v>912539.93198064901</v>
      </c>
      <c r="AI7" s="294">
        <v>88408</v>
      </c>
      <c r="AJ7" s="294">
        <v>122037</v>
      </c>
      <c r="AK7" s="294">
        <v>140400.73877</v>
      </c>
      <c r="AL7" s="294">
        <v>350845.73877</v>
      </c>
      <c r="AM7" s="294">
        <v>1263385.6707506489</v>
      </c>
      <c r="AN7" s="294">
        <v>152227</v>
      </c>
      <c r="AO7" s="294">
        <v>126815.00000000001</v>
      </c>
      <c r="AP7" s="294">
        <v>125887</v>
      </c>
      <c r="AQ7" s="294">
        <v>404929</v>
      </c>
      <c r="AR7" s="294">
        <v>105544</v>
      </c>
      <c r="AS7" s="294">
        <v>81216</v>
      </c>
      <c r="AT7" s="294">
        <v>59193</v>
      </c>
      <c r="AU7" s="294">
        <v>245953</v>
      </c>
      <c r="AV7" s="294">
        <v>650882</v>
      </c>
      <c r="AW7" s="294">
        <v>73638</v>
      </c>
      <c r="AX7" s="294">
        <v>70176</v>
      </c>
      <c r="AY7" s="294">
        <v>81273</v>
      </c>
      <c r="AZ7" s="294">
        <v>225087</v>
      </c>
      <c r="BA7" s="224">
        <v>875969</v>
      </c>
      <c r="BB7" s="294">
        <v>104442</v>
      </c>
      <c r="BC7" s="294">
        <v>118509</v>
      </c>
      <c r="BD7" s="294">
        <v>132013</v>
      </c>
      <c r="BE7" s="294">
        <v>354964</v>
      </c>
      <c r="BF7" s="294">
        <v>1230933</v>
      </c>
      <c r="BG7" s="294">
        <v>-32452.670750648947</v>
      </c>
      <c r="BH7" s="616">
        <v>-2.5687065717127311E-2</v>
      </c>
      <c r="BI7" s="1">
        <v>143513</v>
      </c>
      <c r="BJ7" s="1">
        <v>129749</v>
      </c>
      <c r="BK7" s="1">
        <v>128826</v>
      </c>
      <c r="BL7" s="1">
        <v>402088</v>
      </c>
      <c r="BM7" s="1">
        <v>90967</v>
      </c>
      <c r="BN7" s="1">
        <v>81644</v>
      </c>
      <c r="BO7" s="1">
        <v>64943</v>
      </c>
      <c r="BP7" s="1">
        <v>237554</v>
      </c>
      <c r="BQ7" s="1">
        <v>639642</v>
      </c>
      <c r="BR7" s="294">
        <v>-11240</v>
      </c>
      <c r="BS7" s="616">
        <v>-1.7268875157094528E-2</v>
      </c>
      <c r="BT7" s="1">
        <v>82642</v>
      </c>
      <c r="BU7" s="1">
        <v>9004</v>
      </c>
      <c r="BV7" s="616">
        <v>0.1222738260137429</v>
      </c>
      <c r="BW7" s="294">
        <v>72455</v>
      </c>
      <c r="BX7" s="695">
        <v>2279</v>
      </c>
      <c r="BY7" s="714">
        <v>3.2475490196078434E-2</v>
      </c>
      <c r="BZ7" s="294">
        <v>78301</v>
      </c>
      <c r="CA7" s="695">
        <f t="shared" si="0"/>
        <v>-2972</v>
      </c>
      <c r="CB7" s="714">
        <f t="shared" si="1"/>
        <v>-3.6568109950414034E-2</v>
      </c>
      <c r="CC7" s="294">
        <v>233398</v>
      </c>
      <c r="CD7" s="695">
        <f t="shared" si="2"/>
        <v>8311</v>
      </c>
      <c r="CE7" s="714">
        <f t="shared" si="3"/>
        <v>3.6923500690843984E-2</v>
      </c>
      <c r="CF7" s="294">
        <v>873040</v>
      </c>
      <c r="CG7" s="695">
        <f t="shared" si="4"/>
        <v>-2929</v>
      </c>
      <c r="CH7" s="714">
        <f t="shared" si="5"/>
        <v>-3.3437256341263218E-3</v>
      </c>
    </row>
    <row r="8" spans="1:86" x14ac:dyDescent="0.25">
      <c r="A8" s="82" t="s">
        <v>10</v>
      </c>
      <c r="B8" s="294">
        <v>13036.089019433794</v>
      </c>
      <c r="C8" s="294">
        <v>10575.791802506268</v>
      </c>
      <c r="D8" s="294">
        <v>9796.2275304296709</v>
      </c>
      <c r="E8" s="294">
        <v>33408.108352369731</v>
      </c>
      <c r="F8" s="294">
        <v>10291.771774712224</v>
      </c>
      <c r="G8" s="294">
        <v>5222.7254947006477</v>
      </c>
      <c r="H8" s="294">
        <v>2913.2952004527551</v>
      </c>
      <c r="I8" s="294">
        <v>18427.792469865628</v>
      </c>
      <c r="J8" s="294">
        <v>51835.900822235359</v>
      </c>
      <c r="K8" s="294">
        <v>4968.0000000000009</v>
      </c>
      <c r="L8" s="294">
        <v>3167</v>
      </c>
      <c r="M8" s="294">
        <v>5608</v>
      </c>
      <c r="N8" s="294">
        <v>13743</v>
      </c>
      <c r="O8" s="294">
        <v>65578.900822235359</v>
      </c>
      <c r="P8" s="294">
        <v>8363</v>
      </c>
      <c r="Q8" s="294">
        <v>12064.97994720944</v>
      </c>
      <c r="R8" s="294">
        <v>14333.39581323707</v>
      </c>
      <c r="S8" s="294">
        <v>34761.375760446506</v>
      </c>
      <c r="T8" s="294">
        <v>100340.27658268186</v>
      </c>
      <c r="U8" s="294">
        <v>13994.691833334884</v>
      </c>
      <c r="V8" s="294">
        <v>12637.301897985162</v>
      </c>
      <c r="W8" s="294">
        <v>12000.243565011668</v>
      </c>
      <c r="X8" s="294">
        <v>38632.237296331718</v>
      </c>
      <c r="Y8" s="294">
        <v>8847.8281613445051</v>
      </c>
      <c r="Z8" s="294">
        <v>5775.2732665136618</v>
      </c>
      <c r="AA8" s="294">
        <v>2824</v>
      </c>
      <c r="AB8" s="294">
        <v>17447.101427858168</v>
      </c>
      <c r="AC8" s="294">
        <v>56079.338724189889</v>
      </c>
      <c r="AD8" s="294">
        <v>4536</v>
      </c>
      <c r="AE8" s="294">
        <v>2735</v>
      </c>
      <c r="AF8" s="294">
        <v>4999</v>
      </c>
      <c r="AG8" s="294">
        <v>12270</v>
      </c>
      <c r="AH8" s="294">
        <v>68349.338724189889</v>
      </c>
      <c r="AI8" s="294">
        <v>8221.0000000000018</v>
      </c>
      <c r="AJ8" s="294">
        <v>10539.999999999998</v>
      </c>
      <c r="AK8" s="294">
        <v>13226.64414</v>
      </c>
      <c r="AL8" s="294">
        <v>31987.64414</v>
      </c>
      <c r="AM8" s="294">
        <v>100336.98286418989</v>
      </c>
      <c r="AN8" s="294">
        <v>13270</v>
      </c>
      <c r="AO8" s="294">
        <v>11690.999999999998</v>
      </c>
      <c r="AP8" s="294">
        <v>11097</v>
      </c>
      <c r="AQ8" s="294">
        <v>36058</v>
      </c>
      <c r="AR8" s="294">
        <v>8632</v>
      </c>
      <c r="AS8" s="294">
        <v>8257</v>
      </c>
      <c r="AT8" s="294">
        <v>4995</v>
      </c>
      <c r="AU8" s="294">
        <v>21884</v>
      </c>
      <c r="AV8" s="294">
        <v>57942</v>
      </c>
      <c r="AW8" s="294">
        <v>2925</v>
      </c>
      <c r="AX8" s="294">
        <v>5356</v>
      </c>
      <c r="AY8" s="294">
        <v>5574</v>
      </c>
      <c r="AZ8" s="294">
        <v>13855</v>
      </c>
      <c r="BA8" s="224">
        <v>71797</v>
      </c>
      <c r="BB8" s="294">
        <v>9588</v>
      </c>
      <c r="BC8" s="294">
        <v>11418</v>
      </c>
      <c r="BD8" s="294">
        <v>15221</v>
      </c>
      <c r="BE8" s="294">
        <v>36227</v>
      </c>
      <c r="BF8" s="294">
        <v>108024</v>
      </c>
      <c r="BG8" s="294">
        <v>7687.017135810107</v>
      </c>
      <c r="BH8" s="616">
        <v>7.661200203931573E-2</v>
      </c>
      <c r="BI8" s="1">
        <v>13955</v>
      </c>
      <c r="BJ8" s="1">
        <v>12229</v>
      </c>
      <c r="BK8" s="1">
        <v>10072</v>
      </c>
      <c r="BL8" s="1">
        <v>36256</v>
      </c>
      <c r="BM8" s="1">
        <v>7941</v>
      </c>
      <c r="BN8" s="1">
        <v>6883</v>
      </c>
      <c r="BO8" s="1">
        <v>4002</v>
      </c>
      <c r="BP8" s="1">
        <v>18826</v>
      </c>
      <c r="BQ8" s="1">
        <v>55082</v>
      </c>
      <c r="BR8" s="294">
        <v>-2860</v>
      </c>
      <c r="BS8" s="616">
        <v>-4.9359704532118326E-2</v>
      </c>
      <c r="BT8" s="1">
        <v>2452</v>
      </c>
      <c r="BU8" s="1">
        <v>-473</v>
      </c>
      <c r="BV8" s="616">
        <v>-0.16170940170940171</v>
      </c>
      <c r="BW8" s="294">
        <v>4034</v>
      </c>
      <c r="BX8" s="695">
        <v>-1322</v>
      </c>
      <c r="BY8" s="714">
        <v>-0.24682598954443616</v>
      </c>
      <c r="BZ8" s="294">
        <v>6056</v>
      </c>
      <c r="CA8" s="695">
        <f t="shared" si="0"/>
        <v>482</v>
      </c>
      <c r="CB8" s="714">
        <f t="shared" si="1"/>
        <v>8.6472909939002515E-2</v>
      </c>
      <c r="CC8" s="294">
        <v>12542</v>
      </c>
      <c r="CD8" s="695">
        <f t="shared" si="2"/>
        <v>-1313</v>
      </c>
      <c r="CE8" s="714">
        <f t="shared" si="3"/>
        <v>-9.4767232046192709E-2</v>
      </c>
      <c r="CF8" s="294">
        <v>67624</v>
      </c>
      <c r="CG8" s="695">
        <f t="shared" si="4"/>
        <v>-4173</v>
      </c>
      <c r="CH8" s="714">
        <f t="shared" si="5"/>
        <v>-5.8122205663189271E-2</v>
      </c>
    </row>
    <row r="9" spans="1:86" x14ac:dyDescent="0.25">
      <c r="A9" s="82" t="s">
        <v>55</v>
      </c>
      <c r="B9" s="294">
        <v>116.99999999999999</v>
      </c>
      <c r="C9" s="294">
        <v>0</v>
      </c>
      <c r="D9" s="294">
        <v>0</v>
      </c>
      <c r="E9" s="294">
        <v>116.99999999999999</v>
      </c>
      <c r="F9" s="294">
        <v>0</v>
      </c>
      <c r="G9" s="294">
        <v>0</v>
      </c>
      <c r="H9" s="294">
        <v>0</v>
      </c>
      <c r="I9" s="294">
        <v>0</v>
      </c>
      <c r="J9" s="294">
        <v>116.99999999999999</v>
      </c>
      <c r="K9" s="294">
        <v>0</v>
      </c>
      <c r="L9" s="294">
        <v>0</v>
      </c>
      <c r="M9" s="294">
        <v>0</v>
      </c>
      <c r="N9" s="294">
        <v>0</v>
      </c>
      <c r="O9" s="294">
        <v>116.99999999999999</v>
      </c>
      <c r="P9" s="294">
        <v>0</v>
      </c>
      <c r="Q9" s="294">
        <v>0</v>
      </c>
      <c r="R9" s="294">
        <v>239.99999999999997</v>
      </c>
      <c r="S9" s="294">
        <v>239.99999999999997</v>
      </c>
      <c r="T9" s="294">
        <v>356.99999999999994</v>
      </c>
      <c r="U9" s="294">
        <v>512</v>
      </c>
      <c r="V9" s="294">
        <v>847</v>
      </c>
      <c r="W9" s="294">
        <v>0</v>
      </c>
      <c r="X9" s="294">
        <v>1359</v>
      </c>
      <c r="Y9" s="294">
        <v>0</v>
      </c>
      <c r="Z9" s="294">
        <v>0</v>
      </c>
      <c r="AA9" s="294">
        <v>0</v>
      </c>
      <c r="AB9" s="294">
        <v>0</v>
      </c>
      <c r="AC9" s="294">
        <v>1359.0000000000002</v>
      </c>
      <c r="AD9" s="294">
        <v>0</v>
      </c>
      <c r="AE9" s="294">
        <v>0</v>
      </c>
      <c r="AF9" s="294">
        <v>0</v>
      </c>
      <c r="AG9" s="294">
        <v>0</v>
      </c>
      <c r="AH9" s="294">
        <v>1359.0000000000002</v>
      </c>
      <c r="AI9" s="294">
        <v>0</v>
      </c>
      <c r="AJ9" s="294">
        <v>0</v>
      </c>
      <c r="AK9" s="294">
        <v>1082.0160000000001</v>
      </c>
      <c r="AL9" s="294">
        <v>1082.0160000000001</v>
      </c>
      <c r="AM9" s="294">
        <v>2441.0160000000005</v>
      </c>
      <c r="AN9" s="294">
        <v>919.00000000000011</v>
      </c>
      <c r="AO9" s="294">
        <v>0</v>
      </c>
      <c r="AP9" s="294">
        <v>0</v>
      </c>
      <c r="AQ9" s="294">
        <v>919.00000000000011</v>
      </c>
      <c r="AR9" s="294">
        <v>0</v>
      </c>
      <c r="AS9" s="294">
        <v>0</v>
      </c>
      <c r="AT9" s="294">
        <v>0</v>
      </c>
      <c r="AU9" s="294">
        <v>0</v>
      </c>
      <c r="AV9" s="294">
        <v>919.04399999999998</v>
      </c>
      <c r="AW9" s="294">
        <v>0</v>
      </c>
      <c r="AX9" s="294">
        <v>0</v>
      </c>
      <c r="AY9" s="294">
        <v>0</v>
      </c>
      <c r="AZ9" s="294">
        <v>0</v>
      </c>
      <c r="BA9" s="224">
        <v>919.04399999999998</v>
      </c>
      <c r="BB9" s="294">
        <v>0</v>
      </c>
      <c r="BC9" s="294">
        <v>0</v>
      </c>
      <c r="BD9" s="294">
        <v>0</v>
      </c>
      <c r="BE9" s="294">
        <v>0</v>
      </c>
      <c r="BF9" s="294">
        <v>919.04399999999998</v>
      </c>
      <c r="BG9" s="294">
        <v>-1521.9720000000007</v>
      </c>
      <c r="BH9" s="616">
        <v>-0.62349939533374643</v>
      </c>
      <c r="BI9" s="1">
        <v>608</v>
      </c>
      <c r="BJ9" s="1">
        <v>208</v>
      </c>
      <c r="BK9" s="1">
        <v>0</v>
      </c>
      <c r="BL9" s="1">
        <v>816</v>
      </c>
      <c r="BM9" s="1">
        <v>59</v>
      </c>
      <c r="BN9" s="1">
        <v>0</v>
      </c>
      <c r="BO9" s="1">
        <v>0</v>
      </c>
      <c r="BP9" s="1">
        <v>59</v>
      </c>
      <c r="BQ9" s="1">
        <v>875</v>
      </c>
      <c r="BR9" s="294">
        <v>-44.043999999999983</v>
      </c>
      <c r="BS9" s="616">
        <v>-4.7923712031197621E-2</v>
      </c>
      <c r="BT9" s="1">
        <v>0</v>
      </c>
      <c r="BU9" s="1">
        <v>0</v>
      </c>
      <c r="BV9" s="616"/>
      <c r="BW9" s="294">
        <v>0</v>
      </c>
      <c r="BX9" s="695">
        <v>0</v>
      </c>
      <c r="BY9" s="714"/>
      <c r="BZ9" s="294">
        <v>0</v>
      </c>
      <c r="CA9" s="695">
        <f t="shared" si="0"/>
        <v>0</v>
      </c>
      <c r="CB9" s="714" t="e">
        <f t="shared" si="1"/>
        <v>#DIV/0!</v>
      </c>
      <c r="CC9" s="294">
        <v>0</v>
      </c>
      <c r="CD9" s="695">
        <f t="shared" si="2"/>
        <v>0</v>
      </c>
      <c r="CE9" s="714" t="e">
        <f t="shared" si="3"/>
        <v>#DIV/0!</v>
      </c>
      <c r="CF9" s="294">
        <v>875</v>
      </c>
      <c r="CG9" s="695">
        <f t="shared" si="4"/>
        <v>-44.043999999999983</v>
      </c>
      <c r="CH9" s="714">
        <f t="shared" si="5"/>
        <v>-4.7923712031197621E-2</v>
      </c>
    </row>
    <row r="10" spans="1:86" s="85" customFormat="1" x14ac:dyDescent="0.25">
      <c r="A10" s="81" t="s">
        <v>27</v>
      </c>
      <c r="B10" s="85">
        <v>109006.08237737061</v>
      </c>
      <c r="C10" s="85">
        <v>91091.821230728034</v>
      </c>
      <c r="D10" s="85">
        <v>80173.944467857305</v>
      </c>
      <c r="E10" s="85">
        <v>280271.84807595593</v>
      </c>
      <c r="F10" s="85">
        <v>61968.811937346909</v>
      </c>
      <c r="G10" s="85">
        <v>46180.322728622203</v>
      </c>
      <c r="H10" s="85">
        <v>41028.210273645156</v>
      </c>
      <c r="I10" s="85">
        <v>149177.34493961427</v>
      </c>
      <c r="J10" s="85">
        <v>429449.19301557017</v>
      </c>
      <c r="K10" s="85">
        <v>43098</v>
      </c>
      <c r="L10" s="85">
        <v>41249</v>
      </c>
      <c r="M10" s="85">
        <v>43681</v>
      </c>
      <c r="N10" s="85">
        <v>128028</v>
      </c>
      <c r="O10" s="85">
        <v>557477.19301557017</v>
      </c>
      <c r="P10" s="85">
        <v>61329</v>
      </c>
      <c r="Q10" s="85">
        <v>77165</v>
      </c>
      <c r="R10" s="85">
        <v>106759.54797682389</v>
      </c>
      <c r="S10" s="85">
        <v>245253.54797682387</v>
      </c>
      <c r="T10" s="85">
        <v>802730.74099239404</v>
      </c>
      <c r="U10" s="85">
        <v>114615.9626363148</v>
      </c>
      <c r="V10" s="85">
        <v>98803.068983968755</v>
      </c>
      <c r="W10" s="85">
        <v>86547.063699007049</v>
      </c>
      <c r="X10" s="85">
        <v>299966.09531929059</v>
      </c>
      <c r="Y10" s="85">
        <v>68992.945464851189</v>
      </c>
      <c r="Z10" s="85">
        <v>49962.053692241032</v>
      </c>
      <c r="AA10" s="85">
        <v>45511</v>
      </c>
      <c r="AB10" s="85">
        <v>164465.99915709221</v>
      </c>
      <c r="AC10" s="85">
        <v>464432.09447638283</v>
      </c>
      <c r="AD10" s="85">
        <v>44821.999999999993</v>
      </c>
      <c r="AE10" s="85">
        <v>52817</v>
      </c>
      <c r="AF10" s="85">
        <v>44203.000000000007</v>
      </c>
      <c r="AG10" s="85">
        <v>141842</v>
      </c>
      <c r="AH10" s="85">
        <v>606274.09447638283</v>
      </c>
      <c r="AI10" s="85">
        <v>61824</v>
      </c>
      <c r="AJ10" s="85">
        <v>85176</v>
      </c>
      <c r="AK10" s="85">
        <v>114072.23827</v>
      </c>
      <c r="AL10" s="85">
        <v>261072.23827</v>
      </c>
      <c r="AM10" s="85">
        <v>867346.3327463828</v>
      </c>
      <c r="AN10" s="294">
        <v>118189</v>
      </c>
      <c r="AO10" s="294">
        <v>96497</v>
      </c>
      <c r="AP10" s="294">
        <v>91980</v>
      </c>
      <c r="AQ10" s="294">
        <v>306666</v>
      </c>
      <c r="AR10" s="294">
        <v>70222</v>
      </c>
      <c r="AS10" s="294">
        <v>49226</v>
      </c>
      <c r="AT10" s="294">
        <v>44662</v>
      </c>
      <c r="AU10" s="294">
        <v>164110</v>
      </c>
      <c r="AV10" s="294">
        <v>470776</v>
      </c>
      <c r="AW10" s="294">
        <v>39033</v>
      </c>
      <c r="AX10" s="294">
        <v>44793</v>
      </c>
      <c r="AY10" s="294">
        <v>44852</v>
      </c>
      <c r="AZ10" s="294">
        <v>128678</v>
      </c>
      <c r="BA10" s="224">
        <v>599454</v>
      </c>
      <c r="BB10" s="294">
        <v>63225</v>
      </c>
      <c r="BC10" s="294">
        <v>82670</v>
      </c>
      <c r="BD10" s="294">
        <v>107679</v>
      </c>
      <c r="BE10" s="294">
        <v>253574</v>
      </c>
      <c r="BF10" s="294">
        <v>853028</v>
      </c>
      <c r="BG10" s="294">
        <v>-14318.332746382803</v>
      </c>
      <c r="BH10" s="616">
        <v>-1.6508206936259207E-2</v>
      </c>
      <c r="BI10" s="1">
        <v>118571</v>
      </c>
      <c r="BJ10" s="1">
        <v>101587</v>
      </c>
      <c r="BK10" s="1">
        <v>90179</v>
      </c>
      <c r="BL10" s="1">
        <v>310337</v>
      </c>
      <c r="BM10" s="1">
        <v>63411</v>
      </c>
      <c r="BN10" s="1">
        <v>50480</v>
      </c>
      <c r="BO10" s="1">
        <v>45681</v>
      </c>
      <c r="BP10" s="1">
        <v>159572</v>
      </c>
      <c r="BQ10" s="1">
        <v>469909</v>
      </c>
      <c r="BR10" s="294">
        <v>-867</v>
      </c>
      <c r="BS10" s="616">
        <v>-1.8416401855659592E-3</v>
      </c>
      <c r="BT10" s="1">
        <v>49755</v>
      </c>
      <c r="BU10" s="1">
        <v>10722</v>
      </c>
      <c r="BV10" s="616">
        <v>0.27469064637614327</v>
      </c>
      <c r="BW10" s="294">
        <v>45941</v>
      </c>
      <c r="BX10" s="695">
        <v>1148</v>
      </c>
      <c r="BY10" s="714">
        <v>2.5629004531958117E-2</v>
      </c>
      <c r="BZ10" s="85">
        <v>43740</v>
      </c>
      <c r="CA10" s="695">
        <f t="shared" si="0"/>
        <v>-1112</v>
      </c>
      <c r="CB10" s="714">
        <f t="shared" si="1"/>
        <v>-2.4792651386783198E-2</v>
      </c>
      <c r="CC10" s="85">
        <v>139436</v>
      </c>
      <c r="CD10" s="695">
        <f t="shared" si="2"/>
        <v>10758</v>
      </c>
      <c r="CE10" s="714">
        <f t="shared" si="3"/>
        <v>8.3604034877756875E-2</v>
      </c>
      <c r="CF10" s="85">
        <v>609345</v>
      </c>
      <c r="CG10" s="695">
        <f t="shared" si="4"/>
        <v>9891</v>
      </c>
      <c r="CH10" s="714">
        <f t="shared" si="5"/>
        <v>1.6500015013662432E-2</v>
      </c>
    </row>
    <row r="11" spans="1:86" x14ac:dyDescent="0.25">
      <c r="A11" s="82" t="s">
        <v>12</v>
      </c>
      <c r="B11" s="294">
        <v>14092.921922863216</v>
      </c>
      <c r="C11" s="294">
        <v>11398.770530040318</v>
      </c>
      <c r="D11" s="294">
        <v>11333.973864109341</v>
      </c>
      <c r="E11" s="294">
        <v>36825.666317012874</v>
      </c>
      <c r="F11" s="294">
        <v>7865.8364341622701</v>
      </c>
      <c r="G11" s="294">
        <v>4070.2193511047026</v>
      </c>
      <c r="H11" s="294">
        <v>8015.1736116850216</v>
      </c>
      <c r="I11" s="294">
        <v>19951.229396951996</v>
      </c>
      <c r="J11" s="294">
        <v>56776.89571396487</v>
      </c>
      <c r="K11" s="294">
        <v>9255</v>
      </c>
      <c r="L11" s="294">
        <v>9740</v>
      </c>
      <c r="M11" s="294">
        <v>8181.9999999999991</v>
      </c>
      <c r="N11" s="294">
        <v>27177</v>
      </c>
      <c r="O11" s="294">
        <v>83953.89571396487</v>
      </c>
      <c r="P11" s="294">
        <v>10997</v>
      </c>
      <c r="Q11" s="294">
        <v>10591</v>
      </c>
      <c r="R11" s="294">
        <v>15273.604225020872</v>
      </c>
      <c r="S11" s="294">
        <v>36861.60422502087</v>
      </c>
      <c r="T11" s="294">
        <v>120815.49993898574</v>
      </c>
      <c r="U11" s="294">
        <v>15574.944818415588</v>
      </c>
      <c r="V11" s="294">
        <v>12743.17115344054</v>
      </c>
      <c r="W11" s="294">
        <v>11601.988624691103</v>
      </c>
      <c r="X11" s="294">
        <v>39920.104596547229</v>
      </c>
      <c r="Y11" s="294">
        <v>12951.848382190687</v>
      </c>
      <c r="Z11" s="294">
        <v>11135.943002820983</v>
      </c>
      <c r="AA11" s="294">
        <v>10335.999999999998</v>
      </c>
      <c r="AB11" s="294">
        <v>34423.791385011667</v>
      </c>
      <c r="AC11" s="294">
        <v>74343.89598155889</v>
      </c>
      <c r="AD11" s="294">
        <v>7991.0000000000009</v>
      </c>
      <c r="AE11" s="294">
        <v>15028</v>
      </c>
      <c r="AF11" s="294">
        <v>8319</v>
      </c>
      <c r="AG11" s="294">
        <v>31338</v>
      </c>
      <c r="AH11" s="294">
        <v>105681.89598155889</v>
      </c>
      <c r="AI11" s="294">
        <v>13415.000000000002</v>
      </c>
      <c r="AJ11" s="294">
        <v>12742</v>
      </c>
      <c r="AK11" s="294">
        <v>17955.56811</v>
      </c>
      <c r="AL11" s="294">
        <v>44112.56811</v>
      </c>
      <c r="AM11" s="294">
        <v>149794.46409155888</v>
      </c>
      <c r="AN11" s="294">
        <v>20224</v>
      </c>
      <c r="AO11" s="294">
        <v>16571</v>
      </c>
      <c r="AP11" s="294">
        <v>15652</v>
      </c>
      <c r="AQ11" s="294">
        <v>52447</v>
      </c>
      <c r="AR11" s="294">
        <v>11536</v>
      </c>
      <c r="AS11" s="294">
        <v>9201</v>
      </c>
      <c r="AT11" s="294">
        <v>9003</v>
      </c>
      <c r="AU11" s="294">
        <v>29740</v>
      </c>
      <c r="AV11" s="294">
        <v>82187</v>
      </c>
      <c r="AW11" s="294">
        <v>9256</v>
      </c>
      <c r="AX11" s="294">
        <v>8685</v>
      </c>
      <c r="AY11" s="294">
        <v>9457</v>
      </c>
      <c r="AZ11" s="294">
        <v>27398</v>
      </c>
      <c r="BA11" s="224">
        <v>109585</v>
      </c>
      <c r="BB11" s="294">
        <v>12580</v>
      </c>
      <c r="BC11" s="294">
        <v>16631</v>
      </c>
      <c r="BD11" s="294">
        <v>22071</v>
      </c>
      <c r="BE11" s="294">
        <v>51282</v>
      </c>
      <c r="BF11" s="294">
        <v>160867</v>
      </c>
      <c r="BG11" s="294">
        <v>11072.535908441117</v>
      </c>
      <c r="BH11" s="616">
        <v>7.3918191674114508E-2</v>
      </c>
      <c r="BI11" s="1">
        <v>20062</v>
      </c>
      <c r="BJ11" s="1">
        <v>17533</v>
      </c>
      <c r="BK11" s="1">
        <v>15000</v>
      </c>
      <c r="BL11" s="1">
        <v>52595</v>
      </c>
      <c r="BM11" s="1">
        <v>9767</v>
      </c>
      <c r="BN11" s="1">
        <v>9195</v>
      </c>
      <c r="BO11" s="1">
        <v>8962</v>
      </c>
      <c r="BP11" s="1">
        <v>27924</v>
      </c>
      <c r="BQ11" s="1">
        <v>80519</v>
      </c>
      <c r="BR11" s="294">
        <v>-1668</v>
      </c>
      <c r="BS11" s="616">
        <v>-2.0295180502999256E-2</v>
      </c>
      <c r="BT11" s="1">
        <v>9629</v>
      </c>
      <c r="BU11" s="1">
        <v>373</v>
      </c>
      <c r="BV11" s="616">
        <v>4.0298184961106306E-2</v>
      </c>
      <c r="BW11" s="294">
        <v>9682</v>
      </c>
      <c r="BX11" s="695">
        <v>997</v>
      </c>
      <c r="BY11" s="714">
        <v>0.11479562464018422</v>
      </c>
      <c r="BZ11" s="294">
        <v>8146</v>
      </c>
      <c r="CA11" s="695">
        <f t="shared" si="0"/>
        <v>-1311</v>
      </c>
      <c r="CB11" s="714">
        <f t="shared" si="1"/>
        <v>-0.13862747171407422</v>
      </c>
      <c r="CC11" s="294">
        <v>27457</v>
      </c>
      <c r="CD11" s="695">
        <f t="shared" si="2"/>
        <v>59</v>
      </c>
      <c r="CE11" s="714">
        <f t="shared" si="3"/>
        <v>2.153441857069859E-3</v>
      </c>
      <c r="CF11" s="294">
        <v>107976</v>
      </c>
      <c r="CG11" s="695">
        <f t="shared" si="4"/>
        <v>-1609</v>
      </c>
      <c r="CH11" s="714">
        <f t="shared" si="5"/>
        <v>-1.468266642332436E-2</v>
      </c>
    </row>
    <row r="12" spans="1:86" x14ac:dyDescent="0.25">
      <c r="A12" s="82" t="s">
        <v>11</v>
      </c>
      <c r="B12" s="294">
        <v>94913.160454507393</v>
      </c>
      <c r="C12" s="294">
        <v>79693.050700687716</v>
      </c>
      <c r="D12" s="294">
        <v>68839.970603747963</v>
      </c>
      <c r="E12" s="294">
        <v>243446.18175894307</v>
      </c>
      <c r="F12" s="294">
        <v>54102.975503184636</v>
      </c>
      <c r="G12" s="294">
        <v>42110.103377517502</v>
      </c>
      <c r="H12" s="294">
        <v>33013.036661960134</v>
      </c>
      <c r="I12" s="294">
        <v>129226.11554266227</v>
      </c>
      <c r="J12" s="294">
        <v>372672.29730160534</v>
      </c>
      <c r="K12" s="294">
        <v>33843</v>
      </c>
      <c r="L12" s="294">
        <v>31509</v>
      </c>
      <c r="M12" s="294">
        <v>35499</v>
      </c>
      <c r="N12" s="294">
        <v>100851</v>
      </c>
      <c r="O12" s="294">
        <v>473523.29730160534</v>
      </c>
      <c r="P12" s="294">
        <v>50332</v>
      </c>
      <c r="Q12" s="294">
        <v>66574</v>
      </c>
      <c r="R12" s="294">
        <v>91485.943751803017</v>
      </c>
      <c r="S12" s="294">
        <v>208391.94375180302</v>
      </c>
      <c r="T12" s="294">
        <v>681915.24105340836</v>
      </c>
      <c r="U12" s="294">
        <v>99041.017817899206</v>
      </c>
      <c r="V12" s="294">
        <v>86059.897830528207</v>
      </c>
      <c r="W12" s="294">
        <v>74945.075074315944</v>
      </c>
      <c r="X12" s="294">
        <v>260045.99072274336</v>
      </c>
      <c r="Y12" s="294">
        <v>56041.097082660504</v>
      </c>
      <c r="Z12" s="294">
        <v>38826.110689420049</v>
      </c>
      <c r="AA12" s="294">
        <v>35175</v>
      </c>
      <c r="AB12" s="294">
        <v>130042.20777208055</v>
      </c>
      <c r="AC12" s="294">
        <v>390088.19849482388</v>
      </c>
      <c r="AD12" s="294">
        <v>36830.999999999993</v>
      </c>
      <c r="AE12" s="294">
        <v>37789</v>
      </c>
      <c r="AF12" s="294">
        <v>35884.000000000007</v>
      </c>
      <c r="AG12" s="294">
        <v>110504</v>
      </c>
      <c r="AH12" s="294">
        <v>500592.19849482388</v>
      </c>
      <c r="AI12" s="294">
        <v>48409</v>
      </c>
      <c r="AJ12" s="294">
        <v>72434</v>
      </c>
      <c r="AK12" s="294">
        <v>96116.670160000009</v>
      </c>
      <c r="AL12" s="294">
        <v>216959.67016000001</v>
      </c>
      <c r="AM12" s="294">
        <v>717551.86865482386</v>
      </c>
      <c r="AN12" s="294">
        <v>97965</v>
      </c>
      <c r="AO12" s="294">
        <v>79926</v>
      </c>
      <c r="AP12" s="294">
        <v>76328</v>
      </c>
      <c r="AQ12" s="294">
        <v>254219</v>
      </c>
      <c r="AR12" s="294">
        <v>58686</v>
      </c>
      <c r="AS12" s="294">
        <v>40025</v>
      </c>
      <c r="AT12" s="294">
        <v>35659</v>
      </c>
      <c r="AU12" s="294">
        <v>134370</v>
      </c>
      <c r="AV12" s="294">
        <v>388589</v>
      </c>
      <c r="AW12" s="294">
        <v>29777</v>
      </c>
      <c r="AX12" s="294">
        <v>36108</v>
      </c>
      <c r="AY12" s="294">
        <v>35395</v>
      </c>
      <c r="AZ12" s="294">
        <v>101280</v>
      </c>
      <c r="BA12" s="224">
        <v>489869</v>
      </c>
      <c r="BB12" s="294">
        <v>50645</v>
      </c>
      <c r="BC12" s="294">
        <v>66039</v>
      </c>
      <c r="BD12" s="294">
        <v>85608</v>
      </c>
      <c r="BE12" s="294">
        <v>202292</v>
      </c>
      <c r="BF12" s="294">
        <v>692161</v>
      </c>
      <c r="BG12" s="294">
        <v>-25390.868654823862</v>
      </c>
      <c r="BH12" s="616">
        <v>-3.5385412210581335E-2</v>
      </c>
      <c r="BI12" s="1">
        <v>98509</v>
      </c>
      <c r="BJ12" s="1">
        <v>84054</v>
      </c>
      <c r="BK12" s="1">
        <v>75179</v>
      </c>
      <c r="BL12" s="1">
        <v>257742</v>
      </c>
      <c r="BM12" s="1">
        <v>53644</v>
      </c>
      <c r="BN12" s="1">
        <v>41285</v>
      </c>
      <c r="BO12" s="1">
        <v>36719</v>
      </c>
      <c r="BP12" s="1">
        <v>131648</v>
      </c>
      <c r="BQ12" s="1">
        <v>389390</v>
      </c>
      <c r="BR12" s="294">
        <v>801</v>
      </c>
      <c r="BS12" s="616">
        <v>2.0613038454511063E-3</v>
      </c>
      <c r="BT12" s="1">
        <v>40126</v>
      </c>
      <c r="BU12" s="1">
        <v>10349</v>
      </c>
      <c r="BV12" s="616">
        <v>0.34755012257782852</v>
      </c>
      <c r="BW12" s="294">
        <v>36259</v>
      </c>
      <c r="BX12" s="695">
        <v>151</v>
      </c>
      <c r="BY12" s="714">
        <v>4.1818987481998448E-3</v>
      </c>
      <c r="BZ12" s="294">
        <v>35594</v>
      </c>
      <c r="CA12" s="695">
        <f t="shared" si="0"/>
        <v>199</v>
      </c>
      <c r="CB12" s="714">
        <f t="shared" si="1"/>
        <v>5.6222630315016248E-3</v>
      </c>
      <c r="CC12" s="294">
        <v>111979</v>
      </c>
      <c r="CD12" s="695">
        <f t="shared" si="2"/>
        <v>10699</v>
      </c>
      <c r="CE12" s="714">
        <f t="shared" si="3"/>
        <v>0.10563783570300157</v>
      </c>
      <c r="CF12" s="294">
        <v>501369</v>
      </c>
      <c r="CG12" s="695">
        <f t="shared" si="4"/>
        <v>11500</v>
      </c>
      <c r="CH12" s="714">
        <f t="shared" si="5"/>
        <v>2.3475663901981959E-2</v>
      </c>
    </row>
    <row r="13" spans="1:86" s="85" customFormat="1" x14ac:dyDescent="0.25">
      <c r="A13" s="81" t="s">
        <v>28</v>
      </c>
      <c r="B13" s="85">
        <v>545817</v>
      </c>
      <c r="C13" s="85">
        <v>447534.83422670938</v>
      </c>
      <c r="D13" s="85">
        <v>412049.07139185042</v>
      </c>
      <c r="E13" s="85">
        <v>1405400.9056185598</v>
      </c>
      <c r="F13" s="85">
        <v>301444.27691640763</v>
      </c>
      <c r="G13" s="85">
        <v>217517.59740737497</v>
      </c>
      <c r="H13" s="85">
        <v>167220.57865553282</v>
      </c>
      <c r="I13" s="85">
        <v>686182.45297931542</v>
      </c>
      <c r="J13" s="85">
        <v>2091583.3585978751</v>
      </c>
      <c r="K13" s="85">
        <v>170364</v>
      </c>
      <c r="L13" s="85">
        <v>156236</v>
      </c>
      <c r="M13" s="85">
        <v>187719</v>
      </c>
      <c r="N13" s="85">
        <v>514319</v>
      </c>
      <c r="O13" s="85">
        <v>2605902.3585978751</v>
      </c>
      <c r="P13" s="85">
        <v>309040</v>
      </c>
      <c r="Q13" s="85">
        <v>406162</v>
      </c>
      <c r="R13" s="85">
        <v>540768.59940464166</v>
      </c>
      <c r="S13" s="85">
        <v>1255970.5994046417</v>
      </c>
      <c r="T13" s="85">
        <v>3861872.958002517</v>
      </c>
      <c r="U13" s="85">
        <v>590506.83456032863</v>
      </c>
      <c r="V13" s="85">
        <v>527497.96488393948</v>
      </c>
      <c r="W13" s="85">
        <v>429152.9093771326</v>
      </c>
      <c r="X13" s="85">
        <v>1547157.7088214005</v>
      </c>
      <c r="Y13" s="85">
        <v>332300.44562349404</v>
      </c>
      <c r="Z13" s="85">
        <v>235649.10452233074</v>
      </c>
      <c r="AA13" s="85">
        <v>170955</v>
      </c>
      <c r="AB13" s="85">
        <v>738904.55014582479</v>
      </c>
      <c r="AC13" s="85">
        <v>2286062.2589672254</v>
      </c>
      <c r="AD13" s="85">
        <v>179683</v>
      </c>
      <c r="AE13" s="85">
        <v>203108</v>
      </c>
      <c r="AF13" s="85">
        <v>185731</v>
      </c>
      <c r="AG13" s="85">
        <v>568522</v>
      </c>
      <c r="AH13" s="85">
        <v>2854584.2589672254</v>
      </c>
      <c r="AI13" s="85">
        <v>285454</v>
      </c>
      <c r="AJ13" s="85">
        <v>392392</v>
      </c>
      <c r="AK13" s="85">
        <v>559601.68136999989</v>
      </c>
      <c r="AL13" s="85">
        <v>1237447.6813699999</v>
      </c>
      <c r="AM13" s="85">
        <v>4092031.9403372253</v>
      </c>
      <c r="AN13" s="294">
        <v>579021.57669999998</v>
      </c>
      <c r="AO13" s="294">
        <v>483012</v>
      </c>
      <c r="AP13" s="294">
        <v>476622</v>
      </c>
      <c r="AQ13" s="294">
        <v>1538655.5767000001</v>
      </c>
      <c r="AR13" s="294">
        <v>367892</v>
      </c>
      <c r="AS13" s="294">
        <v>262258</v>
      </c>
      <c r="AT13" s="294">
        <v>177214</v>
      </c>
      <c r="AU13" s="294">
        <v>807364</v>
      </c>
      <c r="AV13" s="294">
        <v>2346019.5767000001</v>
      </c>
      <c r="AW13" s="294">
        <v>179107</v>
      </c>
      <c r="AX13" s="294">
        <v>173352</v>
      </c>
      <c r="AY13" s="294">
        <v>185714</v>
      </c>
      <c r="AZ13" s="294">
        <v>538173</v>
      </c>
      <c r="BA13" s="224">
        <v>2884192.5767000001</v>
      </c>
      <c r="BB13" s="294">
        <v>305067</v>
      </c>
      <c r="BC13" s="294">
        <v>376584</v>
      </c>
      <c r="BD13" s="294">
        <v>508141</v>
      </c>
      <c r="BE13" s="294">
        <v>1189792</v>
      </c>
      <c r="BF13" s="294">
        <v>4073984.5767000001</v>
      </c>
      <c r="BG13" s="294">
        <v>-18047.363637225237</v>
      </c>
      <c r="BH13" s="616">
        <v>-4.4103672455053644E-3</v>
      </c>
      <c r="BI13" s="1">
        <v>555547</v>
      </c>
      <c r="BJ13" s="1">
        <v>465091</v>
      </c>
      <c r="BK13" s="1">
        <v>435787</v>
      </c>
      <c r="BL13" s="1">
        <v>1456425</v>
      </c>
      <c r="BM13" s="1">
        <v>300250</v>
      </c>
      <c r="BN13" s="1">
        <v>251102</v>
      </c>
      <c r="BO13" s="1">
        <v>202952</v>
      </c>
      <c r="BP13" s="1">
        <v>754304</v>
      </c>
      <c r="BQ13" s="1">
        <v>2210729</v>
      </c>
      <c r="BR13" s="294">
        <v>-135290.57670000009</v>
      </c>
      <c r="BS13" s="616">
        <v>-5.766813629505383E-2</v>
      </c>
      <c r="BT13" s="1">
        <v>195181</v>
      </c>
      <c r="BU13" s="1">
        <v>16074</v>
      </c>
      <c r="BV13" s="616">
        <v>8.974523608792509E-2</v>
      </c>
      <c r="BW13" s="294">
        <v>174534</v>
      </c>
      <c r="BX13" s="695">
        <v>1182</v>
      </c>
      <c r="BY13" s="714">
        <v>6.818496469610965E-3</v>
      </c>
      <c r="BZ13" s="85">
        <v>224701</v>
      </c>
      <c r="CA13" s="695">
        <f t="shared" si="0"/>
        <v>38987</v>
      </c>
      <c r="CB13" s="714">
        <f t="shared" si="1"/>
        <v>0.20993032296972763</v>
      </c>
      <c r="CC13" s="85">
        <v>594416</v>
      </c>
      <c r="CD13" s="695">
        <f t="shared" si="2"/>
        <v>56243</v>
      </c>
      <c r="CE13" s="714">
        <f t="shared" si="3"/>
        <v>0.10450728669033935</v>
      </c>
      <c r="CF13" s="85">
        <v>2805145</v>
      </c>
      <c r="CG13" s="695">
        <f t="shared" si="4"/>
        <v>-79047.576700000092</v>
      </c>
      <c r="CH13" s="714">
        <f t="shared" si="5"/>
        <v>-2.740717708608895E-2</v>
      </c>
    </row>
    <row r="14" spans="1:86" x14ac:dyDescent="0.25">
      <c r="A14" s="82" t="s">
        <v>13</v>
      </c>
      <c r="B14" s="294">
        <v>127143.99999999999</v>
      </c>
      <c r="C14" s="294">
        <v>105034.96320168205</v>
      </c>
      <c r="D14" s="294">
        <v>102058.86327452931</v>
      </c>
      <c r="E14" s="294">
        <v>334237.82647621131</v>
      </c>
      <c r="F14" s="294">
        <v>75652.037653333347</v>
      </c>
      <c r="G14" s="294">
        <v>52727.963011597007</v>
      </c>
      <c r="H14" s="294">
        <v>41105.786170252934</v>
      </c>
      <c r="I14" s="294">
        <v>169485.78683518327</v>
      </c>
      <c r="J14" s="294">
        <v>503723.61331139458</v>
      </c>
      <c r="K14" s="294">
        <v>42163.000000000007</v>
      </c>
      <c r="L14" s="294">
        <v>42172</v>
      </c>
      <c r="M14" s="294">
        <v>47881</v>
      </c>
      <c r="N14" s="294">
        <v>132216</v>
      </c>
      <c r="O14" s="294">
        <v>635939.61331139458</v>
      </c>
      <c r="P14" s="294">
        <v>69425</v>
      </c>
      <c r="Q14" s="294">
        <v>94997</v>
      </c>
      <c r="R14" s="294">
        <v>127065.8362897005</v>
      </c>
      <c r="S14" s="294">
        <v>291487.83628970047</v>
      </c>
      <c r="T14" s="83">
        <v>927427.44960109505</v>
      </c>
      <c r="U14" s="294">
        <v>136027</v>
      </c>
      <c r="V14" s="294">
        <v>119493.76143421701</v>
      </c>
      <c r="W14" s="294">
        <v>98247.085482528215</v>
      </c>
      <c r="X14" s="294">
        <v>353767.84691674524</v>
      </c>
      <c r="Y14" s="294">
        <v>75701.156529886313</v>
      </c>
      <c r="Z14" s="294">
        <v>44135.806019589756</v>
      </c>
      <c r="AA14" s="294">
        <v>40894</v>
      </c>
      <c r="AB14" s="294">
        <v>160730.96254947607</v>
      </c>
      <c r="AC14" s="294">
        <v>514498.80946622131</v>
      </c>
      <c r="AD14" s="294">
        <v>43427.999999999993</v>
      </c>
      <c r="AE14" s="294">
        <v>48357.000000000007</v>
      </c>
      <c r="AF14" s="294">
        <v>46136.999999999993</v>
      </c>
      <c r="AG14" s="294">
        <v>137922</v>
      </c>
      <c r="AH14" s="294">
        <v>652420.80946622137</v>
      </c>
      <c r="AI14" s="294">
        <v>69687</v>
      </c>
      <c r="AJ14" s="294">
        <v>89953</v>
      </c>
      <c r="AK14" s="294">
        <v>127583.80499999999</v>
      </c>
      <c r="AL14" s="294">
        <v>287223.80499999999</v>
      </c>
      <c r="AM14" s="294">
        <v>939644.6144662213</v>
      </c>
      <c r="AN14" s="294">
        <v>130669</v>
      </c>
      <c r="AO14" s="294">
        <v>108015</v>
      </c>
      <c r="AP14" s="294">
        <v>96795</v>
      </c>
      <c r="AQ14" s="294">
        <v>335479</v>
      </c>
      <c r="AR14" s="294">
        <v>73337</v>
      </c>
      <c r="AS14" s="294">
        <v>55193</v>
      </c>
      <c r="AT14" s="294">
        <v>44044</v>
      </c>
      <c r="AU14" s="294">
        <v>172574</v>
      </c>
      <c r="AV14" s="294">
        <v>508053</v>
      </c>
      <c r="AW14" s="294">
        <v>45905</v>
      </c>
      <c r="AX14" s="294">
        <v>45868</v>
      </c>
      <c r="AY14" s="294">
        <v>41671</v>
      </c>
      <c r="AZ14" s="294">
        <v>133444</v>
      </c>
      <c r="BA14" s="224">
        <v>641497</v>
      </c>
      <c r="BB14" s="294">
        <v>69888</v>
      </c>
      <c r="BC14" s="294">
        <v>84026</v>
      </c>
      <c r="BD14" s="294">
        <v>112700</v>
      </c>
      <c r="BE14" s="294">
        <v>266614</v>
      </c>
      <c r="BF14" s="294">
        <v>908111</v>
      </c>
      <c r="BG14" s="294">
        <v>-31533.614466221305</v>
      </c>
      <c r="BH14" s="616">
        <v>-3.355908604247626E-2</v>
      </c>
      <c r="BI14" s="1">
        <v>127841</v>
      </c>
      <c r="BJ14" s="1">
        <v>110864</v>
      </c>
      <c r="BK14" s="1">
        <v>96973</v>
      </c>
      <c r="BL14" s="1">
        <v>335678</v>
      </c>
      <c r="BM14" s="1">
        <v>70302</v>
      </c>
      <c r="BN14" s="1">
        <v>52917</v>
      </c>
      <c r="BO14" s="1">
        <v>48315</v>
      </c>
      <c r="BP14" s="1">
        <v>171534</v>
      </c>
      <c r="BQ14" s="1">
        <v>507212</v>
      </c>
      <c r="BR14" s="294">
        <v>-841</v>
      </c>
      <c r="BS14" s="616">
        <v>-1.655339108321376E-3</v>
      </c>
      <c r="BT14" s="1">
        <v>49115</v>
      </c>
      <c r="BU14" s="1">
        <v>3210</v>
      </c>
      <c r="BV14" s="616">
        <v>6.9927023200087132E-2</v>
      </c>
      <c r="BW14" s="294">
        <v>37535</v>
      </c>
      <c r="BX14" s="695">
        <v>-8333</v>
      </c>
      <c r="BY14" s="714">
        <v>-0.1816734978634342</v>
      </c>
      <c r="BZ14" s="294">
        <v>41900</v>
      </c>
      <c r="CA14" s="695">
        <f t="shared" si="0"/>
        <v>229</v>
      </c>
      <c r="CB14" s="714">
        <f t="shared" si="1"/>
        <v>5.4954284754385541E-3</v>
      </c>
      <c r="CC14" s="294">
        <v>128550</v>
      </c>
      <c r="CD14" s="695">
        <f t="shared" si="2"/>
        <v>-4894</v>
      </c>
      <c r="CE14" s="714">
        <f t="shared" si="3"/>
        <v>-3.6674560115104463E-2</v>
      </c>
      <c r="CF14" s="294">
        <v>635762</v>
      </c>
      <c r="CG14" s="695">
        <f t="shared" si="4"/>
        <v>-5735</v>
      </c>
      <c r="CH14" s="714">
        <f t="shared" si="5"/>
        <v>-8.9400262199199679E-3</v>
      </c>
    </row>
    <row r="15" spans="1:86" x14ac:dyDescent="0.25">
      <c r="A15" s="82" t="s">
        <v>14</v>
      </c>
      <c r="B15" s="294">
        <v>148057</v>
      </c>
      <c r="C15" s="294">
        <v>119028.76097142065</v>
      </c>
      <c r="D15" s="294">
        <v>108315.82894426322</v>
      </c>
      <c r="E15" s="294">
        <v>375401.5899156839</v>
      </c>
      <c r="F15" s="294">
        <v>83181.017292531295</v>
      </c>
      <c r="G15" s="294">
        <v>54289.113385045537</v>
      </c>
      <c r="H15" s="294">
        <v>42304.980014672597</v>
      </c>
      <c r="I15" s="294">
        <v>179775.11069224941</v>
      </c>
      <c r="J15" s="294">
        <v>555176.70060793334</v>
      </c>
      <c r="K15" s="294">
        <v>48367</v>
      </c>
      <c r="L15" s="294">
        <v>39175</v>
      </c>
      <c r="M15" s="294">
        <v>53292.999999999993</v>
      </c>
      <c r="N15" s="294">
        <v>140835</v>
      </c>
      <c r="O15" s="294">
        <v>696011.70060793334</v>
      </c>
      <c r="P15" s="294">
        <v>88183</v>
      </c>
      <c r="Q15" s="294">
        <v>115547</v>
      </c>
      <c r="R15" s="294">
        <v>141438.87961276475</v>
      </c>
      <c r="S15" s="294">
        <v>345168.87961276475</v>
      </c>
      <c r="T15" s="83">
        <v>1041180.5802206981</v>
      </c>
      <c r="U15" s="294">
        <v>150938</v>
      </c>
      <c r="V15" s="294">
        <v>132499.12691326987</v>
      </c>
      <c r="W15" s="294">
        <v>112620.97186029854</v>
      </c>
      <c r="X15" s="294">
        <v>396058.0987735684</v>
      </c>
      <c r="Y15" s="294">
        <v>89035.088819044642</v>
      </c>
      <c r="Z15" s="294">
        <v>69805.695697048825</v>
      </c>
      <c r="AA15" s="294">
        <v>41437</v>
      </c>
      <c r="AB15" s="294">
        <v>200277.78451609347</v>
      </c>
      <c r="AC15" s="294">
        <v>596335.88328966184</v>
      </c>
      <c r="AD15" s="294">
        <v>43964</v>
      </c>
      <c r="AE15" s="294">
        <v>70919</v>
      </c>
      <c r="AF15" s="294">
        <v>50437</v>
      </c>
      <c r="AG15" s="294">
        <v>165320</v>
      </c>
      <c r="AH15" s="294">
        <v>761655.88328966184</v>
      </c>
      <c r="AI15" s="294">
        <v>82102</v>
      </c>
      <c r="AJ15" s="294">
        <v>111819</v>
      </c>
      <c r="AK15" s="294">
        <v>159117.56771999999</v>
      </c>
      <c r="AL15" s="294">
        <v>353038.56771999999</v>
      </c>
      <c r="AM15" s="294">
        <v>1114694.4510096619</v>
      </c>
      <c r="AN15" s="294">
        <v>162048</v>
      </c>
      <c r="AO15" s="294">
        <v>138390</v>
      </c>
      <c r="AP15" s="294">
        <v>162899</v>
      </c>
      <c r="AQ15" s="294">
        <v>463337</v>
      </c>
      <c r="AR15" s="294">
        <v>116357</v>
      </c>
      <c r="AS15" s="294">
        <v>83483</v>
      </c>
      <c r="AT15" s="294">
        <v>34166</v>
      </c>
      <c r="AU15" s="294">
        <v>234006</v>
      </c>
      <c r="AV15" s="294">
        <v>697343</v>
      </c>
      <c r="AW15" s="294">
        <v>48870</v>
      </c>
      <c r="AX15" s="294">
        <v>41056</v>
      </c>
      <c r="AY15" s="294">
        <v>35782</v>
      </c>
      <c r="AZ15" s="294">
        <v>125708</v>
      </c>
      <c r="BA15" s="224">
        <v>823051</v>
      </c>
      <c r="BB15" s="294">
        <v>90513</v>
      </c>
      <c r="BC15" s="294">
        <v>111519</v>
      </c>
      <c r="BD15" s="294">
        <v>140875</v>
      </c>
      <c r="BE15" s="294">
        <v>342907</v>
      </c>
      <c r="BF15" s="294">
        <v>1165958</v>
      </c>
      <c r="BG15" s="294">
        <v>51263.548990338109</v>
      </c>
      <c r="BH15" s="616">
        <v>4.5988879682593575E-2</v>
      </c>
      <c r="BI15" s="1">
        <v>145459</v>
      </c>
      <c r="BJ15" s="1">
        <v>123223</v>
      </c>
      <c r="BK15" s="1">
        <v>132535</v>
      </c>
      <c r="BL15" s="1">
        <v>401217</v>
      </c>
      <c r="BM15" s="1">
        <v>92685</v>
      </c>
      <c r="BN15" s="1">
        <v>84257</v>
      </c>
      <c r="BO15" s="1">
        <v>62965</v>
      </c>
      <c r="BP15" s="1">
        <v>239907</v>
      </c>
      <c r="BQ15" s="1">
        <v>641124</v>
      </c>
      <c r="BR15" s="294">
        <v>-56219</v>
      </c>
      <c r="BS15" s="616">
        <v>-8.0618863314036282E-2</v>
      </c>
      <c r="BT15" s="1">
        <v>48956</v>
      </c>
      <c r="BU15" s="1">
        <v>86</v>
      </c>
      <c r="BV15" s="616">
        <v>1.7597708205443013E-3</v>
      </c>
      <c r="BW15" s="294">
        <v>53858</v>
      </c>
      <c r="BX15" s="695">
        <v>12802</v>
      </c>
      <c r="BY15" s="714">
        <v>0.31181800467653936</v>
      </c>
      <c r="BZ15" s="294">
        <v>72450</v>
      </c>
      <c r="CA15" s="695">
        <f t="shared" si="0"/>
        <v>36668</v>
      </c>
      <c r="CB15" s="714">
        <f t="shared" si="1"/>
        <v>1.0247610530434297</v>
      </c>
      <c r="CC15" s="294">
        <v>175264</v>
      </c>
      <c r="CD15" s="695">
        <f t="shared" si="2"/>
        <v>49556</v>
      </c>
      <c r="CE15" s="714">
        <f t="shared" si="3"/>
        <v>0.39421516530371975</v>
      </c>
      <c r="CF15" s="294">
        <v>816388</v>
      </c>
      <c r="CG15" s="695">
        <f t="shared" si="4"/>
        <v>-6663</v>
      </c>
      <c r="CH15" s="714">
        <f t="shared" si="5"/>
        <v>-8.0954886149217972E-3</v>
      </c>
    </row>
    <row r="16" spans="1:86" x14ac:dyDescent="0.25">
      <c r="A16" s="82" t="s">
        <v>15</v>
      </c>
      <c r="B16" s="294">
        <v>80778</v>
      </c>
      <c r="C16" s="294">
        <v>68003.882330611668</v>
      </c>
      <c r="D16" s="294">
        <v>58696.956762920046</v>
      </c>
      <c r="E16" s="294">
        <v>207478.83909353171</v>
      </c>
      <c r="F16" s="294">
        <v>39918.962839673361</v>
      </c>
      <c r="G16" s="294">
        <v>30420.714987258496</v>
      </c>
      <c r="H16" s="294">
        <v>20412.097139222435</v>
      </c>
      <c r="I16" s="294">
        <v>90751.774966154291</v>
      </c>
      <c r="J16" s="294">
        <v>298230.61405968602</v>
      </c>
      <c r="K16" s="294">
        <v>19889</v>
      </c>
      <c r="L16" s="294">
        <v>26609</v>
      </c>
      <c r="M16" s="294">
        <v>20067</v>
      </c>
      <c r="N16" s="294">
        <v>66565</v>
      </c>
      <c r="O16" s="294">
        <v>364795.61405968602</v>
      </c>
      <c r="P16" s="294">
        <v>36760</v>
      </c>
      <c r="Q16" s="294">
        <v>52679</v>
      </c>
      <c r="R16" s="294">
        <v>77862.751531570248</v>
      </c>
      <c r="S16" s="294">
        <v>167301.75153157025</v>
      </c>
      <c r="T16" s="83">
        <v>532097.3655912563</v>
      </c>
      <c r="U16" s="294">
        <v>86412</v>
      </c>
      <c r="V16" s="294">
        <v>79522.980167500631</v>
      </c>
      <c r="W16" s="294">
        <v>62052.082422654057</v>
      </c>
      <c r="X16" s="294">
        <v>227987.06259015467</v>
      </c>
      <c r="Y16" s="294">
        <v>41643.9193134897</v>
      </c>
      <c r="Z16" s="294">
        <v>17618.866552144736</v>
      </c>
      <c r="AA16" s="294">
        <v>18809</v>
      </c>
      <c r="AB16" s="294">
        <v>78071.785865634432</v>
      </c>
      <c r="AC16" s="294">
        <v>306058.84845578909</v>
      </c>
      <c r="AD16" s="294">
        <v>6642</v>
      </c>
      <c r="AE16" s="294">
        <v>27463</v>
      </c>
      <c r="AF16" s="294">
        <v>24825</v>
      </c>
      <c r="AG16" s="294">
        <v>58930</v>
      </c>
      <c r="AH16" s="294">
        <v>364988.84845578909</v>
      </c>
      <c r="AI16" s="294">
        <v>36663</v>
      </c>
      <c r="AJ16" s="294">
        <v>51740</v>
      </c>
      <c r="AK16" s="294">
        <v>81702.860199999996</v>
      </c>
      <c r="AL16" s="294">
        <v>170105.8602</v>
      </c>
      <c r="AM16" s="294">
        <v>535094.70865578903</v>
      </c>
      <c r="AN16" s="88">
        <v>86958</v>
      </c>
      <c r="AO16" s="294">
        <v>68938</v>
      </c>
      <c r="AP16" s="294">
        <v>57231</v>
      </c>
      <c r="AQ16" s="294">
        <v>213127</v>
      </c>
      <c r="AR16" s="294">
        <v>41197</v>
      </c>
      <c r="AS16" s="294">
        <v>24564</v>
      </c>
      <c r="AT16" s="294">
        <v>15844</v>
      </c>
      <c r="AU16" s="294">
        <v>81605</v>
      </c>
      <c r="AV16" s="294">
        <v>294732</v>
      </c>
      <c r="AW16" s="294">
        <v>19817</v>
      </c>
      <c r="AX16" s="294">
        <v>28719</v>
      </c>
      <c r="AY16" s="294">
        <v>20153</v>
      </c>
      <c r="AZ16" s="294">
        <v>68689</v>
      </c>
      <c r="BA16" s="224">
        <v>363421</v>
      </c>
      <c r="BB16" s="294">
        <v>37226</v>
      </c>
      <c r="BC16" s="294">
        <v>47669</v>
      </c>
      <c r="BD16" s="294">
        <v>74594</v>
      </c>
      <c r="BE16" s="294">
        <v>159489</v>
      </c>
      <c r="BF16" s="294">
        <v>522910</v>
      </c>
      <c r="BG16" s="294">
        <v>-12184.708655789029</v>
      </c>
      <c r="BH16" s="616">
        <v>-2.277112529555414E-2</v>
      </c>
      <c r="BI16" s="1">
        <v>86306</v>
      </c>
      <c r="BJ16" s="1">
        <v>68249</v>
      </c>
      <c r="BK16" s="1">
        <v>52984</v>
      </c>
      <c r="BL16" s="1">
        <v>207539</v>
      </c>
      <c r="BM16" s="1">
        <v>35048</v>
      </c>
      <c r="BN16" s="1">
        <v>16836</v>
      </c>
      <c r="BO16" s="1">
        <v>22218</v>
      </c>
      <c r="BP16" s="1">
        <v>74102</v>
      </c>
      <c r="BQ16" s="1">
        <v>281641</v>
      </c>
      <c r="BR16" s="294">
        <v>-13091</v>
      </c>
      <c r="BS16" s="616">
        <v>-4.4416622558799183E-2</v>
      </c>
      <c r="BT16" s="1">
        <v>11681</v>
      </c>
      <c r="BU16" s="1">
        <v>-8136</v>
      </c>
      <c r="BV16" s="616">
        <v>-0.41055659282434276</v>
      </c>
      <c r="BW16" s="294">
        <v>30291</v>
      </c>
      <c r="BX16" s="695">
        <v>1572</v>
      </c>
      <c r="BY16" s="714">
        <v>5.4737281938786173E-2</v>
      </c>
      <c r="BZ16" s="294">
        <v>17942</v>
      </c>
      <c r="CA16" s="695">
        <f t="shared" si="0"/>
        <v>-2211</v>
      </c>
      <c r="CB16" s="714">
        <f t="shared" si="1"/>
        <v>-0.10971071304520419</v>
      </c>
      <c r="CC16" s="294">
        <v>59914</v>
      </c>
      <c r="CD16" s="695">
        <f t="shared" si="2"/>
        <v>-8775</v>
      </c>
      <c r="CE16" s="714">
        <f t="shared" si="3"/>
        <v>-0.12774971247215711</v>
      </c>
      <c r="CF16" s="294">
        <v>341555</v>
      </c>
      <c r="CG16" s="695">
        <f t="shared" si="4"/>
        <v>-21866</v>
      </c>
      <c r="CH16" s="714">
        <f t="shared" si="5"/>
        <v>-6.0167133985102678E-2</v>
      </c>
    </row>
    <row r="17" spans="1:86" x14ac:dyDescent="0.25">
      <c r="A17" s="82" t="s">
        <v>16</v>
      </c>
      <c r="B17" s="294">
        <v>61665</v>
      </c>
      <c r="C17" s="294">
        <v>52787.855847877756</v>
      </c>
      <c r="D17" s="294">
        <v>52409.877131914101</v>
      </c>
      <c r="E17" s="294">
        <v>166862.73297979185</v>
      </c>
      <c r="F17" s="294">
        <v>35417.080058438019</v>
      </c>
      <c r="G17" s="294">
        <v>26902.958675854465</v>
      </c>
      <c r="H17" s="294">
        <v>25853.950490911629</v>
      </c>
      <c r="I17" s="294">
        <v>88173.989225204103</v>
      </c>
      <c r="J17" s="294">
        <v>255036.72220499595</v>
      </c>
      <c r="K17" s="294">
        <v>28654.000000000004</v>
      </c>
      <c r="L17" s="294">
        <v>18280</v>
      </c>
      <c r="M17" s="294">
        <v>30667</v>
      </c>
      <c r="N17" s="294">
        <v>77601</v>
      </c>
      <c r="O17" s="294">
        <v>332637.72220499592</v>
      </c>
      <c r="P17" s="294">
        <v>47033</v>
      </c>
      <c r="Q17" s="294">
        <v>49187.000000000015</v>
      </c>
      <c r="R17" s="83">
        <v>58945.834940566463</v>
      </c>
      <c r="S17" s="294">
        <v>155165.83494056648</v>
      </c>
      <c r="T17" s="83">
        <v>487803.55714556237</v>
      </c>
      <c r="U17" s="294">
        <v>62930</v>
      </c>
      <c r="V17" s="294">
        <v>60775.01900317012</v>
      </c>
      <c r="W17" s="294">
        <v>52609.031409940755</v>
      </c>
      <c r="X17" s="294">
        <v>176314.05041311088</v>
      </c>
      <c r="Y17" s="294">
        <v>55114.986498974526</v>
      </c>
      <c r="Z17" s="294">
        <v>62497.650922227898</v>
      </c>
      <c r="AA17" s="294">
        <v>30433.999999999996</v>
      </c>
      <c r="AB17" s="294">
        <v>148046.63742120241</v>
      </c>
      <c r="AC17" s="294">
        <v>324360.68783431326</v>
      </c>
      <c r="AD17" s="294">
        <v>32620</v>
      </c>
      <c r="AE17" s="294">
        <v>23409</v>
      </c>
      <c r="AF17" s="294">
        <v>28748</v>
      </c>
      <c r="AG17" s="294">
        <v>84777</v>
      </c>
      <c r="AH17" s="294">
        <v>409137.68783431326</v>
      </c>
      <c r="AI17" s="294">
        <v>31367</v>
      </c>
      <c r="AJ17" s="294">
        <v>49492</v>
      </c>
      <c r="AK17" s="294">
        <v>62478.650500000003</v>
      </c>
      <c r="AL17" s="294">
        <v>143337.65049999999</v>
      </c>
      <c r="AM17" s="294">
        <v>552475.33833431324</v>
      </c>
      <c r="AN17" s="88">
        <v>62928</v>
      </c>
      <c r="AO17" s="294">
        <v>52818</v>
      </c>
      <c r="AP17" s="294">
        <v>54559</v>
      </c>
      <c r="AQ17" s="294">
        <v>170305</v>
      </c>
      <c r="AR17" s="294">
        <v>65299</v>
      </c>
      <c r="AS17" s="294">
        <v>50924</v>
      </c>
      <c r="AT17" s="294">
        <v>41269</v>
      </c>
      <c r="AU17" s="294">
        <v>157492</v>
      </c>
      <c r="AV17" s="294">
        <v>327797</v>
      </c>
      <c r="AW17" s="294">
        <v>23003</v>
      </c>
      <c r="AX17" s="294">
        <v>23101</v>
      </c>
      <c r="AY17" s="294">
        <v>49215</v>
      </c>
      <c r="AZ17" s="294">
        <v>95319</v>
      </c>
      <c r="BA17" s="224">
        <v>423116</v>
      </c>
      <c r="BB17" s="294">
        <v>38176</v>
      </c>
      <c r="BC17" s="294">
        <v>48986</v>
      </c>
      <c r="BD17" s="294">
        <v>56216</v>
      </c>
      <c r="BE17" s="294">
        <v>143378</v>
      </c>
      <c r="BF17" s="294">
        <v>566494</v>
      </c>
      <c r="BG17" s="294">
        <v>14018.661665686755</v>
      </c>
      <c r="BH17" s="616">
        <v>2.53742759051514E-2</v>
      </c>
      <c r="BI17" s="1">
        <v>59814</v>
      </c>
      <c r="BJ17" s="1">
        <v>50993</v>
      </c>
      <c r="BK17" s="1">
        <v>59861</v>
      </c>
      <c r="BL17" s="1">
        <v>170668</v>
      </c>
      <c r="BM17" s="1">
        <v>42699</v>
      </c>
      <c r="BN17" s="1">
        <v>53134</v>
      </c>
      <c r="BO17" s="1">
        <v>29368</v>
      </c>
      <c r="BP17" s="1">
        <v>125201</v>
      </c>
      <c r="BQ17" s="1">
        <v>295869</v>
      </c>
      <c r="BR17" s="294">
        <v>-31928</v>
      </c>
      <c r="BS17" s="616">
        <v>-9.7401745592546607E-2</v>
      </c>
      <c r="BT17" s="1">
        <v>27388</v>
      </c>
      <c r="BU17" s="1">
        <v>4385</v>
      </c>
      <c r="BV17" s="616">
        <v>0.19062730948137199</v>
      </c>
      <c r="BW17" s="294">
        <v>22495</v>
      </c>
      <c r="BX17" s="695">
        <v>-606</v>
      </c>
      <c r="BY17" s="714">
        <v>-2.6232630622050994E-2</v>
      </c>
      <c r="BZ17" s="294">
        <v>50609</v>
      </c>
      <c r="CA17" s="695">
        <f t="shared" si="0"/>
        <v>1394</v>
      </c>
      <c r="CB17" s="714">
        <f t="shared" si="1"/>
        <v>2.8324697754749568E-2</v>
      </c>
      <c r="CC17" s="294">
        <v>100492</v>
      </c>
      <c r="CD17" s="695">
        <f t="shared" si="2"/>
        <v>5173</v>
      </c>
      <c r="CE17" s="714">
        <f t="shared" si="3"/>
        <v>5.4270397297495776E-2</v>
      </c>
      <c r="CF17" s="294">
        <v>396361</v>
      </c>
      <c r="CG17" s="695">
        <f t="shared" si="4"/>
        <v>-26755</v>
      </c>
      <c r="CH17" s="714">
        <f t="shared" si="5"/>
        <v>-6.3233250456139686E-2</v>
      </c>
    </row>
    <row r="18" spans="1:86" x14ac:dyDescent="0.25">
      <c r="A18" s="82" t="s">
        <v>91</v>
      </c>
      <c r="B18" s="294">
        <v>6288.9999999999991</v>
      </c>
      <c r="C18" s="294">
        <v>3975</v>
      </c>
      <c r="D18" s="294">
        <v>1968.0000000000002</v>
      </c>
      <c r="E18" s="294">
        <v>12232</v>
      </c>
      <c r="F18" s="294">
        <v>517</v>
      </c>
      <c r="G18" s="294">
        <v>1038</v>
      </c>
      <c r="H18" s="294">
        <v>0</v>
      </c>
      <c r="I18" s="294">
        <v>1555</v>
      </c>
      <c r="J18" s="294">
        <v>13787</v>
      </c>
      <c r="K18" s="294">
        <v>0</v>
      </c>
      <c r="L18" s="294">
        <v>535</v>
      </c>
      <c r="M18" s="294">
        <v>118.00000000000001</v>
      </c>
      <c r="N18" s="294">
        <v>653</v>
      </c>
      <c r="O18" s="294">
        <v>14440</v>
      </c>
      <c r="P18" s="294">
        <v>1226</v>
      </c>
      <c r="Q18" s="294">
        <v>3201</v>
      </c>
      <c r="R18" s="294">
        <v>7993.91</v>
      </c>
      <c r="S18" s="294">
        <v>12420.91</v>
      </c>
      <c r="T18" s="294">
        <v>26860.91</v>
      </c>
      <c r="U18" s="294">
        <v>10970.999999999998</v>
      </c>
      <c r="V18" s="294">
        <v>10839</v>
      </c>
      <c r="W18" s="294">
        <v>4127</v>
      </c>
      <c r="X18" s="294">
        <v>25937</v>
      </c>
      <c r="Y18" s="294">
        <v>329</v>
      </c>
      <c r="Z18" s="294">
        <v>532</v>
      </c>
      <c r="AA18" s="294">
        <v>0</v>
      </c>
      <c r="AB18" s="294">
        <v>861</v>
      </c>
      <c r="AC18" s="294">
        <v>26798</v>
      </c>
      <c r="AD18" s="294">
        <v>1193</v>
      </c>
      <c r="AE18" s="294">
        <v>471.00000000000006</v>
      </c>
      <c r="AF18" s="83">
        <v>117</v>
      </c>
      <c r="AG18" s="294">
        <v>1781</v>
      </c>
      <c r="AH18" s="294">
        <v>28579</v>
      </c>
      <c r="AI18" s="294">
        <v>2143</v>
      </c>
      <c r="AJ18" s="294">
        <v>3997</v>
      </c>
      <c r="AK18" s="294">
        <v>8169.8970000000008</v>
      </c>
      <c r="AL18" s="294">
        <v>14309.897000000001</v>
      </c>
      <c r="AM18" s="294">
        <v>42888.896999999997</v>
      </c>
      <c r="AN18" s="294">
        <v>8316</v>
      </c>
      <c r="AO18" s="294">
        <v>5459.0000000000009</v>
      </c>
      <c r="AP18" s="294">
        <v>3605</v>
      </c>
      <c r="AQ18" s="294">
        <v>17380</v>
      </c>
      <c r="AR18" s="294">
        <v>326</v>
      </c>
      <c r="AS18" s="294">
        <v>264</v>
      </c>
      <c r="AT18" s="294">
        <v>2039</v>
      </c>
      <c r="AU18" s="294">
        <v>2629</v>
      </c>
      <c r="AV18" s="294">
        <v>20009</v>
      </c>
      <c r="AW18" s="294">
        <v>337</v>
      </c>
      <c r="AX18" s="294">
        <v>370</v>
      </c>
      <c r="AY18" s="294">
        <v>0</v>
      </c>
      <c r="AZ18" s="294">
        <v>707</v>
      </c>
      <c r="BA18" s="224">
        <v>20716</v>
      </c>
      <c r="BB18" s="294">
        <v>1312</v>
      </c>
      <c r="BC18" s="294">
        <v>1281</v>
      </c>
      <c r="BD18" s="294">
        <v>7006</v>
      </c>
      <c r="BE18" s="294">
        <v>9599</v>
      </c>
      <c r="BF18" s="294">
        <v>30315</v>
      </c>
      <c r="BG18" s="294">
        <v>-12573.896999999997</v>
      </c>
      <c r="BH18" s="616">
        <v>-0.2931737088039359</v>
      </c>
      <c r="BI18" s="1">
        <v>9643</v>
      </c>
      <c r="BJ18" s="1">
        <v>5694</v>
      </c>
      <c r="BK18" s="1">
        <v>2866</v>
      </c>
      <c r="BL18" s="1">
        <v>18203</v>
      </c>
      <c r="BM18" s="1">
        <v>267</v>
      </c>
      <c r="BN18" s="1">
        <v>70</v>
      </c>
      <c r="BO18" s="1">
        <v>226</v>
      </c>
      <c r="BP18" s="1">
        <v>563</v>
      </c>
      <c r="BQ18" s="1">
        <v>18766</v>
      </c>
      <c r="BR18" s="294">
        <v>-1243</v>
      </c>
      <c r="BS18" s="616">
        <v>-6.2122045079714132E-2</v>
      </c>
      <c r="BT18" s="1">
        <v>2155</v>
      </c>
      <c r="BU18" s="1">
        <v>1818</v>
      </c>
      <c r="BV18" s="616">
        <v>5.3946587537091988</v>
      </c>
      <c r="BW18" s="294">
        <v>240</v>
      </c>
      <c r="BX18" s="695">
        <v>-130</v>
      </c>
      <c r="BY18" s="714">
        <v>-0.35135135135135137</v>
      </c>
      <c r="BZ18" s="294">
        <v>28</v>
      </c>
      <c r="CA18" s="695">
        <f t="shared" si="0"/>
        <v>28</v>
      </c>
      <c r="CB18" s="714" t="e">
        <f t="shared" si="1"/>
        <v>#DIV/0!</v>
      </c>
      <c r="CC18" s="294">
        <v>2423</v>
      </c>
      <c r="CD18" s="695">
        <f t="shared" si="2"/>
        <v>1716</v>
      </c>
      <c r="CE18" s="714">
        <f t="shared" si="3"/>
        <v>2.427157001414427</v>
      </c>
      <c r="CF18" s="294">
        <v>21189</v>
      </c>
      <c r="CG18" s="695">
        <f t="shared" si="4"/>
        <v>473</v>
      </c>
      <c r="CH18" s="714">
        <f t="shared" si="5"/>
        <v>2.283259316470361E-2</v>
      </c>
    </row>
    <row r="19" spans="1:86" x14ac:dyDescent="0.25">
      <c r="A19" s="82" t="s">
        <v>17</v>
      </c>
      <c r="B19" s="294">
        <v>39756</v>
      </c>
      <c r="C19" s="294">
        <v>31660.938965155172</v>
      </c>
      <c r="D19" s="294">
        <v>26864.883259101218</v>
      </c>
      <c r="E19" s="294">
        <v>98281.822224256393</v>
      </c>
      <c r="F19" s="294">
        <v>19167.950664065582</v>
      </c>
      <c r="G19" s="294">
        <v>22147.935188440897</v>
      </c>
      <c r="H19" s="294">
        <v>11809.634683628126</v>
      </c>
      <c r="I19" s="294">
        <v>53125.520536134602</v>
      </c>
      <c r="J19" s="294">
        <v>151407.34276039101</v>
      </c>
      <c r="K19" s="294">
        <v>14179.000000000002</v>
      </c>
      <c r="L19" s="294">
        <v>16885</v>
      </c>
      <c r="M19" s="294">
        <v>16284</v>
      </c>
      <c r="N19" s="294">
        <v>47348</v>
      </c>
      <c r="O19" s="294">
        <v>198755.34276039101</v>
      </c>
      <c r="P19" s="294">
        <v>19241</v>
      </c>
      <c r="Q19" s="294">
        <v>26356</v>
      </c>
      <c r="R19" s="294">
        <v>46924.807958485646</v>
      </c>
      <c r="S19" s="294">
        <v>92521.807958485646</v>
      </c>
      <c r="T19" s="294">
        <v>291277.15071887663</v>
      </c>
      <c r="U19" s="294">
        <v>58304</v>
      </c>
      <c r="V19" s="294">
        <v>48475.156821863304</v>
      </c>
      <c r="W19" s="294">
        <v>34736.840008656713</v>
      </c>
      <c r="X19" s="294">
        <v>141515.99683052002</v>
      </c>
      <c r="Y19" s="294">
        <v>21893.947927031208</v>
      </c>
      <c r="Z19" s="294">
        <v>17820.877528453049</v>
      </c>
      <c r="AA19" s="294">
        <v>17155</v>
      </c>
      <c r="AB19" s="294">
        <v>56869.825455484257</v>
      </c>
      <c r="AC19" s="294">
        <v>198385.82228600426</v>
      </c>
      <c r="AD19" s="294">
        <v>27207</v>
      </c>
      <c r="AE19" s="294">
        <v>14465</v>
      </c>
      <c r="AF19" s="294">
        <v>13747.000000000004</v>
      </c>
      <c r="AG19" s="294">
        <v>55419</v>
      </c>
      <c r="AH19" s="294">
        <v>253804.82228600426</v>
      </c>
      <c r="AI19" s="294">
        <v>18830</v>
      </c>
      <c r="AJ19" s="294">
        <v>25783</v>
      </c>
      <c r="AK19" s="294">
        <v>40029.983470000006</v>
      </c>
      <c r="AL19" s="294">
        <v>84642.983470000006</v>
      </c>
      <c r="AM19" s="294">
        <v>338447.80575600429</v>
      </c>
      <c r="AN19" s="294">
        <v>42299</v>
      </c>
      <c r="AO19" s="294">
        <v>37326</v>
      </c>
      <c r="AP19" s="294">
        <v>34261</v>
      </c>
      <c r="AQ19" s="294">
        <v>113886</v>
      </c>
      <c r="AR19" s="294">
        <v>23103</v>
      </c>
      <c r="AS19" s="294">
        <v>17336</v>
      </c>
      <c r="AT19" s="294">
        <v>16873</v>
      </c>
      <c r="AU19" s="294">
        <v>57312</v>
      </c>
      <c r="AV19" s="294">
        <v>171198</v>
      </c>
      <c r="AW19" s="294">
        <v>16031</v>
      </c>
      <c r="AX19" s="294">
        <v>18030</v>
      </c>
      <c r="AY19" s="294">
        <v>17193</v>
      </c>
      <c r="AZ19" s="294">
        <v>51254</v>
      </c>
      <c r="BA19" s="224">
        <v>222452</v>
      </c>
      <c r="BB19" s="294">
        <v>22308</v>
      </c>
      <c r="BC19" s="294">
        <v>25462</v>
      </c>
      <c r="BD19" s="294">
        <v>39939</v>
      </c>
      <c r="BE19" s="294">
        <v>87709</v>
      </c>
      <c r="BF19" s="294">
        <v>310161</v>
      </c>
      <c r="BG19" s="294">
        <v>-28286.805756004294</v>
      </c>
      <c r="BH19" s="616">
        <v>-8.3578044457457534E-2</v>
      </c>
      <c r="BI19" s="1">
        <v>40806</v>
      </c>
      <c r="BJ19" s="1">
        <v>34718</v>
      </c>
      <c r="BK19" s="1">
        <v>29237</v>
      </c>
      <c r="BL19" s="1">
        <v>104761</v>
      </c>
      <c r="BM19" s="1">
        <v>15743</v>
      </c>
      <c r="BN19" s="1">
        <v>13955</v>
      </c>
      <c r="BO19" s="1">
        <v>15684</v>
      </c>
      <c r="BP19" s="1">
        <v>45382</v>
      </c>
      <c r="BQ19" s="1">
        <v>150143</v>
      </c>
      <c r="BR19" s="294">
        <v>-21055</v>
      </c>
      <c r="BS19" s="616">
        <v>-0.12298624983936728</v>
      </c>
      <c r="BT19" s="1">
        <v>26447</v>
      </c>
      <c r="BU19" s="1">
        <v>10416</v>
      </c>
      <c r="BV19" s="616">
        <v>0.6497411265672759</v>
      </c>
      <c r="BW19" s="294">
        <v>13586</v>
      </c>
      <c r="BX19" s="695">
        <v>-4444</v>
      </c>
      <c r="BY19" s="714">
        <v>-0.24647809206877427</v>
      </c>
      <c r="BZ19" s="294">
        <v>14609</v>
      </c>
      <c r="CA19" s="695">
        <f t="shared" si="0"/>
        <v>-2584</v>
      </c>
      <c r="CB19" s="714">
        <f t="shared" si="1"/>
        <v>-0.15029372419007736</v>
      </c>
      <c r="CC19" s="294">
        <v>54642</v>
      </c>
      <c r="CD19" s="695">
        <f t="shared" si="2"/>
        <v>3388</v>
      </c>
      <c r="CE19" s="714">
        <f t="shared" si="3"/>
        <v>6.6102157880360557E-2</v>
      </c>
      <c r="CF19" s="294">
        <v>204785</v>
      </c>
      <c r="CG19" s="695">
        <f t="shared" si="4"/>
        <v>-17667</v>
      </c>
      <c r="CH19" s="714">
        <f t="shared" si="5"/>
        <v>-7.9419380360707031E-2</v>
      </c>
    </row>
    <row r="20" spans="1:86" x14ac:dyDescent="0.25">
      <c r="A20" s="82" t="s">
        <v>18</v>
      </c>
      <c r="B20" s="294">
        <v>13175.999999999998</v>
      </c>
      <c r="C20" s="294">
        <v>11601.2563889044</v>
      </c>
      <c r="D20" s="294">
        <v>11566.794255876417</v>
      </c>
      <c r="E20" s="294">
        <v>36344.050644780815</v>
      </c>
      <c r="F20" s="294">
        <v>8910.2505571772635</v>
      </c>
      <c r="G20" s="294">
        <v>8339.941906308246</v>
      </c>
      <c r="H20" s="294">
        <v>12039.211547088113</v>
      </c>
      <c r="I20" s="294">
        <v>29289.40401057362</v>
      </c>
      <c r="J20" s="294">
        <v>65633.454655354435</v>
      </c>
      <c r="K20" s="294">
        <v>4330</v>
      </c>
      <c r="L20" s="294">
        <v>52</v>
      </c>
      <c r="M20" s="294">
        <v>4586</v>
      </c>
      <c r="N20" s="294">
        <v>8968</v>
      </c>
      <c r="O20" s="294">
        <v>74601.454655354435</v>
      </c>
      <c r="P20" s="294">
        <v>11572</v>
      </c>
      <c r="Q20" s="294">
        <v>15249.999999999998</v>
      </c>
      <c r="R20" s="294">
        <v>13331.927220197966</v>
      </c>
      <c r="S20" s="294">
        <v>40153.927220197962</v>
      </c>
      <c r="T20" s="294">
        <v>114755.3818755524</v>
      </c>
      <c r="U20" s="294">
        <v>13460</v>
      </c>
      <c r="V20" s="294">
        <v>12503.048388058709</v>
      </c>
      <c r="W20" s="294">
        <v>11496.972611224723</v>
      </c>
      <c r="X20" s="294">
        <v>37460.020999283428</v>
      </c>
      <c r="Y20" s="294">
        <v>9811.1734448180814</v>
      </c>
      <c r="Z20" s="294">
        <v>6102.9884549646877</v>
      </c>
      <c r="AA20" s="294">
        <v>9242.0000000000018</v>
      </c>
      <c r="AB20" s="294">
        <v>25156.161899782768</v>
      </c>
      <c r="AC20" s="294">
        <v>62616.182899066196</v>
      </c>
      <c r="AD20" s="294">
        <v>11024</v>
      </c>
      <c r="AE20" s="294">
        <v>4571</v>
      </c>
      <c r="AF20" s="294">
        <v>6904</v>
      </c>
      <c r="AG20" s="294">
        <v>22499</v>
      </c>
      <c r="AH20" s="294">
        <v>85115.182899066189</v>
      </c>
      <c r="AI20" s="294">
        <v>10095</v>
      </c>
      <c r="AJ20" s="294">
        <v>10430.000000000002</v>
      </c>
      <c r="AK20" s="294">
        <v>12858.54675</v>
      </c>
      <c r="AL20" s="294">
        <v>33383.546750000001</v>
      </c>
      <c r="AM20" s="294">
        <v>118498.7296490662</v>
      </c>
      <c r="AN20" s="294">
        <v>12749</v>
      </c>
      <c r="AO20" s="294">
        <v>12041</v>
      </c>
      <c r="AP20" s="294">
        <v>12424</v>
      </c>
      <c r="AQ20" s="294">
        <v>37214</v>
      </c>
      <c r="AR20" s="294">
        <v>8497</v>
      </c>
      <c r="AS20" s="294">
        <v>9501</v>
      </c>
      <c r="AT20" s="294">
        <v>9045</v>
      </c>
      <c r="AU20" s="294">
        <v>27043</v>
      </c>
      <c r="AV20" s="294">
        <v>64257</v>
      </c>
      <c r="AW20" s="294">
        <v>10102</v>
      </c>
      <c r="AX20" s="294">
        <v>2056</v>
      </c>
      <c r="AY20" s="294">
        <v>6415</v>
      </c>
      <c r="AZ20" s="294">
        <v>18573</v>
      </c>
      <c r="BA20" s="224">
        <v>82830</v>
      </c>
      <c r="BB20" s="294">
        <v>8755</v>
      </c>
      <c r="BC20" s="294">
        <v>11091</v>
      </c>
      <c r="BD20" s="294">
        <v>12630</v>
      </c>
      <c r="BE20" s="294">
        <v>32476</v>
      </c>
      <c r="BF20" s="294">
        <v>115306</v>
      </c>
      <c r="BG20" s="294">
        <v>-3192.7296490661975</v>
      </c>
      <c r="BH20" s="616">
        <v>-2.694315507450129E-2</v>
      </c>
      <c r="BI20" s="1">
        <v>13843</v>
      </c>
      <c r="BJ20" s="1">
        <v>12007</v>
      </c>
      <c r="BK20" s="1">
        <v>11251</v>
      </c>
      <c r="BL20" s="1">
        <v>37101</v>
      </c>
      <c r="BM20" s="1">
        <v>8708</v>
      </c>
      <c r="BN20" s="1">
        <v>12089</v>
      </c>
      <c r="BO20" s="1">
        <v>9039</v>
      </c>
      <c r="BP20" s="1">
        <v>29836</v>
      </c>
      <c r="BQ20" s="1">
        <v>66937</v>
      </c>
      <c r="BR20" s="294">
        <v>2680</v>
      </c>
      <c r="BS20" s="616">
        <v>4.1707518247039235E-2</v>
      </c>
      <c r="BT20" s="1">
        <v>13963</v>
      </c>
      <c r="BU20" s="1">
        <v>3861</v>
      </c>
      <c r="BV20" s="616">
        <v>0.38220154424866365</v>
      </c>
      <c r="BW20" s="294">
        <v>1937</v>
      </c>
      <c r="BX20" s="695">
        <v>-119</v>
      </c>
      <c r="BY20" s="714">
        <v>-5.7879377431906617E-2</v>
      </c>
      <c r="BZ20" s="294">
        <v>12057</v>
      </c>
      <c r="CA20" s="695">
        <f t="shared" si="0"/>
        <v>5642</v>
      </c>
      <c r="CB20" s="714">
        <f t="shared" si="1"/>
        <v>0.87950116913484022</v>
      </c>
      <c r="CC20" s="294">
        <v>27957</v>
      </c>
      <c r="CD20" s="695">
        <f t="shared" si="2"/>
        <v>9384</v>
      </c>
      <c r="CE20" s="714">
        <f t="shared" si="3"/>
        <v>0.5052495558068163</v>
      </c>
      <c r="CF20" s="294">
        <v>94894</v>
      </c>
      <c r="CG20" s="695">
        <f t="shared" si="4"/>
        <v>12064</v>
      </c>
      <c r="CH20" s="714">
        <f t="shared" si="5"/>
        <v>0.14564771218157671</v>
      </c>
    </row>
    <row r="21" spans="1:86" x14ac:dyDescent="0.25">
      <c r="A21" s="82" t="s">
        <v>19</v>
      </c>
      <c r="B21" s="294">
        <v>17777</v>
      </c>
      <c r="C21" s="294">
        <v>15564.176521057736</v>
      </c>
      <c r="D21" s="294">
        <v>15402.867763246173</v>
      </c>
      <c r="E21" s="294">
        <v>48744.044284303905</v>
      </c>
      <c r="F21" s="294">
        <v>13198.97785118874</v>
      </c>
      <c r="G21" s="294">
        <v>12831.97025287032</v>
      </c>
      <c r="H21" s="294">
        <v>9884.9186097569655</v>
      </c>
      <c r="I21" s="294">
        <v>35915.866713816024</v>
      </c>
      <c r="J21" s="294">
        <v>84659.910998119929</v>
      </c>
      <c r="K21" s="294">
        <v>9238</v>
      </c>
      <c r="L21" s="294">
        <v>9574</v>
      </c>
      <c r="M21" s="294">
        <v>11437</v>
      </c>
      <c r="N21" s="294">
        <v>30249</v>
      </c>
      <c r="O21" s="294">
        <v>114908.91099811993</v>
      </c>
      <c r="P21" s="294">
        <v>14086.000000000002</v>
      </c>
      <c r="Q21" s="294">
        <v>14616.000000000002</v>
      </c>
      <c r="R21" s="294">
        <v>18123.65185135616</v>
      </c>
      <c r="S21" s="294">
        <v>46825.65185135616</v>
      </c>
      <c r="T21" s="294">
        <v>161734.56284947609</v>
      </c>
      <c r="U21" s="294">
        <v>18342.8345603286</v>
      </c>
      <c r="V21" s="294">
        <v>17578.872155859739</v>
      </c>
      <c r="W21" s="294">
        <v>16380.925581829604</v>
      </c>
      <c r="X21" s="294">
        <v>52302.632298017939</v>
      </c>
      <c r="Y21" s="294">
        <v>13603.173090249595</v>
      </c>
      <c r="Z21" s="294">
        <v>11657.219347901817</v>
      </c>
      <c r="AA21" s="294">
        <v>9757</v>
      </c>
      <c r="AB21" s="294">
        <v>35017.392438151408</v>
      </c>
      <c r="AC21" s="294">
        <v>87320.024736169347</v>
      </c>
      <c r="AD21" s="294">
        <v>10108</v>
      </c>
      <c r="AE21" s="294">
        <v>10407.000000000002</v>
      </c>
      <c r="AF21" s="294">
        <v>11046</v>
      </c>
      <c r="AG21" s="294">
        <v>31561</v>
      </c>
      <c r="AH21" s="294">
        <v>118881.02473616935</v>
      </c>
      <c r="AI21" s="294">
        <v>13394</v>
      </c>
      <c r="AJ21" s="294">
        <v>14772</v>
      </c>
      <c r="AK21" s="294">
        <v>18038.481169999999</v>
      </c>
      <c r="AL21" s="294">
        <v>46204.481169999999</v>
      </c>
      <c r="AM21" s="294">
        <v>165085.50590616936</v>
      </c>
      <c r="AN21" s="294">
        <v>19765</v>
      </c>
      <c r="AO21" s="294">
        <v>16738</v>
      </c>
      <c r="AP21" s="294">
        <v>17062</v>
      </c>
      <c r="AQ21" s="294">
        <v>53565</v>
      </c>
      <c r="AR21" s="294">
        <v>13423</v>
      </c>
      <c r="AS21" s="294">
        <v>13051</v>
      </c>
      <c r="AT21" s="294">
        <v>10546</v>
      </c>
      <c r="AU21" s="294">
        <v>37020</v>
      </c>
      <c r="AV21" s="294">
        <v>90585</v>
      </c>
      <c r="AW21" s="294">
        <v>11028</v>
      </c>
      <c r="AX21" s="294">
        <v>11015</v>
      </c>
      <c r="AY21" s="294">
        <v>11487</v>
      </c>
      <c r="AZ21" s="294">
        <v>33530</v>
      </c>
      <c r="BA21" s="224">
        <v>124115</v>
      </c>
      <c r="BB21" s="294">
        <v>15029</v>
      </c>
      <c r="BC21" s="294">
        <v>15156</v>
      </c>
      <c r="BD21" s="294">
        <v>17109</v>
      </c>
      <c r="BE21" s="294">
        <v>47294</v>
      </c>
      <c r="BF21" s="294">
        <v>171409</v>
      </c>
      <c r="BG21" s="294">
        <v>6323.494093830639</v>
      </c>
      <c r="BH21" s="616">
        <v>3.8304356637006931E-2</v>
      </c>
      <c r="BI21" s="1">
        <v>19628</v>
      </c>
      <c r="BJ21" s="1">
        <v>16454</v>
      </c>
      <c r="BK21" s="1">
        <v>15918</v>
      </c>
      <c r="BL21" s="1">
        <v>52000</v>
      </c>
      <c r="BM21" s="1">
        <v>13813</v>
      </c>
      <c r="BN21" s="1">
        <v>13902</v>
      </c>
      <c r="BO21" s="1">
        <v>11452</v>
      </c>
      <c r="BP21" s="1">
        <v>39167</v>
      </c>
      <c r="BQ21" s="1">
        <v>91167</v>
      </c>
      <c r="BR21" s="294">
        <v>582</v>
      </c>
      <c r="BS21" s="616">
        <v>6.4249047855605233E-3</v>
      </c>
      <c r="BT21" s="1">
        <v>11821</v>
      </c>
      <c r="BU21" s="1">
        <v>793</v>
      </c>
      <c r="BV21" s="616">
        <v>7.1907870874138552E-2</v>
      </c>
      <c r="BW21" s="294">
        <v>11713</v>
      </c>
      <c r="BX21" s="695">
        <v>698</v>
      </c>
      <c r="BY21" s="714">
        <v>6.3368134362233319E-2</v>
      </c>
      <c r="BZ21" s="294">
        <v>11639</v>
      </c>
      <c r="CA21" s="695">
        <f t="shared" si="0"/>
        <v>152</v>
      </c>
      <c r="CB21" s="714">
        <f t="shared" si="1"/>
        <v>1.3232349612605554E-2</v>
      </c>
      <c r="CC21" s="294">
        <v>35173</v>
      </c>
      <c r="CD21" s="695">
        <f t="shared" si="2"/>
        <v>1643</v>
      </c>
      <c r="CE21" s="714">
        <f t="shared" si="3"/>
        <v>4.9000894721145244E-2</v>
      </c>
      <c r="CF21" s="294">
        <v>126340</v>
      </c>
      <c r="CG21" s="695">
        <f t="shared" si="4"/>
        <v>2225</v>
      </c>
      <c r="CH21" s="714">
        <f t="shared" si="5"/>
        <v>1.7926922612093624E-2</v>
      </c>
    </row>
    <row r="22" spans="1:86" x14ac:dyDescent="0.25">
      <c r="A22" s="82" t="s">
        <v>57</v>
      </c>
      <c r="B22" s="294">
        <v>51175</v>
      </c>
      <c r="C22" s="294">
        <v>39877.999999999993</v>
      </c>
      <c r="D22" s="294">
        <v>34765</v>
      </c>
      <c r="E22" s="294">
        <v>125818</v>
      </c>
      <c r="F22" s="294">
        <v>25481</v>
      </c>
      <c r="G22" s="294">
        <v>8819</v>
      </c>
      <c r="H22" s="294">
        <v>3810.0000000000005</v>
      </c>
      <c r="I22" s="294">
        <v>38110</v>
      </c>
      <c r="J22" s="294">
        <v>163928</v>
      </c>
      <c r="K22" s="294">
        <v>3544.0000000000005</v>
      </c>
      <c r="L22" s="294">
        <v>2954</v>
      </c>
      <c r="M22" s="294">
        <v>3385.9999999999995</v>
      </c>
      <c r="N22" s="294">
        <v>9884</v>
      </c>
      <c r="O22" s="294">
        <v>173812</v>
      </c>
      <c r="P22" s="294">
        <v>21514.000000000004</v>
      </c>
      <c r="Q22" s="294">
        <v>34329</v>
      </c>
      <c r="R22" s="294">
        <v>49081.000000000007</v>
      </c>
      <c r="S22" s="294">
        <v>104924</v>
      </c>
      <c r="T22" s="294">
        <v>278736</v>
      </c>
      <c r="U22" s="294">
        <v>53122</v>
      </c>
      <c r="V22" s="294">
        <v>45811.000000000007</v>
      </c>
      <c r="W22" s="294">
        <v>36882</v>
      </c>
      <c r="X22" s="294">
        <v>135815</v>
      </c>
      <c r="Y22" s="294">
        <v>25167.999999999996</v>
      </c>
      <c r="Z22" s="294">
        <v>5478</v>
      </c>
      <c r="AA22" s="294">
        <v>3227</v>
      </c>
      <c r="AB22" s="294">
        <v>33873</v>
      </c>
      <c r="AC22" s="294">
        <v>169688</v>
      </c>
      <c r="AD22" s="294">
        <v>3497.0000000000005</v>
      </c>
      <c r="AE22" s="294">
        <v>3046</v>
      </c>
      <c r="AF22" s="294">
        <v>3769.9999999999995</v>
      </c>
      <c r="AG22" s="294">
        <v>10313</v>
      </c>
      <c r="AH22" s="294">
        <v>180001</v>
      </c>
      <c r="AI22" s="294">
        <v>21173</v>
      </c>
      <c r="AJ22" s="294">
        <v>34406.000000000007</v>
      </c>
      <c r="AK22" s="294">
        <v>49621.889559999996</v>
      </c>
      <c r="AL22" s="294">
        <v>105200.88956000001</v>
      </c>
      <c r="AM22" s="294">
        <v>285201.88956000004</v>
      </c>
      <c r="AN22" s="88">
        <v>53289.576700000005</v>
      </c>
      <c r="AO22" s="294">
        <v>43287</v>
      </c>
      <c r="AP22" s="294">
        <v>37786</v>
      </c>
      <c r="AQ22" s="294">
        <v>134362.57670000001</v>
      </c>
      <c r="AR22" s="294">
        <v>26353</v>
      </c>
      <c r="AS22" s="294">
        <v>7942</v>
      </c>
      <c r="AT22" s="294">
        <v>3388</v>
      </c>
      <c r="AU22" s="294">
        <v>37683</v>
      </c>
      <c r="AV22" s="294">
        <v>172045.57670000001</v>
      </c>
      <c r="AW22" s="294">
        <v>4014</v>
      </c>
      <c r="AX22" s="294">
        <v>3137</v>
      </c>
      <c r="AY22" s="294">
        <v>3798</v>
      </c>
      <c r="AZ22" s="294">
        <v>10949</v>
      </c>
      <c r="BA22" s="224">
        <v>182994.57670000001</v>
      </c>
      <c r="BB22" s="294">
        <v>21860</v>
      </c>
      <c r="BC22" s="294">
        <v>31394</v>
      </c>
      <c r="BD22" s="294">
        <v>47072</v>
      </c>
      <c r="BE22" s="294">
        <v>100326</v>
      </c>
      <c r="BF22" s="294">
        <v>283320.57669999998</v>
      </c>
      <c r="BG22" s="294">
        <v>-1881.3128600000637</v>
      </c>
      <c r="BH22" s="616">
        <v>-6.5964249497171279E-3</v>
      </c>
      <c r="BI22" s="1">
        <v>52207</v>
      </c>
      <c r="BJ22" s="1">
        <v>42889</v>
      </c>
      <c r="BK22" s="1">
        <v>34162</v>
      </c>
      <c r="BL22" s="1">
        <v>129258</v>
      </c>
      <c r="BM22" s="1">
        <v>20985</v>
      </c>
      <c r="BN22" s="1">
        <v>3942</v>
      </c>
      <c r="BO22" s="1">
        <v>3685</v>
      </c>
      <c r="BP22" s="1">
        <v>28612</v>
      </c>
      <c r="BQ22" s="1">
        <v>157870</v>
      </c>
      <c r="BR22" s="294">
        <v>-14175.576700000005</v>
      </c>
      <c r="BS22" s="616">
        <v>-8.2394310693138587E-2</v>
      </c>
      <c r="BT22" s="1">
        <v>3655</v>
      </c>
      <c r="BU22" s="1">
        <v>-359</v>
      </c>
      <c r="BV22" s="616">
        <v>-8.9436970602889881E-2</v>
      </c>
      <c r="BW22" s="294">
        <v>2879</v>
      </c>
      <c r="BX22" s="695">
        <v>-258</v>
      </c>
      <c r="BY22" s="714">
        <v>-8.2244182339815106E-2</v>
      </c>
      <c r="BZ22" s="294">
        <v>3467</v>
      </c>
      <c r="CA22" s="695">
        <f t="shared" si="0"/>
        <v>-331</v>
      </c>
      <c r="CB22" s="714">
        <f t="shared" si="1"/>
        <v>-8.7151132174828852E-2</v>
      </c>
      <c r="CC22" s="294">
        <v>10001</v>
      </c>
      <c r="CD22" s="695">
        <f t="shared" si="2"/>
        <v>-948</v>
      </c>
      <c r="CE22" s="714">
        <f t="shared" si="3"/>
        <v>-8.6583249611836693E-2</v>
      </c>
      <c r="CF22" s="294">
        <v>167871</v>
      </c>
      <c r="CG22" s="695">
        <f t="shared" si="4"/>
        <v>-15123.576700000005</v>
      </c>
      <c r="CH22" s="714">
        <f t="shared" si="5"/>
        <v>-8.2644944854259189E-2</v>
      </c>
    </row>
    <row r="23" spans="1:86" x14ac:dyDescent="0.25">
      <c r="A23" s="82" t="s">
        <v>58</v>
      </c>
      <c r="T23" s="294">
        <v>0</v>
      </c>
      <c r="AM23" s="294">
        <v>0</v>
      </c>
      <c r="BA23" s="224"/>
      <c r="BF23" s="294">
        <v>0</v>
      </c>
      <c r="BG23" s="294">
        <v>0</v>
      </c>
      <c r="BH23" s="616"/>
      <c r="BL23" s="294">
        <v>0</v>
      </c>
      <c r="BR23" s="294">
        <v>0</v>
      </c>
      <c r="BS23" s="616"/>
      <c r="BU23" s="294">
        <v>0</v>
      </c>
      <c r="BV23" s="616"/>
      <c r="BX23" s="695">
        <v>0</v>
      </c>
      <c r="BY23" s="714"/>
      <c r="CA23" s="695">
        <f t="shared" si="0"/>
        <v>0</v>
      </c>
      <c r="CB23" s="714" t="e">
        <f t="shared" si="1"/>
        <v>#DIV/0!</v>
      </c>
      <c r="CD23" s="695">
        <f t="shared" si="2"/>
        <v>0</v>
      </c>
      <c r="CE23" s="714" t="e">
        <f t="shared" si="3"/>
        <v>#DIV/0!</v>
      </c>
      <c r="CG23" s="695">
        <f t="shared" si="4"/>
        <v>0</v>
      </c>
      <c r="CH23" s="714" t="e">
        <f t="shared" si="5"/>
        <v>#DIV/0!</v>
      </c>
    </row>
    <row r="24" spans="1:86" x14ac:dyDescent="0.25">
      <c r="A24" s="82" t="s">
        <v>59</v>
      </c>
      <c r="T24" s="294">
        <v>0</v>
      </c>
      <c r="AM24" s="294">
        <v>0</v>
      </c>
      <c r="BA24" s="224"/>
      <c r="BF24" s="294">
        <v>0</v>
      </c>
      <c r="BG24" s="294">
        <v>0</v>
      </c>
      <c r="BH24" s="616"/>
      <c r="BL24" s="294">
        <v>0</v>
      </c>
      <c r="BR24" s="294">
        <v>0</v>
      </c>
      <c r="BS24" s="616"/>
      <c r="BU24" s="294">
        <v>0</v>
      </c>
      <c r="BV24" s="616"/>
      <c r="BX24" s="695">
        <v>0</v>
      </c>
      <c r="BY24" s="714"/>
      <c r="CA24" s="695">
        <f t="shared" si="0"/>
        <v>0</v>
      </c>
      <c r="CB24" s="714" t="e">
        <f t="shared" si="1"/>
        <v>#DIV/0!</v>
      </c>
      <c r="CD24" s="695">
        <f t="shared" si="2"/>
        <v>0</v>
      </c>
      <c r="CE24" s="714" t="e">
        <f t="shared" si="3"/>
        <v>#DIV/0!</v>
      </c>
      <c r="CG24" s="695">
        <f t="shared" si="4"/>
        <v>0</v>
      </c>
      <c r="CH24" s="714" t="e">
        <f t="shared" si="5"/>
        <v>#DIV/0!</v>
      </c>
    </row>
    <row r="25" spans="1:86" x14ac:dyDescent="0.25">
      <c r="A25" s="82" t="s">
        <v>60</v>
      </c>
      <c r="T25" s="294">
        <v>0</v>
      </c>
      <c r="AD25" s="224"/>
      <c r="AE25" s="224"/>
      <c r="AF25" s="224"/>
      <c r="AG25" s="224"/>
      <c r="AH25" s="224"/>
      <c r="AI25" s="224"/>
      <c r="AJ25" s="224"/>
      <c r="AK25" s="224"/>
      <c r="AL25" s="224"/>
      <c r="AM25" s="224">
        <v>0</v>
      </c>
      <c r="AW25" s="224"/>
      <c r="AX25" s="224"/>
      <c r="AY25" s="224"/>
      <c r="AZ25" s="224"/>
      <c r="BA25" s="224"/>
      <c r="BB25" s="224"/>
      <c r="BC25" s="224"/>
      <c r="BD25" s="224"/>
      <c r="BE25" s="224"/>
      <c r="BF25" s="224">
        <v>0</v>
      </c>
      <c r="BG25" s="224">
        <v>0</v>
      </c>
      <c r="BH25" s="510"/>
      <c r="BI25" s="224"/>
      <c r="BL25" s="294">
        <v>0</v>
      </c>
      <c r="BR25" s="224">
        <v>0</v>
      </c>
      <c r="BS25" s="510"/>
      <c r="BT25" s="224"/>
      <c r="BU25" s="224">
        <v>0</v>
      </c>
      <c r="BV25" s="510"/>
      <c r="BW25" s="224"/>
      <c r="BX25" s="695">
        <v>0</v>
      </c>
      <c r="BY25" s="714"/>
      <c r="CA25" s="695">
        <f t="shared" si="0"/>
        <v>0</v>
      </c>
      <c r="CB25" s="714" t="e">
        <f t="shared" si="1"/>
        <v>#DIV/0!</v>
      </c>
      <c r="CD25" s="695">
        <f t="shared" si="2"/>
        <v>0</v>
      </c>
      <c r="CE25" s="714" t="e">
        <f t="shared" si="3"/>
        <v>#DIV/0!</v>
      </c>
      <c r="CG25" s="695">
        <f t="shared" si="4"/>
        <v>0</v>
      </c>
      <c r="CH25" s="714" t="e">
        <f t="shared" si="5"/>
        <v>#DIV/0!</v>
      </c>
    </row>
    <row r="26" spans="1:86" s="85" customFormat="1" x14ac:dyDescent="0.25">
      <c r="A26" s="81" t="s">
        <v>29</v>
      </c>
      <c r="B26" s="85">
        <v>507819.50458136195</v>
      </c>
      <c r="C26" s="85">
        <v>423236.47026802262</v>
      </c>
      <c r="D26" s="85">
        <v>465961.55573920615</v>
      </c>
      <c r="E26" s="85">
        <v>1397017.5305885905</v>
      </c>
      <c r="F26" s="85">
        <v>382309.71892490989</v>
      </c>
      <c r="G26" s="85">
        <v>354309.50942832232</v>
      </c>
      <c r="H26" s="85">
        <v>278575.41312346503</v>
      </c>
      <c r="I26" s="85">
        <v>1015194.6414766972</v>
      </c>
      <c r="J26" s="85">
        <v>2412212.1720652878</v>
      </c>
      <c r="K26" s="85">
        <v>281557</v>
      </c>
      <c r="L26" s="85">
        <v>294572</v>
      </c>
      <c r="M26" s="85">
        <v>282846.05338583514</v>
      </c>
      <c r="N26" s="85">
        <v>858975.05338583514</v>
      </c>
      <c r="O26" s="85">
        <v>3271187.225451123</v>
      </c>
      <c r="P26" s="85">
        <v>349840</v>
      </c>
      <c r="Q26" s="85">
        <v>429168</v>
      </c>
      <c r="R26" s="85">
        <v>551147.48117991816</v>
      </c>
      <c r="S26" s="85">
        <v>1330155.4811799182</v>
      </c>
      <c r="T26" s="85">
        <v>4601342.7066310411</v>
      </c>
      <c r="U26" s="85">
        <v>579715.63192122395</v>
      </c>
      <c r="V26" s="85">
        <v>496118.39286182815</v>
      </c>
      <c r="W26" s="85">
        <v>468825.94013418833</v>
      </c>
      <c r="X26" s="85">
        <v>1544659.9649172404</v>
      </c>
      <c r="Y26" s="85">
        <v>432161.84027111757</v>
      </c>
      <c r="Z26" s="85">
        <v>317986.75388545712</v>
      </c>
      <c r="AA26" s="85">
        <v>313306.38987879577</v>
      </c>
      <c r="AB26" s="85">
        <v>1063454.9840353704</v>
      </c>
      <c r="AC26" s="85">
        <v>2608114.9489526106</v>
      </c>
      <c r="AD26" s="235">
        <v>321242</v>
      </c>
      <c r="AE26" s="235">
        <v>297914.99784000003</v>
      </c>
      <c r="AF26" s="235">
        <v>270478</v>
      </c>
      <c r="AG26" s="235">
        <v>889634.99784000008</v>
      </c>
      <c r="AH26" s="235">
        <v>3497749.9467926109</v>
      </c>
      <c r="AI26" s="235">
        <v>305623</v>
      </c>
      <c r="AJ26" s="235">
        <v>399271</v>
      </c>
      <c r="AK26" s="235">
        <v>540368.62349000003</v>
      </c>
      <c r="AL26" s="235">
        <v>1245262.6234900001</v>
      </c>
      <c r="AM26" s="235">
        <v>4743012.5702826111</v>
      </c>
      <c r="AN26" s="294">
        <v>518707</v>
      </c>
      <c r="AO26" s="294">
        <v>436024</v>
      </c>
      <c r="AP26" s="294">
        <v>449070</v>
      </c>
      <c r="AQ26" s="294">
        <v>1403801</v>
      </c>
      <c r="AR26" s="294">
        <v>406879</v>
      </c>
      <c r="AS26" s="294">
        <v>312128</v>
      </c>
      <c r="AT26" s="294">
        <v>264955.82444</v>
      </c>
      <c r="AU26" s="294">
        <v>983962.82444</v>
      </c>
      <c r="AV26" s="294">
        <v>2387763.8244400001</v>
      </c>
      <c r="AW26" s="224">
        <v>274585</v>
      </c>
      <c r="AX26" s="224">
        <v>255871</v>
      </c>
      <c r="AY26" s="224">
        <v>243882</v>
      </c>
      <c r="AZ26" s="224">
        <v>774338</v>
      </c>
      <c r="BA26" s="224">
        <v>3162101.8244400001</v>
      </c>
      <c r="BB26" s="224">
        <v>338991</v>
      </c>
      <c r="BC26" s="224">
        <v>376410</v>
      </c>
      <c r="BD26" s="224">
        <v>454453</v>
      </c>
      <c r="BE26" s="224">
        <v>1169854</v>
      </c>
      <c r="BF26" s="224">
        <v>4331955.8244400006</v>
      </c>
      <c r="BG26" s="224">
        <v>-411056.74584261049</v>
      </c>
      <c r="BH26" s="510">
        <v>-8.6665750881220527E-2</v>
      </c>
      <c r="BI26" s="224">
        <v>451240</v>
      </c>
      <c r="BJ26" s="294">
        <v>400513</v>
      </c>
      <c r="BK26" s="294">
        <v>393941</v>
      </c>
      <c r="BL26" s="294">
        <v>1245694</v>
      </c>
      <c r="BM26" s="294">
        <v>326234</v>
      </c>
      <c r="BN26" s="294">
        <v>298373</v>
      </c>
      <c r="BO26" s="294">
        <v>265449</v>
      </c>
      <c r="BP26" s="294">
        <v>890056</v>
      </c>
      <c r="BQ26" s="294">
        <v>2135750</v>
      </c>
      <c r="BR26" s="224">
        <v>-252013.82444000011</v>
      </c>
      <c r="BS26" s="510">
        <v>-0.10554386571255835</v>
      </c>
      <c r="BT26" s="224">
        <v>303629</v>
      </c>
      <c r="BU26" s="224">
        <v>29044</v>
      </c>
      <c r="BV26" s="510">
        <v>0.10577416829032904</v>
      </c>
      <c r="BW26" s="224">
        <v>292522</v>
      </c>
      <c r="BX26" s="695">
        <v>36651</v>
      </c>
      <c r="BY26" s="714">
        <v>0.14324014835600751</v>
      </c>
      <c r="BZ26" s="85">
        <v>288158</v>
      </c>
      <c r="CA26" s="695">
        <f t="shared" si="0"/>
        <v>44276</v>
      </c>
      <c r="CB26" s="714">
        <f t="shared" si="1"/>
        <v>0.18154681362298161</v>
      </c>
      <c r="CC26" s="85">
        <v>884309</v>
      </c>
      <c r="CD26" s="695">
        <f t="shared" si="2"/>
        <v>109971</v>
      </c>
      <c r="CE26" s="714">
        <f t="shared" si="3"/>
        <v>0.14201937655132513</v>
      </c>
      <c r="CF26" s="85">
        <v>3020059</v>
      </c>
      <c r="CG26" s="695">
        <f t="shared" si="4"/>
        <v>-142042.82444000011</v>
      </c>
      <c r="CH26" s="714">
        <f t="shared" si="5"/>
        <v>-4.4920382810618539E-2</v>
      </c>
    </row>
    <row r="27" spans="1:86" x14ac:dyDescent="0.25">
      <c r="A27" s="82" t="s">
        <v>20</v>
      </c>
      <c r="B27" s="294">
        <v>167849.61113316985</v>
      </c>
      <c r="C27" s="294">
        <v>142056.85120659709</v>
      </c>
      <c r="D27" s="294">
        <v>174463.8533820239</v>
      </c>
      <c r="E27" s="294">
        <v>484370.31572179077</v>
      </c>
      <c r="F27" s="294">
        <v>140017.62729115479</v>
      </c>
      <c r="G27" s="294">
        <v>138898.83387391196</v>
      </c>
      <c r="H27" s="294">
        <v>106023.04896340834</v>
      </c>
      <c r="I27" s="294">
        <v>384939.51012847509</v>
      </c>
      <c r="J27" s="294">
        <v>869309.8258502658</v>
      </c>
      <c r="K27" s="294">
        <v>116429.99999999997</v>
      </c>
      <c r="L27" s="294">
        <v>134137.99999999997</v>
      </c>
      <c r="M27" s="294">
        <v>131840.99999999997</v>
      </c>
      <c r="N27" s="294">
        <v>382408.99999999988</v>
      </c>
      <c r="O27" s="294">
        <v>1251718.8258502656</v>
      </c>
      <c r="P27" s="294">
        <v>159187</v>
      </c>
      <c r="Q27" s="294">
        <v>166717.99999999997</v>
      </c>
      <c r="R27" s="294">
        <v>217280.74158414683</v>
      </c>
      <c r="S27" s="294">
        <v>543185.74158414686</v>
      </c>
      <c r="T27" s="83">
        <v>1794904.5674344124</v>
      </c>
      <c r="U27" s="294">
        <v>218558.68859536469</v>
      </c>
      <c r="V27" s="294">
        <v>182689.09343856381</v>
      </c>
      <c r="W27" s="294">
        <v>174451.81044154163</v>
      </c>
      <c r="X27" s="294">
        <v>575699.59247547016</v>
      </c>
      <c r="Y27" s="294">
        <v>173485.83320048582</v>
      </c>
      <c r="Z27" s="294">
        <v>110431.10230684474</v>
      </c>
      <c r="AA27" s="294">
        <v>118921.79251896105</v>
      </c>
      <c r="AB27" s="294">
        <v>402838.72802629165</v>
      </c>
      <c r="AC27" s="294">
        <v>978538.32050176174</v>
      </c>
      <c r="AD27" s="224">
        <v>143784</v>
      </c>
      <c r="AE27" s="224">
        <v>143457.00000000003</v>
      </c>
      <c r="AF27" s="224">
        <v>106078.99999999999</v>
      </c>
      <c r="AG27" s="224">
        <v>393320</v>
      </c>
      <c r="AH27" s="224">
        <v>1371858.3205017617</v>
      </c>
      <c r="AI27" s="224">
        <v>110487</v>
      </c>
      <c r="AJ27" s="224">
        <v>151618</v>
      </c>
      <c r="AK27" s="224">
        <v>199485.07617000001</v>
      </c>
      <c r="AL27" s="224">
        <v>461590.07617000001</v>
      </c>
      <c r="AM27" s="224">
        <v>1833448.3966717618</v>
      </c>
      <c r="AN27" s="294">
        <v>182496.99999999997</v>
      </c>
      <c r="AO27" s="294">
        <v>166435</v>
      </c>
      <c r="AP27" s="294">
        <v>178508</v>
      </c>
      <c r="AQ27" s="294">
        <v>527440</v>
      </c>
      <c r="AR27" s="294">
        <v>184527</v>
      </c>
      <c r="AS27" s="294">
        <v>128474</v>
      </c>
      <c r="AT27" s="294">
        <v>104274</v>
      </c>
      <c r="AU27" s="294">
        <v>417275</v>
      </c>
      <c r="AV27" s="294">
        <v>944715</v>
      </c>
      <c r="AW27" s="224">
        <v>115617</v>
      </c>
      <c r="AX27" s="224">
        <v>109951</v>
      </c>
      <c r="AY27" s="224">
        <v>88988</v>
      </c>
      <c r="AZ27" s="224">
        <v>314556</v>
      </c>
      <c r="BA27" s="224">
        <v>1259271</v>
      </c>
      <c r="BB27" s="224">
        <v>146196</v>
      </c>
      <c r="BC27" s="224">
        <v>141373</v>
      </c>
      <c r="BD27" s="224">
        <v>152627</v>
      </c>
      <c r="BE27" s="224">
        <v>440196</v>
      </c>
      <c r="BF27" s="224">
        <v>1699467</v>
      </c>
      <c r="BG27" s="224">
        <v>-133981.39667176176</v>
      </c>
      <c r="BH27" s="510">
        <v>-7.3076175427122303E-2</v>
      </c>
      <c r="BI27" s="224">
        <v>133048</v>
      </c>
      <c r="BJ27" s="294">
        <v>119025</v>
      </c>
      <c r="BK27" s="294">
        <v>134027</v>
      </c>
      <c r="BL27" s="294">
        <v>386100</v>
      </c>
      <c r="BM27" s="294">
        <v>117654</v>
      </c>
      <c r="BN27" s="294">
        <v>135294</v>
      </c>
      <c r="BO27" s="294">
        <v>106850</v>
      </c>
      <c r="BP27" s="294">
        <v>359798</v>
      </c>
      <c r="BQ27" s="294">
        <v>745898</v>
      </c>
      <c r="BR27" s="224">
        <v>-198817</v>
      </c>
      <c r="BS27" s="510">
        <v>-0.21045182938769894</v>
      </c>
      <c r="BT27" s="224">
        <v>161389</v>
      </c>
      <c r="BU27" s="224">
        <v>45772</v>
      </c>
      <c r="BV27" s="510">
        <v>0.39589333748497191</v>
      </c>
      <c r="BW27" s="224">
        <v>122344</v>
      </c>
      <c r="BX27" s="695">
        <v>12393</v>
      </c>
      <c r="BY27" s="714">
        <v>0.11271384525834235</v>
      </c>
      <c r="BZ27" s="294">
        <v>108833</v>
      </c>
      <c r="CA27" s="695">
        <f t="shared" si="0"/>
        <v>19845</v>
      </c>
      <c r="CB27" s="714">
        <f t="shared" si="1"/>
        <v>0.22300759652986921</v>
      </c>
      <c r="CC27" s="294">
        <v>392566</v>
      </c>
      <c r="CD27" s="695">
        <f t="shared" si="2"/>
        <v>78010</v>
      </c>
      <c r="CE27" s="714">
        <f t="shared" si="3"/>
        <v>0.24800035605742698</v>
      </c>
      <c r="CF27" s="294">
        <v>1138464</v>
      </c>
      <c r="CG27" s="695">
        <f t="shared" si="4"/>
        <v>-120807</v>
      </c>
      <c r="CH27" s="714">
        <f t="shared" si="5"/>
        <v>-9.5934076144054775E-2</v>
      </c>
    </row>
    <row r="28" spans="1:86" x14ac:dyDescent="0.25">
      <c r="A28" s="82" t="s">
        <v>23</v>
      </c>
      <c r="B28" s="294">
        <v>47300.999999999993</v>
      </c>
      <c r="C28" s="294">
        <v>40521.047739582515</v>
      </c>
      <c r="D28" s="294">
        <v>46611.000434350557</v>
      </c>
      <c r="E28" s="294">
        <v>134433.04817393306</v>
      </c>
      <c r="F28" s="294">
        <v>33933.989804298173</v>
      </c>
      <c r="G28" s="294">
        <v>32258.778785814553</v>
      </c>
      <c r="H28" s="294">
        <v>32373.90082170441</v>
      </c>
      <c r="I28" s="294">
        <v>98566.669411817129</v>
      </c>
      <c r="J28" s="294">
        <v>232999.71758575019</v>
      </c>
      <c r="K28" s="294">
        <v>29331.000000000004</v>
      </c>
      <c r="L28" s="294">
        <v>30234.000000000004</v>
      </c>
      <c r="M28" s="294">
        <v>29076.053385835141</v>
      </c>
      <c r="N28" s="294">
        <v>88641.053385835141</v>
      </c>
      <c r="O28" s="294">
        <v>321640.7709715853</v>
      </c>
      <c r="P28" s="294">
        <v>33864</v>
      </c>
      <c r="Q28" s="294">
        <v>43811</v>
      </c>
      <c r="R28" s="294">
        <v>52899.830428079418</v>
      </c>
      <c r="S28" s="294">
        <v>130574.83042807941</v>
      </c>
      <c r="T28" s="83">
        <v>452215.60139966471</v>
      </c>
      <c r="U28" s="294">
        <v>53904</v>
      </c>
      <c r="V28" s="294">
        <v>49114.588148030853</v>
      </c>
      <c r="W28" s="294">
        <v>44972.474406326539</v>
      </c>
      <c r="X28" s="294">
        <v>147991.0625543574</v>
      </c>
      <c r="Y28" s="294">
        <v>39298.077543415129</v>
      </c>
      <c r="Z28" s="294">
        <v>36160.864517986796</v>
      </c>
      <c r="AA28" s="294">
        <v>40076.494943295722</v>
      </c>
      <c r="AB28" s="294">
        <v>115535.43700469765</v>
      </c>
      <c r="AC28" s="294">
        <v>263526.49955905508</v>
      </c>
      <c r="AD28" s="224">
        <v>36437</v>
      </c>
      <c r="AE28" s="224">
        <v>35012</v>
      </c>
      <c r="AF28" s="224">
        <v>36014.000000000007</v>
      </c>
      <c r="AG28" s="224">
        <v>107463</v>
      </c>
      <c r="AH28" s="224">
        <v>370989.49955905508</v>
      </c>
      <c r="AI28" s="224">
        <v>38750</v>
      </c>
      <c r="AJ28" s="224">
        <v>37789</v>
      </c>
      <c r="AK28" s="224">
        <v>49601.872439999999</v>
      </c>
      <c r="AL28" s="224">
        <v>126140.87244000001</v>
      </c>
      <c r="AM28" s="224">
        <v>497130.37199905509</v>
      </c>
      <c r="AN28" s="294">
        <v>46867</v>
      </c>
      <c r="AO28" s="294">
        <v>34485</v>
      </c>
      <c r="AP28" s="294">
        <v>38621</v>
      </c>
      <c r="AQ28" s="294">
        <v>119973</v>
      </c>
      <c r="AR28" s="294">
        <v>33922</v>
      </c>
      <c r="AS28" s="294">
        <v>35858</v>
      </c>
      <c r="AT28" s="294">
        <v>35706</v>
      </c>
      <c r="AU28" s="294">
        <v>105486</v>
      </c>
      <c r="AV28" s="294">
        <v>225459</v>
      </c>
      <c r="AW28" s="224">
        <v>35969</v>
      </c>
      <c r="AX28" s="224">
        <v>14609</v>
      </c>
      <c r="AY28" s="224">
        <v>31291</v>
      </c>
      <c r="AZ28" s="224">
        <v>81869</v>
      </c>
      <c r="BA28" s="224">
        <v>307328</v>
      </c>
      <c r="BB28" s="224">
        <v>38498</v>
      </c>
      <c r="BC28" s="224">
        <v>34721</v>
      </c>
      <c r="BD28" s="224">
        <v>42227</v>
      </c>
      <c r="BE28" s="224">
        <v>115446</v>
      </c>
      <c r="BF28" s="224">
        <v>422774</v>
      </c>
      <c r="BG28" s="224">
        <v>-74356.371999055089</v>
      </c>
      <c r="BH28" s="510">
        <v>-0.14957117124036112</v>
      </c>
      <c r="BI28" s="224">
        <v>44259</v>
      </c>
      <c r="BJ28" s="294">
        <v>41274</v>
      </c>
      <c r="BK28" s="294">
        <v>35455</v>
      </c>
      <c r="BL28" s="294">
        <v>120988</v>
      </c>
      <c r="BM28" s="294">
        <v>36339</v>
      </c>
      <c r="BN28" s="294">
        <v>36372</v>
      </c>
      <c r="BO28" s="294">
        <v>19663</v>
      </c>
      <c r="BP28" s="294">
        <v>92374</v>
      </c>
      <c r="BQ28" s="294">
        <v>213362</v>
      </c>
      <c r="BR28" s="224">
        <v>-12097</v>
      </c>
      <c r="BS28" s="510">
        <v>-5.3654988268376953E-2</v>
      </c>
      <c r="BT28" s="224">
        <v>899</v>
      </c>
      <c r="BU28" s="224">
        <v>-35070</v>
      </c>
      <c r="BV28" s="510">
        <v>-0.97500625538658292</v>
      </c>
      <c r="BW28" s="224">
        <v>37150</v>
      </c>
      <c r="BX28" s="695">
        <v>22541</v>
      </c>
      <c r="BY28" s="714">
        <v>1.54295297419399</v>
      </c>
      <c r="BZ28" s="294">
        <v>37982</v>
      </c>
      <c r="CA28" s="695">
        <f t="shared" si="0"/>
        <v>6691</v>
      </c>
      <c r="CB28" s="714">
        <f t="shared" si="1"/>
        <v>0.21383145313348886</v>
      </c>
      <c r="CC28" s="294">
        <v>76031</v>
      </c>
      <c r="CD28" s="695">
        <f t="shared" si="2"/>
        <v>-5838</v>
      </c>
      <c r="CE28" s="714">
        <f t="shared" si="3"/>
        <v>-7.1309042494717173E-2</v>
      </c>
      <c r="CF28" s="294">
        <v>289393</v>
      </c>
      <c r="CG28" s="695">
        <f t="shared" si="4"/>
        <v>-17935</v>
      </c>
      <c r="CH28" s="714">
        <f t="shared" si="5"/>
        <v>-5.8357845689296126E-2</v>
      </c>
    </row>
    <row r="29" spans="1:86" x14ac:dyDescent="0.25">
      <c r="A29" s="82" t="s">
        <v>21</v>
      </c>
      <c r="B29" s="294">
        <v>146599</v>
      </c>
      <c r="C29" s="294">
        <v>118692.88273230198</v>
      </c>
      <c r="D29" s="294">
        <v>117890.06120972407</v>
      </c>
      <c r="E29" s="294">
        <v>383181.943942026</v>
      </c>
      <c r="F29" s="294">
        <v>100748.17638349422</v>
      </c>
      <c r="G29" s="294">
        <v>92971.049921638885</v>
      </c>
      <c r="H29" s="294">
        <v>79307.816700802156</v>
      </c>
      <c r="I29" s="294">
        <v>273027.04300593527</v>
      </c>
      <c r="J29" s="294">
        <v>656208.98694796127</v>
      </c>
      <c r="K29" s="294">
        <v>62495</v>
      </c>
      <c r="L29" s="294">
        <v>56200.000000000007</v>
      </c>
      <c r="M29" s="294">
        <v>57132.000000000007</v>
      </c>
      <c r="N29" s="294">
        <v>175827</v>
      </c>
      <c r="O29" s="294">
        <v>832035.98694796127</v>
      </c>
      <c r="P29" s="294">
        <v>73828.000000000015</v>
      </c>
      <c r="Q29" s="224">
        <v>102466</v>
      </c>
      <c r="R29" s="224">
        <v>136743.00969954874</v>
      </c>
      <c r="S29" s="224">
        <v>313037.00969954871</v>
      </c>
      <c r="T29" s="538">
        <v>1145072.99664751</v>
      </c>
      <c r="U29" s="224">
        <v>149469</v>
      </c>
      <c r="V29" s="224">
        <v>133685.82083868602</v>
      </c>
      <c r="W29" s="294">
        <v>127013.9760117539</v>
      </c>
      <c r="X29" s="294">
        <v>410168.79685043992</v>
      </c>
      <c r="Y29" s="294">
        <v>102161.85068280131</v>
      </c>
      <c r="Z29" s="294">
        <v>86813.805248776815</v>
      </c>
      <c r="AA29" s="294">
        <v>77736</v>
      </c>
      <c r="AB29" s="294">
        <v>266711.65593157813</v>
      </c>
      <c r="AC29" s="294">
        <v>676880.45278201811</v>
      </c>
      <c r="AD29" s="224">
        <v>61737</v>
      </c>
      <c r="AE29" s="224">
        <v>59337.000000000007</v>
      </c>
      <c r="AF29" s="224">
        <v>57281.000000000007</v>
      </c>
      <c r="AG29" s="224">
        <v>178355</v>
      </c>
      <c r="AH29" s="224">
        <v>855235.45278201811</v>
      </c>
      <c r="AI29" s="224">
        <v>71777</v>
      </c>
      <c r="AJ29" s="224">
        <v>99539</v>
      </c>
      <c r="AK29" s="224">
        <v>141983.52475000001</v>
      </c>
      <c r="AL29" s="224">
        <v>313299.52474999998</v>
      </c>
      <c r="AM29" s="224">
        <v>1168534.977532018</v>
      </c>
      <c r="AN29" s="224">
        <v>148342</v>
      </c>
      <c r="AO29" s="224">
        <v>119125.99999999997</v>
      </c>
      <c r="AP29" s="294">
        <v>115055</v>
      </c>
      <c r="AQ29" s="294">
        <v>382523</v>
      </c>
      <c r="AR29" s="294">
        <v>98104</v>
      </c>
      <c r="AS29" s="294">
        <v>68947</v>
      </c>
      <c r="AT29" s="294">
        <v>52994</v>
      </c>
      <c r="AU29" s="294">
        <v>220045</v>
      </c>
      <c r="AV29" s="294">
        <v>602568</v>
      </c>
      <c r="AW29" s="224">
        <v>48350</v>
      </c>
      <c r="AX29" s="224">
        <v>55667</v>
      </c>
      <c r="AY29" s="224">
        <v>45979</v>
      </c>
      <c r="AZ29" s="224">
        <v>149996</v>
      </c>
      <c r="BA29" s="224">
        <v>752564</v>
      </c>
      <c r="BB29" s="224">
        <v>67579</v>
      </c>
      <c r="BC29" s="224">
        <v>93314</v>
      </c>
      <c r="BD29" s="224">
        <v>123977</v>
      </c>
      <c r="BE29" s="224">
        <v>284870</v>
      </c>
      <c r="BF29" s="224">
        <v>1037434</v>
      </c>
      <c r="BG29" s="224">
        <v>-131100.97753201798</v>
      </c>
      <c r="BH29" s="510">
        <v>-0.11219260018121779</v>
      </c>
      <c r="BI29" s="224">
        <v>129050</v>
      </c>
      <c r="BJ29" s="224">
        <v>116006</v>
      </c>
      <c r="BK29" s="224">
        <v>108036</v>
      </c>
      <c r="BL29" s="224">
        <v>353092</v>
      </c>
      <c r="BM29" s="224">
        <v>87559</v>
      </c>
      <c r="BN29" s="294">
        <v>59818</v>
      </c>
      <c r="BO29" s="294">
        <v>64907</v>
      </c>
      <c r="BP29" s="294">
        <v>212284</v>
      </c>
      <c r="BQ29" s="294">
        <v>565376</v>
      </c>
      <c r="BR29" s="224">
        <v>-37192</v>
      </c>
      <c r="BS29" s="510">
        <v>-6.1722494390674579E-2</v>
      </c>
      <c r="BT29" s="224">
        <v>58820</v>
      </c>
      <c r="BU29" s="224">
        <v>10470</v>
      </c>
      <c r="BV29" s="510">
        <v>0.21654601861427095</v>
      </c>
      <c r="BW29" s="224">
        <v>62893</v>
      </c>
      <c r="BX29" s="695">
        <v>7226</v>
      </c>
      <c r="BY29" s="714">
        <v>0.12980760594247939</v>
      </c>
      <c r="BZ29" s="294">
        <v>64883</v>
      </c>
      <c r="CA29" s="695">
        <f t="shared" si="0"/>
        <v>18904</v>
      </c>
      <c r="CB29" s="714">
        <f t="shared" si="1"/>
        <v>0.41114421801257095</v>
      </c>
      <c r="CC29" s="294">
        <v>186596</v>
      </c>
      <c r="CD29" s="695">
        <f t="shared" si="2"/>
        <v>36600</v>
      </c>
      <c r="CE29" s="714">
        <f t="shared" si="3"/>
        <v>0.24400650684018241</v>
      </c>
      <c r="CF29" s="294">
        <v>751972</v>
      </c>
      <c r="CG29" s="695">
        <f t="shared" si="4"/>
        <v>-592</v>
      </c>
      <c r="CH29" s="714">
        <f t="shared" si="5"/>
        <v>-7.8664405950856005E-4</v>
      </c>
    </row>
    <row r="30" spans="1:86" x14ac:dyDescent="0.25">
      <c r="A30" s="82" t="s">
        <v>22</v>
      </c>
      <c r="B30" s="294">
        <v>101031</v>
      </c>
      <c r="C30" s="294">
        <v>87364.832615504289</v>
      </c>
      <c r="D30" s="294">
        <v>93697.787634556895</v>
      </c>
      <c r="E30" s="294">
        <v>282093.62025006115</v>
      </c>
      <c r="F30" s="294">
        <v>81329.074158135598</v>
      </c>
      <c r="G30" s="294">
        <v>78466.863504963927</v>
      </c>
      <c r="H30" s="294">
        <v>58550.762537984483</v>
      </c>
      <c r="I30" s="294">
        <v>218346.70020108402</v>
      </c>
      <c r="J30" s="294">
        <v>500440.32045114518</v>
      </c>
      <c r="K30" s="294">
        <v>72295</v>
      </c>
      <c r="L30" s="294">
        <v>71780</v>
      </c>
      <c r="M30" s="294">
        <v>63960</v>
      </c>
      <c r="N30" s="294">
        <v>208035</v>
      </c>
      <c r="O30" s="294">
        <v>708475.32045114518</v>
      </c>
      <c r="P30" s="294">
        <v>80035</v>
      </c>
      <c r="Q30" s="224">
        <v>88837</v>
      </c>
      <c r="R30" s="224">
        <v>105098.92578800657</v>
      </c>
      <c r="S30" s="224">
        <v>273970.92578800657</v>
      </c>
      <c r="T30" s="83">
        <v>982446.24623915181</v>
      </c>
      <c r="U30" s="224">
        <v>110742.99999999999</v>
      </c>
      <c r="V30" s="224">
        <v>96783.890436547459</v>
      </c>
      <c r="W30" s="294">
        <v>94234.841704358798</v>
      </c>
      <c r="X30" s="294">
        <v>301761.73214090627</v>
      </c>
      <c r="Y30" s="294">
        <v>90701.015734880348</v>
      </c>
      <c r="Z30" s="294">
        <v>79832.981811848746</v>
      </c>
      <c r="AA30" s="294">
        <v>75511</v>
      </c>
      <c r="AB30" s="294">
        <v>246044.99754672911</v>
      </c>
      <c r="AC30" s="294">
        <v>547806.72968763532</v>
      </c>
      <c r="AD30" s="224">
        <v>79209</v>
      </c>
      <c r="AE30" s="224">
        <v>59629.999999999993</v>
      </c>
      <c r="AF30" s="224">
        <v>69250</v>
      </c>
      <c r="AG30" s="224">
        <v>208089</v>
      </c>
      <c r="AH30" s="224">
        <v>755895.72968763532</v>
      </c>
      <c r="AI30" s="224">
        <v>76886</v>
      </c>
      <c r="AJ30" s="224">
        <v>82970.000000000015</v>
      </c>
      <c r="AK30" s="224">
        <v>107400.16915</v>
      </c>
      <c r="AL30" s="224">
        <v>267256.16914999997</v>
      </c>
      <c r="AM30" s="224">
        <v>1023151.8988376353</v>
      </c>
      <c r="AN30" s="224">
        <v>96936</v>
      </c>
      <c r="AO30" s="224">
        <v>81044.999999999985</v>
      </c>
      <c r="AP30" s="294">
        <v>87502</v>
      </c>
      <c r="AQ30" s="294">
        <v>265483</v>
      </c>
      <c r="AR30" s="294">
        <v>66290</v>
      </c>
      <c r="AS30" s="294">
        <v>71338</v>
      </c>
      <c r="AT30" s="294">
        <v>66357</v>
      </c>
      <c r="AU30" s="294">
        <v>203985</v>
      </c>
      <c r="AV30" s="294">
        <v>469468</v>
      </c>
      <c r="AW30" s="224">
        <v>70634</v>
      </c>
      <c r="AX30" s="224">
        <v>72701</v>
      </c>
      <c r="AY30" s="224">
        <v>72790</v>
      </c>
      <c r="AZ30" s="224">
        <v>216125</v>
      </c>
      <c r="BA30" s="224">
        <v>685593</v>
      </c>
      <c r="BB30" s="224">
        <v>76790</v>
      </c>
      <c r="BC30" s="224">
        <v>81672</v>
      </c>
      <c r="BD30" s="224">
        <v>99100</v>
      </c>
      <c r="BE30" s="224">
        <v>257562</v>
      </c>
      <c r="BF30" s="224">
        <v>943155</v>
      </c>
      <c r="BG30" s="224">
        <v>-79996.898837635294</v>
      </c>
      <c r="BH30" s="510">
        <v>-7.8186727629120156E-2</v>
      </c>
      <c r="BI30" s="224">
        <v>104307</v>
      </c>
      <c r="BJ30" s="224">
        <v>88787</v>
      </c>
      <c r="BK30" s="224">
        <v>86981</v>
      </c>
      <c r="BL30" s="224">
        <v>280075</v>
      </c>
      <c r="BM30" s="224">
        <v>61815</v>
      </c>
      <c r="BN30" s="294">
        <v>62200</v>
      </c>
      <c r="BO30" s="294">
        <v>68808</v>
      </c>
      <c r="BP30" s="294">
        <v>192823</v>
      </c>
      <c r="BQ30" s="294">
        <v>472898</v>
      </c>
      <c r="BR30" s="224">
        <v>3430</v>
      </c>
      <c r="BS30" s="510">
        <v>7.3061422716777288E-3</v>
      </c>
      <c r="BT30" s="224">
        <v>78115</v>
      </c>
      <c r="BU30" s="224">
        <v>7481</v>
      </c>
      <c r="BV30" s="510">
        <v>0.10591216694509727</v>
      </c>
      <c r="BW30" s="224">
        <v>67506</v>
      </c>
      <c r="BX30" s="695">
        <v>-5195</v>
      </c>
      <c r="BY30" s="714">
        <v>-7.1457063864320991E-2</v>
      </c>
      <c r="BZ30" s="294">
        <v>71505</v>
      </c>
      <c r="CA30" s="695">
        <f t="shared" si="0"/>
        <v>-1285</v>
      </c>
      <c r="CB30" s="714">
        <f t="shared" si="1"/>
        <v>-1.7653523835691715E-2</v>
      </c>
      <c r="CC30" s="294">
        <v>217126</v>
      </c>
      <c r="CD30" s="695">
        <f t="shared" si="2"/>
        <v>1001</v>
      </c>
      <c r="CE30" s="714">
        <f t="shared" si="3"/>
        <v>4.6315789473684215E-3</v>
      </c>
      <c r="CF30" s="294">
        <v>690024</v>
      </c>
      <c r="CG30" s="695">
        <f t="shared" si="4"/>
        <v>4431</v>
      </c>
      <c r="CH30" s="714">
        <f t="shared" si="5"/>
        <v>6.4630181463346328E-3</v>
      </c>
    </row>
    <row r="31" spans="1:86" x14ac:dyDescent="0.25">
      <c r="A31" s="82" t="s">
        <v>92</v>
      </c>
      <c r="B31" s="294">
        <v>512.89344819210089</v>
      </c>
      <c r="C31" s="294">
        <v>1952.8559740367584</v>
      </c>
      <c r="D31" s="294">
        <v>2619.8530785507596</v>
      </c>
      <c r="E31" s="294">
        <v>5085.6025007796188</v>
      </c>
      <c r="F31" s="294">
        <v>798.85128782708728</v>
      </c>
      <c r="G31" s="294">
        <v>1171.9833419929282</v>
      </c>
      <c r="H31" s="294">
        <v>2319.8840995655996</v>
      </c>
      <c r="I31" s="294">
        <v>4290.718729385615</v>
      </c>
      <c r="J31" s="294">
        <v>9376.3212301652347</v>
      </c>
      <c r="K31" s="294">
        <v>1005.9999999999999</v>
      </c>
      <c r="L31" s="294">
        <v>2220</v>
      </c>
      <c r="M31" s="294">
        <v>836.99999999999989</v>
      </c>
      <c r="N31" s="294">
        <v>4063</v>
      </c>
      <c r="O31" s="294">
        <v>13439.321230165235</v>
      </c>
      <c r="P31" s="294">
        <v>444.99999999999994</v>
      </c>
      <c r="Q31" s="224">
        <v>88</v>
      </c>
      <c r="R31" s="224">
        <v>26.715480136545793</v>
      </c>
      <c r="S31" s="224">
        <v>559.71548013654581</v>
      </c>
      <c r="T31" s="224">
        <v>13999.03671030178</v>
      </c>
      <c r="U31" s="224">
        <v>193.94332585923658</v>
      </c>
      <c r="V31" s="224">
        <v>0</v>
      </c>
      <c r="W31" s="294">
        <v>87.83757020747349</v>
      </c>
      <c r="X31" s="294">
        <v>281.78089606671006</v>
      </c>
      <c r="Y31" s="294">
        <v>81.06310953493994</v>
      </c>
      <c r="Z31" s="294">
        <v>29.000000000000004</v>
      </c>
      <c r="AA31" s="294">
        <v>181.10241653900826</v>
      </c>
      <c r="AB31" s="294">
        <v>291.16552607394817</v>
      </c>
      <c r="AC31" s="294">
        <v>572.94642214065823</v>
      </c>
      <c r="AD31" s="224">
        <v>75</v>
      </c>
      <c r="AE31" s="224">
        <v>131.00000000000003</v>
      </c>
      <c r="AF31" s="224">
        <v>3.9999999999999996</v>
      </c>
      <c r="AG31" s="224">
        <v>210.00000000000003</v>
      </c>
      <c r="AH31" s="224">
        <v>782.94642214065823</v>
      </c>
      <c r="AI31" s="224">
        <v>103</v>
      </c>
      <c r="AJ31" s="224">
        <v>195.99999999999997</v>
      </c>
      <c r="AK31" s="224">
        <v>12.71838</v>
      </c>
      <c r="AL31" s="224">
        <v>311.71838000000002</v>
      </c>
      <c r="AM31" s="224">
        <v>1094.6648021406581</v>
      </c>
      <c r="AN31" s="224">
        <v>0</v>
      </c>
      <c r="AO31" s="224">
        <v>56</v>
      </c>
      <c r="AP31" s="294">
        <v>15</v>
      </c>
      <c r="AQ31" s="294">
        <v>71</v>
      </c>
      <c r="AR31" s="294">
        <v>19</v>
      </c>
      <c r="AS31" s="294">
        <v>356</v>
      </c>
      <c r="AT31" s="294">
        <v>62.824439999999996</v>
      </c>
      <c r="AU31" s="294">
        <v>437.82443999999998</v>
      </c>
      <c r="AV31" s="294">
        <v>508.82443999999998</v>
      </c>
      <c r="AW31" s="224">
        <v>155</v>
      </c>
      <c r="AX31" s="224">
        <v>793</v>
      </c>
      <c r="AY31" s="224">
        <v>20</v>
      </c>
      <c r="AZ31" s="224">
        <v>968</v>
      </c>
      <c r="BA31" s="224">
        <v>1476.8244399999999</v>
      </c>
      <c r="BB31" s="224">
        <v>494</v>
      </c>
      <c r="BC31" s="224">
        <v>0</v>
      </c>
      <c r="BD31" s="224">
        <v>63</v>
      </c>
      <c r="BE31" s="224">
        <v>557</v>
      </c>
      <c r="BF31" s="224">
        <v>2033.8244399999999</v>
      </c>
      <c r="BG31" s="224">
        <v>939.15963785934173</v>
      </c>
      <c r="BH31" s="510">
        <v>0.85794266520927676</v>
      </c>
      <c r="BI31" s="224">
        <v>9</v>
      </c>
      <c r="BJ31" s="224">
        <v>11</v>
      </c>
      <c r="BK31" s="224">
        <v>58</v>
      </c>
      <c r="BL31" s="224">
        <v>78</v>
      </c>
      <c r="BM31" s="224">
        <v>11</v>
      </c>
      <c r="BN31" s="294">
        <v>118</v>
      </c>
      <c r="BO31" s="294">
        <v>12</v>
      </c>
      <c r="BP31" s="294">
        <v>141</v>
      </c>
      <c r="BQ31" s="294">
        <v>219</v>
      </c>
      <c r="BR31" s="224">
        <v>-289.82443999999998</v>
      </c>
      <c r="BS31" s="510">
        <v>-0.56959614597129016</v>
      </c>
      <c r="BT31" s="224">
        <v>257</v>
      </c>
      <c r="BU31" s="224">
        <v>102</v>
      </c>
      <c r="BV31" s="510">
        <v>0.65806451612903227</v>
      </c>
      <c r="BW31" s="224">
        <v>74</v>
      </c>
      <c r="BX31" s="695">
        <v>-719</v>
      </c>
      <c r="BY31" s="714">
        <v>-0.90668348045397229</v>
      </c>
      <c r="BZ31" s="294">
        <v>0</v>
      </c>
      <c r="CA31" s="695">
        <f t="shared" si="0"/>
        <v>-20</v>
      </c>
      <c r="CB31" s="714">
        <f t="shared" si="1"/>
        <v>-1</v>
      </c>
      <c r="CC31" s="294">
        <v>331</v>
      </c>
      <c r="CD31" s="695">
        <f t="shared" si="2"/>
        <v>-637</v>
      </c>
      <c r="CE31" s="714">
        <f t="shared" si="3"/>
        <v>-0.65805785123966942</v>
      </c>
      <c r="CF31" s="294">
        <v>550</v>
      </c>
      <c r="CG31" s="695">
        <f t="shared" si="4"/>
        <v>-926.82443999999987</v>
      </c>
      <c r="CH31" s="714">
        <f t="shared" si="5"/>
        <v>-0.62757929439466753</v>
      </c>
    </row>
    <row r="32" spans="1:86" x14ac:dyDescent="0.25">
      <c r="A32" s="82" t="s">
        <v>61</v>
      </c>
      <c r="B32" s="294">
        <v>44526</v>
      </c>
      <c r="C32" s="294">
        <v>32648</v>
      </c>
      <c r="D32" s="294">
        <v>30678.999999999996</v>
      </c>
      <c r="E32" s="294">
        <v>107853</v>
      </c>
      <c r="F32" s="294">
        <v>25481.999999999996</v>
      </c>
      <c r="G32" s="294">
        <v>10541.999999999998</v>
      </c>
      <c r="H32" s="294">
        <v>0</v>
      </c>
      <c r="I32" s="294">
        <v>36023.999999999993</v>
      </c>
      <c r="J32" s="294">
        <v>143877</v>
      </c>
      <c r="K32" s="294">
        <v>0</v>
      </c>
      <c r="L32" s="294">
        <v>0</v>
      </c>
      <c r="M32" s="294">
        <v>0</v>
      </c>
      <c r="N32" s="294">
        <v>0</v>
      </c>
      <c r="O32" s="294">
        <v>143877</v>
      </c>
      <c r="P32" s="294">
        <v>2481</v>
      </c>
      <c r="Q32" s="224">
        <v>27248</v>
      </c>
      <c r="R32" s="224">
        <v>39098.258199999997</v>
      </c>
      <c r="S32" s="224">
        <v>68827.258199999997</v>
      </c>
      <c r="T32" s="224">
        <v>212704.25819999998</v>
      </c>
      <c r="U32" s="224">
        <v>46847.000000000007</v>
      </c>
      <c r="V32" s="224">
        <v>33844.999999999993</v>
      </c>
      <c r="W32" s="294">
        <v>28065</v>
      </c>
      <c r="X32" s="294">
        <v>108757</v>
      </c>
      <c r="Y32" s="294">
        <v>26434</v>
      </c>
      <c r="Z32" s="294">
        <v>4719</v>
      </c>
      <c r="AA32" s="294">
        <v>880</v>
      </c>
      <c r="AB32" s="294">
        <v>32033</v>
      </c>
      <c r="AC32" s="294">
        <v>140790</v>
      </c>
      <c r="AD32" s="224">
        <v>0</v>
      </c>
      <c r="AE32" s="224">
        <v>347.99784</v>
      </c>
      <c r="AF32" s="224">
        <v>1850</v>
      </c>
      <c r="AG32" s="224">
        <v>2197.99784</v>
      </c>
      <c r="AH32" s="224">
        <v>142987.99784</v>
      </c>
      <c r="AI32" s="224">
        <v>7620</v>
      </c>
      <c r="AJ32" s="224">
        <v>27158.999999999996</v>
      </c>
      <c r="AK32" s="224">
        <v>41885.262599999995</v>
      </c>
      <c r="AL32" s="224">
        <v>76664.262599999987</v>
      </c>
      <c r="AM32" s="224">
        <v>219652.26043999998</v>
      </c>
      <c r="AN32" s="224">
        <v>44065</v>
      </c>
      <c r="AO32" s="224">
        <v>34877</v>
      </c>
      <c r="AP32" s="294">
        <v>29369</v>
      </c>
      <c r="AQ32" s="294">
        <v>108311</v>
      </c>
      <c r="AR32" s="294">
        <v>24017.000000000004</v>
      </c>
      <c r="AS32" s="294">
        <v>7154.9999999999991</v>
      </c>
      <c r="AT32" s="294">
        <v>5562</v>
      </c>
      <c r="AU32" s="294">
        <v>36734</v>
      </c>
      <c r="AV32" s="294">
        <v>145045</v>
      </c>
      <c r="AW32" s="224">
        <v>3860</v>
      </c>
      <c r="AX32" s="224">
        <v>2150</v>
      </c>
      <c r="AY32" s="224">
        <v>4814</v>
      </c>
      <c r="AZ32" s="224">
        <v>10824</v>
      </c>
      <c r="BA32" s="224">
        <v>155869</v>
      </c>
      <c r="BB32" s="224">
        <v>9434</v>
      </c>
      <c r="BC32" s="224">
        <v>25330</v>
      </c>
      <c r="BD32" s="224">
        <v>36459</v>
      </c>
      <c r="BE32" s="224">
        <v>71223</v>
      </c>
      <c r="BF32" s="224">
        <v>227092</v>
      </c>
      <c r="BG32" s="224">
        <v>7439.7395600000164</v>
      </c>
      <c r="BH32" s="510">
        <v>3.3870534931427443E-2</v>
      </c>
      <c r="BI32" s="224">
        <v>40567</v>
      </c>
      <c r="BJ32" s="224">
        <v>35410</v>
      </c>
      <c r="BK32" s="224">
        <v>29384</v>
      </c>
      <c r="BL32" s="224">
        <v>105361</v>
      </c>
      <c r="BM32" s="224">
        <v>22856</v>
      </c>
      <c r="BN32" s="294">
        <v>4571</v>
      </c>
      <c r="BO32" s="294">
        <v>5209</v>
      </c>
      <c r="BP32" s="294">
        <v>32636</v>
      </c>
      <c r="BQ32" s="294">
        <v>137997</v>
      </c>
      <c r="BR32" s="224">
        <v>-7048</v>
      </c>
      <c r="BS32" s="510">
        <v>-4.8591816332862213E-2</v>
      </c>
      <c r="BT32" s="224">
        <v>4149</v>
      </c>
      <c r="BU32" s="224">
        <v>289</v>
      </c>
      <c r="BV32" s="510">
        <v>7.4870466321243528E-2</v>
      </c>
      <c r="BW32" s="224">
        <v>2555</v>
      </c>
      <c r="BX32" s="695">
        <v>405</v>
      </c>
      <c r="BY32" s="714">
        <v>0.1883720930232558</v>
      </c>
      <c r="BZ32" s="294">
        <v>4955</v>
      </c>
      <c r="CA32" s="695">
        <f t="shared" si="0"/>
        <v>141</v>
      </c>
      <c r="CB32" s="714">
        <f t="shared" si="1"/>
        <v>2.9289572081429165E-2</v>
      </c>
      <c r="CC32" s="294">
        <v>11659</v>
      </c>
      <c r="CD32" s="695">
        <f t="shared" si="2"/>
        <v>835</v>
      </c>
      <c r="CE32" s="714">
        <f t="shared" si="3"/>
        <v>7.7143385070214343E-2</v>
      </c>
      <c r="CF32" s="294">
        <v>149656</v>
      </c>
      <c r="CG32" s="695">
        <f t="shared" si="4"/>
        <v>-6213</v>
      </c>
      <c r="CH32" s="714">
        <f t="shared" si="5"/>
        <v>-3.9860395588603249E-2</v>
      </c>
    </row>
    <row r="33" spans="1:86" x14ac:dyDescent="0.25">
      <c r="A33" s="82" t="s">
        <v>71</v>
      </c>
      <c r="Q33" s="224"/>
      <c r="R33" s="224"/>
      <c r="S33" s="224"/>
      <c r="T33" s="224">
        <v>0</v>
      </c>
      <c r="U33" s="224"/>
      <c r="V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>
        <v>0</v>
      </c>
      <c r="AN33" s="224"/>
      <c r="AO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>
        <v>0</v>
      </c>
      <c r="BG33" s="224">
        <v>0</v>
      </c>
      <c r="BH33" s="510"/>
      <c r="BI33" s="224"/>
      <c r="BJ33" s="224"/>
      <c r="BK33" s="224"/>
      <c r="BL33" s="224"/>
      <c r="BM33" s="224"/>
      <c r="BR33" s="224">
        <v>0</v>
      </c>
      <c r="BS33" s="510" t="e">
        <v>#DIV/0!</v>
      </c>
      <c r="BT33" s="224"/>
      <c r="BU33" s="224">
        <v>0</v>
      </c>
      <c r="BV33" s="510" t="e">
        <v>#DIV/0!</v>
      </c>
      <c r="BW33" s="224"/>
      <c r="BX33" s="695">
        <v>0</v>
      </c>
      <c r="BY33" s="714" t="e">
        <v>#DIV/0!</v>
      </c>
      <c r="CA33" s="695">
        <f t="shared" si="0"/>
        <v>0</v>
      </c>
      <c r="CB33" s="714" t="e">
        <f t="shared" si="1"/>
        <v>#DIV/0!</v>
      </c>
      <c r="CD33" s="695">
        <f t="shared" si="2"/>
        <v>0</v>
      </c>
      <c r="CE33" s="714" t="e">
        <f t="shared" si="3"/>
        <v>#DIV/0!</v>
      </c>
      <c r="CG33" s="695">
        <f t="shared" si="4"/>
        <v>0</v>
      </c>
      <c r="CH33" s="714" t="e">
        <f t="shared" si="5"/>
        <v>#DIV/0!</v>
      </c>
    </row>
    <row r="34" spans="1:86" x14ac:dyDescent="0.25">
      <c r="A34" s="82" t="s">
        <v>72</v>
      </c>
      <c r="Q34" s="224"/>
      <c r="R34" s="224"/>
      <c r="S34" s="224"/>
      <c r="T34" s="224">
        <v>0</v>
      </c>
      <c r="U34" s="224"/>
      <c r="V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>
        <v>0</v>
      </c>
      <c r="AN34" s="224"/>
      <c r="AO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>
        <v>0</v>
      </c>
      <c r="BG34" s="224">
        <v>0</v>
      </c>
      <c r="BH34" s="510"/>
      <c r="BI34" s="224"/>
      <c r="BJ34" s="224"/>
      <c r="BK34" s="224"/>
      <c r="BL34" s="224"/>
      <c r="BM34" s="224"/>
      <c r="BR34" s="224">
        <v>0</v>
      </c>
      <c r="BS34" s="510" t="e">
        <v>#DIV/0!</v>
      </c>
      <c r="BT34" s="224"/>
      <c r="BU34" s="224">
        <v>0</v>
      </c>
      <c r="BV34" s="510" t="e">
        <v>#DIV/0!</v>
      </c>
      <c r="BW34" s="224"/>
      <c r="BX34" s="695">
        <v>0</v>
      </c>
      <c r="BY34" s="714" t="e">
        <v>#DIV/0!</v>
      </c>
      <c r="CA34" s="695">
        <f t="shared" si="0"/>
        <v>0</v>
      </c>
      <c r="CB34" s="714" t="e">
        <f t="shared" si="1"/>
        <v>#DIV/0!</v>
      </c>
      <c r="CD34" s="695">
        <f t="shared" si="2"/>
        <v>0</v>
      </c>
      <c r="CE34" s="714" t="e">
        <f t="shared" si="3"/>
        <v>#DIV/0!</v>
      </c>
      <c r="CG34" s="695">
        <f t="shared" si="4"/>
        <v>0</v>
      </c>
      <c r="CH34" s="714" t="e">
        <f t="shared" si="5"/>
        <v>#DIV/0!</v>
      </c>
    </row>
    <row r="35" spans="1:86" x14ac:dyDescent="0.25">
      <c r="A35" s="82" t="s">
        <v>89</v>
      </c>
      <c r="Q35" s="224"/>
      <c r="R35" s="224"/>
      <c r="S35" s="224"/>
      <c r="T35" s="224">
        <v>0</v>
      </c>
      <c r="U35" s="224"/>
      <c r="V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>
        <v>0</v>
      </c>
      <c r="AN35" s="224"/>
      <c r="AO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>
        <v>0</v>
      </c>
      <c r="BG35" s="224">
        <v>0</v>
      </c>
      <c r="BH35" s="510"/>
      <c r="BI35" s="224"/>
      <c r="BJ35" s="224"/>
      <c r="BK35" s="224"/>
      <c r="BL35" s="224"/>
      <c r="BM35" s="224"/>
      <c r="BR35" s="224">
        <v>0</v>
      </c>
      <c r="BS35" s="510" t="e">
        <v>#DIV/0!</v>
      </c>
      <c r="BT35" s="224"/>
      <c r="BU35" s="224">
        <v>0</v>
      </c>
      <c r="BV35" s="510" t="e">
        <v>#DIV/0!</v>
      </c>
      <c r="BW35" s="224"/>
      <c r="BX35" s="695">
        <v>0</v>
      </c>
      <c r="BY35" s="714" t="e">
        <v>#DIV/0!</v>
      </c>
      <c r="CA35" s="695">
        <f t="shared" si="0"/>
        <v>0</v>
      </c>
      <c r="CB35" s="714" t="e">
        <f t="shared" si="1"/>
        <v>#DIV/0!</v>
      </c>
      <c r="CD35" s="695">
        <f t="shared" si="2"/>
        <v>0</v>
      </c>
      <c r="CE35" s="714" t="e">
        <f t="shared" si="3"/>
        <v>#DIV/0!</v>
      </c>
      <c r="CG35" s="695">
        <f t="shared" si="4"/>
        <v>0</v>
      </c>
      <c r="CH35" s="714" t="e">
        <f t="shared" si="5"/>
        <v>#DIV/0!</v>
      </c>
    </row>
    <row r="36" spans="1:86" x14ac:dyDescent="0.25">
      <c r="A36" s="82" t="s">
        <v>90</v>
      </c>
      <c r="Q36" s="224"/>
      <c r="R36" s="224"/>
      <c r="S36" s="224"/>
      <c r="T36" s="224">
        <v>0</v>
      </c>
      <c r="U36" s="224"/>
      <c r="V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>
        <v>0</v>
      </c>
      <c r="AN36" s="224"/>
      <c r="AO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>
        <v>0</v>
      </c>
      <c r="BG36" s="224">
        <v>0</v>
      </c>
      <c r="BH36" s="510"/>
      <c r="BI36" s="224"/>
      <c r="BJ36" s="224"/>
      <c r="BK36" s="224"/>
      <c r="BL36" s="224"/>
      <c r="BM36" s="224"/>
      <c r="BR36" s="224">
        <v>0</v>
      </c>
      <c r="BS36" s="510" t="e">
        <v>#DIV/0!</v>
      </c>
      <c r="BT36" s="224"/>
      <c r="BU36" s="224">
        <v>0</v>
      </c>
      <c r="BV36" s="510" t="e">
        <v>#DIV/0!</v>
      </c>
      <c r="BW36" s="224"/>
      <c r="BX36" s="695">
        <v>0</v>
      </c>
      <c r="BY36" s="714" t="e">
        <v>#DIV/0!</v>
      </c>
      <c r="CA36" s="695">
        <f t="shared" si="0"/>
        <v>0</v>
      </c>
      <c r="CB36" s="714" t="e">
        <f t="shared" si="1"/>
        <v>#DIV/0!</v>
      </c>
      <c r="CD36" s="695">
        <f t="shared" si="2"/>
        <v>0</v>
      </c>
      <c r="CE36" s="714" t="e">
        <f t="shared" si="3"/>
        <v>#DIV/0!</v>
      </c>
      <c r="CG36" s="695">
        <f t="shared" si="4"/>
        <v>0</v>
      </c>
      <c r="CH36" s="714" t="e">
        <f t="shared" si="5"/>
        <v>#DIV/0!</v>
      </c>
    </row>
    <row r="37" spans="1:86" x14ac:dyDescent="0.25">
      <c r="A37" s="82" t="s">
        <v>73</v>
      </c>
      <c r="Q37" s="224"/>
      <c r="R37" s="224"/>
      <c r="S37" s="224"/>
      <c r="T37" s="224">
        <v>0</v>
      </c>
      <c r="U37" s="224"/>
      <c r="V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>
        <v>0</v>
      </c>
      <c r="AN37" s="224"/>
      <c r="AO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>
        <v>0</v>
      </c>
      <c r="BG37" s="224">
        <v>0</v>
      </c>
      <c r="BH37" s="510"/>
      <c r="BI37" s="224"/>
      <c r="BJ37" s="224"/>
      <c r="BK37" s="224"/>
      <c r="BL37" s="224"/>
      <c r="BM37" s="224"/>
      <c r="BR37" s="224">
        <v>0</v>
      </c>
      <c r="BS37" s="510" t="e">
        <v>#DIV/0!</v>
      </c>
      <c r="BT37" s="224"/>
      <c r="BU37" s="224">
        <v>0</v>
      </c>
      <c r="BV37" s="510" t="e">
        <v>#DIV/0!</v>
      </c>
      <c r="BW37" s="224"/>
      <c r="BX37" s="695">
        <v>0</v>
      </c>
      <c r="BY37" s="714" t="e">
        <v>#DIV/0!</v>
      </c>
      <c r="CA37" s="695">
        <f t="shared" si="0"/>
        <v>0</v>
      </c>
      <c r="CB37" s="714" t="e">
        <f t="shared" si="1"/>
        <v>#DIV/0!</v>
      </c>
      <c r="CD37" s="695">
        <f t="shared" si="2"/>
        <v>0</v>
      </c>
      <c r="CE37" s="714" t="e">
        <f t="shared" si="3"/>
        <v>#DIV/0!</v>
      </c>
      <c r="CG37" s="695">
        <f t="shared" si="4"/>
        <v>0</v>
      </c>
      <c r="CH37" s="714" t="e">
        <f t="shared" si="5"/>
        <v>#DIV/0!</v>
      </c>
    </row>
    <row r="38" spans="1:86" x14ac:dyDescent="0.25">
      <c r="A38" s="79" t="s">
        <v>30</v>
      </c>
      <c r="B38" s="80">
        <v>377045.75096034497</v>
      </c>
      <c r="C38" s="80">
        <v>366076.05944418989</v>
      </c>
      <c r="D38" s="80">
        <v>345563.71049801639</v>
      </c>
      <c r="E38" s="80">
        <v>1088546.8443476753</v>
      </c>
      <c r="F38" s="80">
        <v>293628.32087498077</v>
      </c>
      <c r="G38" s="80">
        <v>245987.46807561134</v>
      </c>
      <c r="H38" s="80">
        <v>189890.17723173281</v>
      </c>
      <c r="I38" s="80">
        <v>729171.28467953159</v>
      </c>
      <c r="J38" s="80">
        <v>1817718.1290272069</v>
      </c>
      <c r="K38" s="80">
        <v>169720.891328</v>
      </c>
      <c r="L38" s="80">
        <v>178164.18375610278</v>
      </c>
      <c r="M38" s="80">
        <v>215475.88878661828</v>
      </c>
      <c r="N38" s="80">
        <v>563361.68570156512</v>
      </c>
      <c r="O38" s="80">
        <v>2381079.8147287718</v>
      </c>
      <c r="P38" s="80">
        <v>301850.46065333078</v>
      </c>
      <c r="Q38" s="234">
        <v>369898.14853439422</v>
      </c>
      <c r="R38" s="234">
        <v>447044.27065800002</v>
      </c>
      <c r="S38" s="234">
        <v>1118793.891095682</v>
      </c>
      <c r="T38" s="234">
        <v>3499873.7058244538</v>
      </c>
      <c r="U38" s="234">
        <v>445882.19006798463</v>
      </c>
      <c r="V38" s="234">
        <v>413613.9683211855</v>
      </c>
      <c r="W38" s="80">
        <v>400634.62045531237</v>
      </c>
      <c r="X38" s="80">
        <v>1260129.4519264691</v>
      </c>
      <c r="Y38" s="80">
        <v>307594.25945859088</v>
      </c>
      <c r="Z38" s="80">
        <v>249466.94548499986</v>
      </c>
      <c r="AA38" s="80">
        <v>177532.09708089742</v>
      </c>
      <c r="AB38" s="80">
        <v>734594.27351369883</v>
      </c>
      <c r="AC38" s="80">
        <v>1994723.7254401678</v>
      </c>
      <c r="AD38" s="234">
        <v>167509.954509212</v>
      </c>
      <c r="AE38" s="234">
        <v>174504.34890059446</v>
      </c>
      <c r="AF38" s="234">
        <v>199535.92101592754</v>
      </c>
      <c r="AG38" s="234">
        <v>541551.20987545396</v>
      </c>
      <c r="AH38" s="234">
        <v>2536274.935315622</v>
      </c>
      <c r="AI38" s="234">
        <v>297805.38667543209</v>
      </c>
      <c r="AJ38" s="234">
        <v>360966.97097990284</v>
      </c>
      <c r="AK38" s="234">
        <v>437525.29769599997</v>
      </c>
      <c r="AL38" s="234">
        <v>1096297.5108693899</v>
      </c>
      <c r="AM38" s="234">
        <v>3632572.4461850119</v>
      </c>
      <c r="AN38" s="234">
        <v>459606.69084539695</v>
      </c>
      <c r="AO38" s="234">
        <v>398550.44449614896</v>
      </c>
      <c r="AP38" s="80">
        <v>386121.76237880002</v>
      </c>
      <c r="AQ38" s="80">
        <v>1244278.4687203458</v>
      </c>
      <c r="AR38" s="80">
        <v>304322.12620695826</v>
      </c>
      <c r="AS38" s="80">
        <v>254632.55961557789</v>
      </c>
      <c r="AT38" s="80">
        <v>174513.49292000002</v>
      </c>
      <c r="AU38" s="80">
        <v>733467.88774253614</v>
      </c>
      <c r="AV38" s="80">
        <v>1977745.7646628818</v>
      </c>
      <c r="AW38" s="234">
        <v>158474.49012571428</v>
      </c>
      <c r="AX38" s="234">
        <v>169590.42204</v>
      </c>
      <c r="AY38" s="234">
        <v>206247.49768000003</v>
      </c>
      <c r="AZ38" s="234">
        <v>534312.40984571422</v>
      </c>
      <c r="BA38" s="234">
        <v>2512966.9031861164</v>
      </c>
      <c r="BB38" s="234">
        <v>288329.24244080507</v>
      </c>
      <c r="BC38" s="234">
        <v>346432.20734032476</v>
      </c>
      <c r="BD38" s="234">
        <v>392850.27418075717</v>
      </c>
      <c r="BE38" s="234">
        <v>1029546.0484618871</v>
      </c>
      <c r="BF38" s="234">
        <v>3542512.9516480034</v>
      </c>
      <c r="BG38" s="234">
        <v>-90059.494537008461</v>
      </c>
      <c r="BH38" s="689">
        <v>-2.4792208791758696E-2</v>
      </c>
      <c r="BI38" s="234">
        <v>434896.6</v>
      </c>
      <c r="BJ38" s="234">
        <v>360117.5</v>
      </c>
      <c r="BK38" s="234">
        <v>349503.69999999995</v>
      </c>
      <c r="BL38" s="234">
        <v>1144517.7999999998</v>
      </c>
      <c r="BM38" s="234">
        <v>284528.32533812104</v>
      </c>
      <c r="BN38" s="80">
        <v>241567.5</v>
      </c>
      <c r="BO38" s="80">
        <v>170342.1</v>
      </c>
      <c r="BP38" s="80">
        <v>696437.92533812101</v>
      </c>
      <c r="BQ38" s="80">
        <v>1840955.7253381209</v>
      </c>
      <c r="BR38" s="234">
        <v>-136790.0393247609</v>
      </c>
      <c r="BS38" s="689">
        <v>-6.9164622556063246E-2</v>
      </c>
      <c r="BT38" s="234">
        <v>154943</v>
      </c>
      <c r="BU38" s="234">
        <v>-3531.4901257142774</v>
      </c>
      <c r="BV38" s="689">
        <v>-2.2284281356026607E-2</v>
      </c>
      <c r="BW38" s="234">
        <v>158924.29999999999</v>
      </c>
      <c r="BX38" s="695">
        <v>-10666.122040000017</v>
      </c>
      <c r="BY38" s="714">
        <v>-6.2893422350728506E-2</v>
      </c>
      <c r="BZ38" s="294">
        <v>195099.3</v>
      </c>
      <c r="CA38" s="695">
        <f t="shared" si="0"/>
        <v>-11148.197680000041</v>
      </c>
      <c r="CB38" s="714">
        <f t="shared" si="1"/>
        <v>-5.4052523329504082E-2</v>
      </c>
      <c r="CC38" s="294">
        <v>508966.6</v>
      </c>
      <c r="CD38" s="695">
        <f t="shared" si="2"/>
        <v>-25345.809845714248</v>
      </c>
      <c r="CE38" s="714">
        <f t="shared" si="3"/>
        <v>-4.7436311376396811E-2</v>
      </c>
      <c r="CF38" s="294">
        <v>2376271.6761381212</v>
      </c>
      <c r="CG38" s="695">
        <f t="shared" si="4"/>
        <v>-136695.2270479952</v>
      </c>
      <c r="CH38" s="714">
        <f t="shared" si="5"/>
        <v>-5.4395952001868135E-2</v>
      </c>
    </row>
    <row r="39" spans="1:86" x14ac:dyDescent="0.25">
      <c r="A39" s="84" t="s">
        <v>76</v>
      </c>
      <c r="B39" s="85">
        <v>54547.429990000004</v>
      </c>
      <c r="C39" s="85">
        <v>79423.408280000003</v>
      </c>
      <c r="D39" s="85">
        <v>78130.298583553755</v>
      </c>
      <c r="E39" s="85">
        <v>212101.13685355376</v>
      </c>
      <c r="F39" s="85">
        <v>69479.997659999994</v>
      </c>
      <c r="G39" s="85">
        <v>59360.226600000002</v>
      </c>
      <c r="H39" s="85">
        <v>40348.361700000001</v>
      </c>
      <c r="I39" s="85">
        <v>169188.58596</v>
      </c>
      <c r="J39" s="85">
        <v>381289.7228135537</v>
      </c>
      <c r="K39" s="85">
        <v>31067.079040000001</v>
      </c>
      <c r="L39" s="85">
        <v>34580.91141710279</v>
      </c>
      <c r="M39" s="85">
        <v>35279.477751114275</v>
      </c>
      <c r="N39" s="85">
        <v>100927.46820821706</v>
      </c>
      <c r="O39" s="85">
        <v>482217.19102177082</v>
      </c>
      <c r="P39" s="85">
        <v>60278.523679730824</v>
      </c>
      <c r="Q39" s="235">
        <v>76204.157912281196</v>
      </c>
      <c r="R39" s="235">
        <v>94048.745599999995</v>
      </c>
      <c r="S39" s="235">
        <v>230531.42719201202</v>
      </c>
      <c r="T39" s="235">
        <v>712748.61821378279</v>
      </c>
      <c r="U39" s="235">
        <v>92723.299199999994</v>
      </c>
      <c r="V39" s="235">
        <v>87680.688850000006</v>
      </c>
      <c r="W39" s="85">
        <v>87107.387611099999</v>
      </c>
      <c r="X39" s="85">
        <v>267511.37566110003</v>
      </c>
      <c r="Y39" s="85">
        <v>69366.169899999994</v>
      </c>
      <c r="Z39" s="85">
        <v>56019.423640000001</v>
      </c>
      <c r="AA39" s="85">
        <v>35893.707699999999</v>
      </c>
      <c r="AB39" s="85">
        <v>161279.30124</v>
      </c>
      <c r="AC39" s="85">
        <v>428790.67690109997</v>
      </c>
      <c r="AD39" s="235">
        <v>30646.754649999999</v>
      </c>
      <c r="AE39" s="235">
        <v>36547.307526110126</v>
      </c>
      <c r="AF39" s="235">
        <v>36101.128413627543</v>
      </c>
      <c r="AG39" s="235">
        <v>103295.19058973767</v>
      </c>
      <c r="AH39" s="235">
        <v>532085.8674908377</v>
      </c>
      <c r="AI39" s="235">
        <v>56837.396978032106</v>
      </c>
      <c r="AJ39" s="235">
        <v>70265.954405902798</v>
      </c>
      <c r="AK39" s="235">
        <v>87059.765199999994</v>
      </c>
      <c r="AL39" s="235">
        <v>214163.1165839349</v>
      </c>
      <c r="AM39" s="224">
        <v>746248.98407477257</v>
      </c>
      <c r="AN39" s="235">
        <v>89904.300945396913</v>
      </c>
      <c r="AO39" s="235">
        <v>78784.013809148935</v>
      </c>
      <c r="AP39" s="85">
        <v>84069.38145880001</v>
      </c>
      <c r="AQ39" s="85">
        <v>252757.69621334586</v>
      </c>
      <c r="AR39" s="85">
        <v>67855.601006958284</v>
      </c>
      <c r="AS39" s="85">
        <v>57556.590615577916</v>
      </c>
      <c r="AT39" s="85">
        <v>34791.639320000002</v>
      </c>
      <c r="AU39" s="85">
        <v>160203.83094253621</v>
      </c>
      <c r="AV39" s="85">
        <v>412961.52715588204</v>
      </c>
      <c r="AW39" s="235">
        <v>28983.402125714285</v>
      </c>
      <c r="AX39" s="235">
        <v>34865.1</v>
      </c>
      <c r="AY39" s="235">
        <v>37588.693800000001</v>
      </c>
      <c r="AZ39" s="235">
        <v>101437.19592571429</v>
      </c>
      <c r="BA39" s="235">
        <v>515307.45175911637</v>
      </c>
      <c r="BB39" s="235">
        <v>58240.240640805074</v>
      </c>
      <c r="BC39" s="235">
        <v>67871.607340324772</v>
      </c>
      <c r="BD39" s="235">
        <v>79422.174180757152</v>
      </c>
      <c r="BE39" s="235">
        <v>205534.022161887</v>
      </c>
      <c r="BF39" s="224">
        <v>720841.4739210034</v>
      </c>
      <c r="BG39" s="235">
        <v>-25407.510153769166</v>
      </c>
      <c r="BH39" s="690">
        <v>-3.4046961129562292E-2</v>
      </c>
      <c r="BI39" s="235">
        <v>86758.9</v>
      </c>
      <c r="BJ39" s="235">
        <v>74112.7</v>
      </c>
      <c r="BK39" s="235">
        <v>76876.2</v>
      </c>
      <c r="BL39" s="235">
        <v>237747.8</v>
      </c>
      <c r="BM39" s="235">
        <v>63242.12533812099</v>
      </c>
      <c r="BN39" s="85">
        <v>55580.5</v>
      </c>
      <c r="BO39" s="85">
        <v>35401.599999999999</v>
      </c>
      <c r="BP39" s="85">
        <v>154224.225338121</v>
      </c>
      <c r="BQ39" s="85">
        <v>391972.02533812099</v>
      </c>
      <c r="BR39" s="235">
        <v>-20989.501817761047</v>
      </c>
      <c r="BS39" s="690">
        <v>-5.0826773046676731E-2</v>
      </c>
      <c r="BT39" s="235">
        <v>30185.8</v>
      </c>
      <c r="BU39" s="235">
        <v>1202.3978742857144</v>
      </c>
      <c r="BV39" s="690">
        <v>4.1485739633682898E-2</v>
      </c>
      <c r="BW39" s="235">
        <v>36338.9</v>
      </c>
      <c r="BX39" s="695">
        <v>1473.8000000000029</v>
      </c>
      <c r="BY39" s="714">
        <v>4.2271497858890492E-2</v>
      </c>
      <c r="BZ39" s="294">
        <v>35103.300000000003</v>
      </c>
      <c r="CA39" s="695">
        <f t="shared" si="0"/>
        <v>-2485.393799999998</v>
      </c>
      <c r="CB39" s="714">
        <f t="shared" si="1"/>
        <v>-6.6120781244066479E-2</v>
      </c>
      <c r="CC39" s="294">
        <v>101628</v>
      </c>
      <c r="CD39" s="695">
        <f t="shared" si="2"/>
        <v>190.80407428571198</v>
      </c>
      <c r="CE39" s="714">
        <f t="shared" si="3"/>
        <v>1.8810069870764559E-3</v>
      </c>
      <c r="CF39" s="294">
        <v>493600.02533812099</v>
      </c>
      <c r="CG39" s="695">
        <f t="shared" si="4"/>
        <v>-21707.426420995384</v>
      </c>
      <c r="CH39" s="714">
        <f t="shared" si="5"/>
        <v>-4.2125194089261207E-2</v>
      </c>
    </row>
    <row r="40" spans="1:86" x14ac:dyDescent="0.25">
      <c r="A40" s="86" t="s">
        <v>31</v>
      </c>
      <c r="B40" s="294">
        <v>49423</v>
      </c>
      <c r="C40" s="294">
        <v>74692</v>
      </c>
      <c r="D40" s="294">
        <v>73751.768843053753</v>
      </c>
      <c r="E40" s="294">
        <v>197866.76884305375</v>
      </c>
      <c r="F40" s="294">
        <v>65371</v>
      </c>
      <c r="G40" s="294">
        <v>55613</v>
      </c>
      <c r="H40" s="294">
        <v>36697</v>
      </c>
      <c r="I40" s="294">
        <v>157681</v>
      </c>
      <c r="J40" s="294">
        <v>355547.76884305372</v>
      </c>
      <c r="K40" s="294">
        <v>27557</v>
      </c>
      <c r="L40" s="294">
        <v>31245</v>
      </c>
      <c r="M40" s="294">
        <v>31344</v>
      </c>
      <c r="N40" s="294">
        <v>90146</v>
      </c>
      <c r="O40" s="294">
        <v>445693.76884305372</v>
      </c>
      <c r="P40" s="294">
        <v>55066</v>
      </c>
      <c r="Q40" s="224">
        <v>69896</v>
      </c>
      <c r="R40" s="224">
        <v>86487</v>
      </c>
      <c r="S40" s="224">
        <v>211449</v>
      </c>
      <c r="T40" s="224">
        <v>657142.76884305372</v>
      </c>
      <c r="U40" s="224">
        <v>84980</v>
      </c>
      <c r="V40" s="224">
        <v>80322</v>
      </c>
      <c r="W40" s="294">
        <v>80156</v>
      </c>
      <c r="X40" s="294">
        <v>245458</v>
      </c>
      <c r="Y40" s="294">
        <v>63743</v>
      </c>
      <c r="Z40" s="294">
        <v>51783</v>
      </c>
      <c r="AA40" s="294">
        <v>32128</v>
      </c>
      <c r="AB40" s="294">
        <v>147654</v>
      </c>
      <c r="AC40" s="294">
        <v>393112</v>
      </c>
      <c r="AD40" s="224">
        <v>27329</v>
      </c>
      <c r="AE40" s="224">
        <v>33230</v>
      </c>
      <c r="AF40" s="224">
        <v>32016</v>
      </c>
      <c r="AG40" s="224">
        <v>92575</v>
      </c>
      <c r="AH40" s="224">
        <v>485687</v>
      </c>
      <c r="AI40" s="224">
        <v>51766</v>
      </c>
      <c r="AJ40" s="224">
        <v>64872</v>
      </c>
      <c r="AK40" s="224">
        <v>80439</v>
      </c>
      <c r="AL40" s="224">
        <v>197077</v>
      </c>
      <c r="AM40" s="224">
        <v>682764</v>
      </c>
      <c r="AN40" s="224">
        <v>82871</v>
      </c>
      <c r="AO40" s="224">
        <v>72467.399999999994</v>
      </c>
      <c r="AP40" s="294">
        <v>77679.600000000006</v>
      </c>
      <c r="AQ40" s="294">
        <v>233018</v>
      </c>
      <c r="AR40" s="294">
        <v>62895.6</v>
      </c>
      <c r="AS40" s="294">
        <v>53334.1</v>
      </c>
      <c r="AT40" s="294">
        <v>31015</v>
      </c>
      <c r="AU40" s="294">
        <v>147244.70000000001</v>
      </c>
      <c r="AV40" s="294">
        <v>380262.7</v>
      </c>
      <c r="AW40" s="224">
        <v>25579</v>
      </c>
      <c r="AX40" s="224">
        <v>31815.3</v>
      </c>
      <c r="AY40" s="224">
        <v>33158.800000000003</v>
      </c>
      <c r="AZ40" s="224">
        <v>90553.1</v>
      </c>
      <c r="BA40" s="224">
        <v>470815.80000000005</v>
      </c>
      <c r="BB40" s="224">
        <v>52865.1</v>
      </c>
      <c r="BC40" s="224">
        <v>61942.933585818493</v>
      </c>
      <c r="BD40" s="224">
        <v>73078.574180757147</v>
      </c>
      <c r="BE40" s="224">
        <v>187886.60776657565</v>
      </c>
      <c r="BF40" s="224">
        <v>658702.40776657569</v>
      </c>
      <c r="BG40" s="224">
        <v>-24061.592233424308</v>
      </c>
      <c r="BH40" s="510">
        <v>-3.5241448338553694E-2</v>
      </c>
      <c r="BI40" s="224">
        <v>79837</v>
      </c>
      <c r="BJ40" s="224">
        <v>68564</v>
      </c>
      <c r="BK40" s="224">
        <v>70647</v>
      </c>
      <c r="BL40" s="224">
        <v>219048</v>
      </c>
      <c r="BM40" s="224">
        <v>58213</v>
      </c>
      <c r="BN40" s="294">
        <v>51237</v>
      </c>
      <c r="BO40" s="294">
        <v>31633</v>
      </c>
      <c r="BP40" s="294">
        <v>141083</v>
      </c>
      <c r="BQ40" s="294">
        <v>360131</v>
      </c>
      <c r="BR40" s="224">
        <v>-20131.700000000012</v>
      </c>
      <c r="BS40" s="510">
        <v>-5.294155855938542E-2</v>
      </c>
      <c r="BT40" s="224">
        <v>26949</v>
      </c>
      <c r="BU40" s="224">
        <v>1370</v>
      </c>
      <c r="BV40" s="510">
        <v>5.3559560577035849E-2</v>
      </c>
      <c r="BW40" s="224">
        <v>32913.5</v>
      </c>
      <c r="BX40" s="695">
        <v>1098.2000000000007</v>
      </c>
      <c r="BY40" s="714">
        <v>3.4517983485932893E-2</v>
      </c>
      <c r="BZ40" s="294">
        <v>31362</v>
      </c>
      <c r="CA40" s="695">
        <f t="shared" si="0"/>
        <v>-1796.8000000000029</v>
      </c>
      <c r="CB40" s="714">
        <f t="shared" si="1"/>
        <v>-5.4187726938248755E-2</v>
      </c>
      <c r="CC40" s="294">
        <v>91224.5</v>
      </c>
      <c r="CD40" s="695">
        <f t="shared" si="2"/>
        <v>671.39999999999418</v>
      </c>
      <c r="CE40" s="714">
        <f t="shared" si="3"/>
        <v>7.4144341828164262E-3</v>
      </c>
      <c r="CF40" s="294">
        <v>451355.5</v>
      </c>
      <c r="CG40" s="695">
        <f t="shared" si="4"/>
        <v>-19460.300000000047</v>
      </c>
      <c r="CH40" s="714">
        <f t="shared" si="5"/>
        <v>-4.1333149822074887E-2</v>
      </c>
    </row>
    <row r="41" spans="1:86" x14ac:dyDescent="0.25">
      <c r="A41" s="87" t="s">
        <v>32</v>
      </c>
      <c r="B41" s="294">
        <v>12636</v>
      </c>
      <c r="C41" s="294">
        <v>10525</v>
      </c>
      <c r="D41" s="294">
        <v>12330</v>
      </c>
      <c r="E41" s="294">
        <v>35491</v>
      </c>
      <c r="F41" s="294">
        <v>11687</v>
      </c>
      <c r="G41" s="294">
        <v>12252</v>
      </c>
      <c r="H41" s="294">
        <v>11129</v>
      </c>
      <c r="I41" s="294">
        <v>35068</v>
      </c>
      <c r="J41" s="294">
        <v>70559</v>
      </c>
      <c r="K41" s="294">
        <v>7592</v>
      </c>
      <c r="L41" s="294">
        <v>10807</v>
      </c>
      <c r="M41" s="294">
        <v>9425</v>
      </c>
      <c r="N41" s="294">
        <v>27824</v>
      </c>
      <c r="O41" s="294">
        <v>98383</v>
      </c>
      <c r="P41" s="294">
        <v>13065</v>
      </c>
      <c r="Q41" s="224">
        <v>10311</v>
      </c>
      <c r="R41" s="224">
        <v>12254</v>
      </c>
      <c r="S41" s="224">
        <v>35630</v>
      </c>
      <c r="T41" s="224">
        <v>134013</v>
      </c>
      <c r="U41" s="224">
        <v>12045</v>
      </c>
      <c r="V41" s="224">
        <v>11883</v>
      </c>
      <c r="W41" s="294">
        <v>11850</v>
      </c>
      <c r="X41" s="294">
        <v>35778</v>
      </c>
      <c r="Y41" s="294">
        <v>11087</v>
      </c>
      <c r="Z41" s="294">
        <v>11616</v>
      </c>
      <c r="AA41" s="294">
        <v>9033</v>
      </c>
      <c r="AB41" s="294">
        <v>31736</v>
      </c>
      <c r="AC41" s="294">
        <v>67514</v>
      </c>
      <c r="AD41" s="224">
        <v>6003</v>
      </c>
      <c r="AE41" s="224">
        <v>13317</v>
      </c>
      <c r="AF41" s="224">
        <v>10383</v>
      </c>
      <c r="AG41" s="224">
        <v>29703</v>
      </c>
      <c r="AH41" s="224">
        <v>97217</v>
      </c>
      <c r="AI41" s="224">
        <v>12189</v>
      </c>
      <c r="AJ41" s="224">
        <v>12048</v>
      </c>
      <c r="AK41" s="224">
        <v>11810</v>
      </c>
      <c r="AL41" s="224">
        <v>36047</v>
      </c>
      <c r="AM41" s="224">
        <v>133264</v>
      </c>
      <c r="AN41" s="224">
        <v>11481</v>
      </c>
      <c r="AO41" s="224">
        <v>9997</v>
      </c>
      <c r="AP41" s="294">
        <v>12428</v>
      </c>
      <c r="AQ41" s="294">
        <v>33906</v>
      </c>
      <c r="AR41" s="294">
        <v>10648</v>
      </c>
      <c r="AS41" s="294">
        <v>12071</v>
      </c>
      <c r="AT41" s="294">
        <v>7508</v>
      </c>
      <c r="AU41" s="294">
        <v>30227</v>
      </c>
      <c r="AV41" s="294">
        <v>64133</v>
      </c>
      <c r="AW41" s="224">
        <v>5525</v>
      </c>
      <c r="AX41" s="224">
        <v>16776</v>
      </c>
      <c r="AY41" s="224">
        <v>9972</v>
      </c>
      <c r="AZ41" s="224">
        <v>32273</v>
      </c>
      <c r="BA41" s="224">
        <v>96406</v>
      </c>
      <c r="BB41" s="224">
        <v>12380</v>
      </c>
      <c r="BC41" s="224">
        <v>9952</v>
      </c>
      <c r="BD41" s="224">
        <v>11570</v>
      </c>
      <c r="BE41" s="224">
        <v>33902</v>
      </c>
      <c r="BF41" s="224">
        <v>130308</v>
      </c>
      <c r="BG41" s="224">
        <v>-2956</v>
      </c>
      <c r="BH41" s="510">
        <v>-2.2181534397886948E-2</v>
      </c>
      <c r="BI41" s="224">
        <v>11245</v>
      </c>
      <c r="BJ41" s="224">
        <v>9687</v>
      </c>
      <c r="BK41" s="224">
        <v>10753</v>
      </c>
      <c r="BL41" s="224">
        <v>31685</v>
      </c>
      <c r="BM41" s="224">
        <v>10713</v>
      </c>
      <c r="BN41" s="294">
        <v>12015</v>
      </c>
      <c r="BO41" s="294">
        <v>7623</v>
      </c>
      <c r="BP41" s="294">
        <v>30351</v>
      </c>
      <c r="BQ41" s="294">
        <v>62036</v>
      </c>
      <c r="BR41" s="224">
        <v>-2097</v>
      </c>
      <c r="BS41" s="510">
        <v>-3.2697675143841705E-2</v>
      </c>
      <c r="BT41" s="224">
        <v>6217</v>
      </c>
      <c r="BU41" s="224">
        <v>692</v>
      </c>
      <c r="BV41" s="510">
        <v>0.12524886877828054</v>
      </c>
      <c r="BW41" s="224">
        <v>12080</v>
      </c>
      <c r="BX41" s="695">
        <v>-4696</v>
      </c>
      <c r="BY41" s="714">
        <v>-0.27992370052455889</v>
      </c>
      <c r="BZ41" s="294">
        <v>9583</v>
      </c>
      <c r="CA41" s="695">
        <f t="shared" si="0"/>
        <v>-389</v>
      </c>
      <c r="CB41" s="714">
        <f t="shared" si="1"/>
        <v>-3.9009225832330525E-2</v>
      </c>
      <c r="CC41" s="294">
        <v>27880</v>
      </c>
      <c r="CD41" s="695">
        <f t="shared" si="2"/>
        <v>-4393</v>
      </c>
      <c r="CE41" s="714">
        <f t="shared" si="3"/>
        <v>-0.13611997645090324</v>
      </c>
      <c r="CF41" s="294">
        <v>89916</v>
      </c>
      <c r="CG41" s="695">
        <f t="shared" si="4"/>
        <v>-6490</v>
      </c>
      <c r="CH41" s="714">
        <f t="shared" si="5"/>
        <v>-6.7319461444308448E-2</v>
      </c>
    </row>
    <row r="42" spans="1:86" x14ac:dyDescent="0.25">
      <c r="A42" s="87" t="s">
        <v>33</v>
      </c>
      <c r="B42" s="294">
        <v>36783</v>
      </c>
      <c r="C42" s="294">
        <v>34269</v>
      </c>
      <c r="D42" s="294">
        <v>32333</v>
      </c>
      <c r="E42" s="294">
        <v>103385</v>
      </c>
      <c r="F42" s="294">
        <v>29099</v>
      </c>
      <c r="G42" s="294">
        <v>22684</v>
      </c>
      <c r="H42" s="294">
        <v>17228</v>
      </c>
      <c r="I42" s="294">
        <v>69011</v>
      </c>
      <c r="J42" s="294">
        <v>172396</v>
      </c>
      <c r="K42" s="294">
        <v>17138</v>
      </c>
      <c r="L42" s="294">
        <v>18351</v>
      </c>
      <c r="M42" s="294">
        <v>17457</v>
      </c>
      <c r="N42" s="294">
        <v>52946</v>
      </c>
      <c r="O42" s="294">
        <v>225342</v>
      </c>
      <c r="P42" s="294">
        <v>22714</v>
      </c>
      <c r="Q42" s="224">
        <v>32108</v>
      </c>
      <c r="R42" s="224">
        <v>39167</v>
      </c>
      <c r="S42" s="224">
        <v>93989</v>
      </c>
      <c r="T42" s="224">
        <v>319331</v>
      </c>
      <c r="U42" s="224">
        <v>39507</v>
      </c>
      <c r="V42" s="224">
        <v>36773</v>
      </c>
      <c r="W42" s="294">
        <v>36177</v>
      </c>
      <c r="X42" s="294">
        <v>112457</v>
      </c>
      <c r="Y42" s="294">
        <v>28849</v>
      </c>
      <c r="Z42" s="294">
        <v>22854</v>
      </c>
      <c r="AA42" s="294">
        <v>17593</v>
      </c>
      <c r="AB42" s="294">
        <v>69296</v>
      </c>
      <c r="AC42" s="294">
        <v>181753</v>
      </c>
      <c r="AD42" s="224">
        <v>18326</v>
      </c>
      <c r="AE42" s="224">
        <v>18280</v>
      </c>
      <c r="AF42" s="224">
        <v>17017</v>
      </c>
      <c r="AG42" s="224">
        <v>53623</v>
      </c>
      <c r="AH42" s="224">
        <v>235376</v>
      </c>
      <c r="AI42" s="224">
        <v>21259</v>
      </c>
      <c r="AJ42" s="224">
        <v>28577</v>
      </c>
      <c r="AK42" s="224">
        <v>37500.999999999993</v>
      </c>
      <c r="AL42" s="224">
        <v>87337</v>
      </c>
      <c r="AM42" s="224">
        <v>322713</v>
      </c>
      <c r="AN42" s="224">
        <v>37805</v>
      </c>
      <c r="AO42" s="224">
        <v>33396</v>
      </c>
      <c r="AP42" s="294">
        <v>36376</v>
      </c>
      <c r="AQ42" s="294">
        <v>107577</v>
      </c>
      <c r="AR42" s="294">
        <v>28323</v>
      </c>
      <c r="AS42" s="294">
        <v>22349</v>
      </c>
      <c r="AT42" s="294">
        <v>17728</v>
      </c>
      <c r="AU42" s="294">
        <v>68400</v>
      </c>
      <c r="AV42" s="294">
        <v>175977</v>
      </c>
      <c r="AW42" s="224">
        <v>17371</v>
      </c>
      <c r="AX42" s="224">
        <v>13218</v>
      </c>
      <c r="AY42" s="224">
        <v>18382</v>
      </c>
      <c r="AZ42" s="224">
        <v>48971</v>
      </c>
      <c r="BA42" s="224">
        <v>224948</v>
      </c>
      <c r="BB42" s="224">
        <v>22338</v>
      </c>
      <c r="BC42" s="224">
        <v>29622</v>
      </c>
      <c r="BD42" s="224">
        <v>33976</v>
      </c>
      <c r="BE42" s="224">
        <v>85936</v>
      </c>
      <c r="BF42" s="224">
        <v>310884</v>
      </c>
      <c r="BG42" s="224">
        <v>-11829</v>
      </c>
      <c r="BH42" s="510">
        <v>-3.6654860510732412E-2</v>
      </c>
      <c r="BI42" s="224">
        <v>36773</v>
      </c>
      <c r="BJ42" s="224">
        <v>32672</v>
      </c>
      <c r="BK42" s="224">
        <v>33497</v>
      </c>
      <c r="BL42" s="224">
        <v>102942</v>
      </c>
      <c r="BM42" s="224">
        <v>26795</v>
      </c>
      <c r="BN42" s="294">
        <v>22236</v>
      </c>
      <c r="BO42" s="294">
        <v>17997</v>
      </c>
      <c r="BP42" s="294">
        <v>67028</v>
      </c>
      <c r="BQ42" s="294">
        <v>169970</v>
      </c>
      <c r="BR42" s="224">
        <v>-6007</v>
      </c>
      <c r="BS42" s="510">
        <v>-3.4135142660688615E-2</v>
      </c>
      <c r="BT42" s="224">
        <v>17933</v>
      </c>
      <c r="BU42" s="224">
        <v>562</v>
      </c>
      <c r="BV42" s="510">
        <v>3.2352771861147891E-2</v>
      </c>
      <c r="BW42" s="224">
        <v>18993.5</v>
      </c>
      <c r="BX42" s="695">
        <v>5775.5</v>
      </c>
      <c r="BY42" s="714">
        <v>0.43694204872144043</v>
      </c>
      <c r="BZ42" s="294">
        <v>17705</v>
      </c>
      <c r="CA42" s="695">
        <f t="shared" si="0"/>
        <v>-677</v>
      </c>
      <c r="CB42" s="714">
        <f t="shared" si="1"/>
        <v>-3.6829507126536827E-2</v>
      </c>
      <c r="CC42" s="294">
        <v>54631.5</v>
      </c>
      <c r="CD42" s="695">
        <f t="shared" si="2"/>
        <v>5660.5</v>
      </c>
      <c r="CE42" s="714">
        <f t="shared" si="3"/>
        <v>0.11558881787180168</v>
      </c>
      <c r="CF42" s="294">
        <v>224601.5</v>
      </c>
      <c r="CG42" s="695">
        <f t="shared" si="4"/>
        <v>-346.5</v>
      </c>
      <c r="CH42" s="714">
        <f t="shared" si="5"/>
        <v>-1.5403559933851378E-3</v>
      </c>
    </row>
    <row r="43" spans="1:86" x14ac:dyDescent="0.25">
      <c r="A43" s="87" t="s">
        <v>34</v>
      </c>
      <c r="B43" s="294">
        <v>4</v>
      </c>
      <c r="C43" s="294">
        <v>8</v>
      </c>
      <c r="D43" s="294">
        <v>30</v>
      </c>
      <c r="E43" s="294">
        <v>42</v>
      </c>
      <c r="F43" s="294">
        <v>0</v>
      </c>
      <c r="G43" s="294">
        <v>4</v>
      </c>
      <c r="H43" s="294">
        <v>21</v>
      </c>
      <c r="I43" s="294">
        <v>25</v>
      </c>
      <c r="J43" s="294">
        <v>67</v>
      </c>
      <c r="K43" s="294">
        <v>0</v>
      </c>
      <c r="L43" s="294">
        <v>8</v>
      </c>
      <c r="M43" s="294">
        <v>18</v>
      </c>
      <c r="N43" s="294">
        <v>26</v>
      </c>
      <c r="O43" s="294">
        <v>93</v>
      </c>
      <c r="P43" s="294">
        <v>13</v>
      </c>
      <c r="Q43" s="224">
        <v>3</v>
      </c>
      <c r="R43" s="224">
        <v>20</v>
      </c>
      <c r="S43" s="224">
        <v>36</v>
      </c>
      <c r="T43" s="224">
        <v>129</v>
      </c>
      <c r="U43" s="224">
        <v>11</v>
      </c>
      <c r="V43" s="224">
        <v>1</v>
      </c>
      <c r="W43" s="294">
        <v>6</v>
      </c>
      <c r="X43" s="294">
        <v>18</v>
      </c>
      <c r="Y43" s="294">
        <v>247</v>
      </c>
      <c r="Z43" s="294">
        <v>5</v>
      </c>
      <c r="AA43" s="294">
        <v>2</v>
      </c>
      <c r="AB43" s="294">
        <v>254</v>
      </c>
      <c r="AC43" s="294">
        <v>272</v>
      </c>
      <c r="AD43" s="224">
        <v>10</v>
      </c>
      <c r="AE43" s="224">
        <v>28</v>
      </c>
      <c r="AF43" s="224">
        <v>31</v>
      </c>
      <c r="AG43" s="224">
        <v>69</v>
      </c>
      <c r="AH43" s="224">
        <v>341</v>
      </c>
      <c r="AI43" s="224">
        <v>8</v>
      </c>
      <c r="AJ43" s="224">
        <v>29</v>
      </c>
      <c r="AK43" s="224">
        <v>3</v>
      </c>
      <c r="AL43" s="224">
        <v>40</v>
      </c>
      <c r="AM43" s="224">
        <v>381</v>
      </c>
      <c r="AN43" s="224">
        <v>6</v>
      </c>
      <c r="AO43" s="224">
        <v>1.4</v>
      </c>
      <c r="AP43" s="294">
        <v>1.6</v>
      </c>
      <c r="AQ43" s="294">
        <v>9</v>
      </c>
      <c r="AR43" s="294">
        <v>19.600000000000001</v>
      </c>
      <c r="AS43" s="294">
        <v>7.1</v>
      </c>
      <c r="AT43" s="294">
        <v>11</v>
      </c>
      <c r="AU43" s="294">
        <v>37.700000000000003</v>
      </c>
      <c r="AV43" s="294">
        <v>46.7</v>
      </c>
      <c r="AW43" s="224">
        <v>0</v>
      </c>
      <c r="AX43" s="224">
        <v>35.299999999999997</v>
      </c>
      <c r="AY43" s="224">
        <v>17.8</v>
      </c>
      <c r="AZ43" s="224">
        <v>53.099999999999994</v>
      </c>
      <c r="BA43" s="224">
        <v>99.8</v>
      </c>
      <c r="BB43" s="224">
        <v>4.0999999999999996</v>
      </c>
      <c r="BC43" s="224">
        <v>4.9000000000000004</v>
      </c>
      <c r="BD43" s="224">
        <v>9.6000000000000001E-51</v>
      </c>
      <c r="BE43" s="224">
        <v>9</v>
      </c>
      <c r="BF43" s="224">
        <v>108.8</v>
      </c>
      <c r="BG43" s="224">
        <v>-272.2</v>
      </c>
      <c r="BH43" s="510">
        <v>-0.71443569553805775</v>
      </c>
      <c r="BI43" s="224">
        <v>5</v>
      </c>
      <c r="BJ43" s="224">
        <v>12</v>
      </c>
      <c r="BK43" s="224">
        <v>0</v>
      </c>
      <c r="BL43" s="224">
        <v>17</v>
      </c>
      <c r="BM43" s="224">
        <v>14</v>
      </c>
      <c r="BN43" s="294">
        <v>9</v>
      </c>
      <c r="BO43" s="294">
        <v>11</v>
      </c>
      <c r="BP43" s="294">
        <v>34</v>
      </c>
      <c r="BQ43" s="294">
        <v>51</v>
      </c>
      <c r="BR43" s="224">
        <v>4.2999999999999972</v>
      </c>
      <c r="BS43" s="510">
        <v>9.207708779443248E-2</v>
      </c>
      <c r="BT43" s="224">
        <v>0</v>
      </c>
      <c r="BU43" s="224">
        <v>0</v>
      </c>
      <c r="BV43" s="510" t="e">
        <v>#DIV/0!</v>
      </c>
      <c r="BW43" s="224">
        <v>3</v>
      </c>
      <c r="BX43" s="695">
        <v>-32.299999999999997</v>
      </c>
      <c r="BY43" s="714">
        <v>-0.91501416430594895</v>
      </c>
      <c r="BZ43" s="294">
        <v>11</v>
      </c>
      <c r="CA43" s="695">
        <f t="shared" si="0"/>
        <v>-6.8000000000000007</v>
      </c>
      <c r="CB43" s="714">
        <f t="shared" si="1"/>
        <v>-0.3820224719101124</v>
      </c>
      <c r="CC43" s="294">
        <v>14</v>
      </c>
      <c r="CD43" s="695">
        <f t="shared" si="2"/>
        <v>-39.099999999999994</v>
      </c>
      <c r="CE43" s="714">
        <f t="shared" si="3"/>
        <v>-0.73634651600753298</v>
      </c>
      <c r="CF43" s="294">
        <v>65</v>
      </c>
      <c r="CG43" s="695">
        <f t="shared" si="4"/>
        <v>-34.799999999999997</v>
      </c>
      <c r="CH43" s="714">
        <f t="shared" si="5"/>
        <v>-0.34869739478957912</v>
      </c>
    </row>
    <row r="44" spans="1:86" x14ac:dyDescent="0.25">
      <c r="A44" s="87" t="s">
        <v>62</v>
      </c>
      <c r="B44" s="294">
        <v>0</v>
      </c>
      <c r="C44" s="294">
        <v>29890</v>
      </c>
      <c r="D44" s="294">
        <v>29058.768843053749</v>
      </c>
      <c r="E44" s="294">
        <v>58948.768843053753</v>
      </c>
      <c r="F44" s="294">
        <v>24585</v>
      </c>
      <c r="G44" s="294">
        <v>20673</v>
      </c>
      <c r="H44" s="294">
        <v>8312</v>
      </c>
      <c r="I44" s="294">
        <v>53570</v>
      </c>
      <c r="J44" s="294">
        <v>112518.76884305375</v>
      </c>
      <c r="K44" s="294">
        <v>2827</v>
      </c>
      <c r="L44" s="294">
        <v>2079</v>
      </c>
      <c r="M44" s="294">
        <v>4444</v>
      </c>
      <c r="N44" s="294">
        <v>9350</v>
      </c>
      <c r="O44" s="294">
        <v>121868.76884305375</v>
      </c>
      <c r="P44" s="294">
        <v>19274</v>
      </c>
      <c r="Q44" s="224">
        <v>27474</v>
      </c>
      <c r="R44" s="224">
        <v>35046</v>
      </c>
      <c r="S44" s="224">
        <v>81794</v>
      </c>
      <c r="T44" s="224">
        <v>203662.76884305375</v>
      </c>
      <c r="U44" s="224">
        <v>33417</v>
      </c>
      <c r="V44" s="224">
        <v>31665</v>
      </c>
      <c r="W44" s="294">
        <v>32123</v>
      </c>
      <c r="X44" s="294">
        <v>97205</v>
      </c>
      <c r="Y44" s="294">
        <v>23560</v>
      </c>
      <c r="Z44" s="294">
        <v>17308</v>
      </c>
      <c r="AA44" s="294">
        <v>5489</v>
      </c>
      <c r="AB44" s="83">
        <v>46357</v>
      </c>
      <c r="AC44" s="294">
        <v>143562</v>
      </c>
      <c r="AD44" s="224">
        <v>2990</v>
      </c>
      <c r="AE44" s="224">
        <v>1605</v>
      </c>
      <c r="AF44" s="224">
        <v>4585</v>
      </c>
      <c r="AG44" s="224">
        <v>9180</v>
      </c>
      <c r="AH44" s="224">
        <v>152742</v>
      </c>
      <c r="AI44" s="224">
        <v>18310</v>
      </c>
      <c r="AJ44" s="224">
        <v>24218</v>
      </c>
      <c r="AK44" s="224">
        <v>31125</v>
      </c>
      <c r="AL44" s="224">
        <v>73653</v>
      </c>
      <c r="AM44" s="224">
        <v>226395</v>
      </c>
      <c r="AN44" s="224">
        <v>33579</v>
      </c>
      <c r="AO44" s="224">
        <v>29073</v>
      </c>
      <c r="AP44" s="294">
        <v>28874</v>
      </c>
      <c r="AQ44" s="294">
        <v>91526</v>
      </c>
      <c r="AR44" s="294">
        <v>23905</v>
      </c>
      <c r="AS44" s="294">
        <v>18907</v>
      </c>
      <c r="AT44" s="294">
        <v>5768</v>
      </c>
      <c r="AU44" s="224">
        <v>48580</v>
      </c>
      <c r="AV44" s="294">
        <v>140106</v>
      </c>
      <c r="AW44" s="224">
        <v>2683</v>
      </c>
      <c r="AX44" s="224">
        <v>1786</v>
      </c>
      <c r="AY44" s="224">
        <v>4787</v>
      </c>
      <c r="AZ44" s="224">
        <v>9256</v>
      </c>
      <c r="BA44" s="224">
        <v>149362</v>
      </c>
      <c r="BB44" s="224">
        <v>18143</v>
      </c>
      <c r="BC44" s="224">
        <v>22364.033585818492</v>
      </c>
      <c r="BD44" s="224">
        <v>27532.574180757147</v>
      </c>
      <c r="BE44" s="224">
        <v>68039.607766575646</v>
      </c>
      <c r="BF44" s="224">
        <v>217401.60776657565</v>
      </c>
      <c r="BG44" s="224">
        <v>-8993.3922334243543</v>
      </c>
      <c r="BH44" s="510">
        <v>-3.9724341232908689E-2</v>
      </c>
      <c r="BI44" s="224">
        <v>31814</v>
      </c>
      <c r="BJ44" s="224">
        <v>26193</v>
      </c>
      <c r="BK44" s="224">
        <v>26397</v>
      </c>
      <c r="BL44" s="224">
        <v>84404</v>
      </c>
      <c r="BM44" s="224">
        <v>20691</v>
      </c>
      <c r="BN44" s="294">
        <v>16977</v>
      </c>
      <c r="BO44" s="294">
        <v>6002</v>
      </c>
      <c r="BP44" s="294">
        <v>43670</v>
      </c>
      <c r="BQ44" s="294">
        <v>128074</v>
      </c>
      <c r="BR44" s="224">
        <v>-12032</v>
      </c>
      <c r="BS44" s="510">
        <v>-8.5877835353232554E-2</v>
      </c>
      <c r="BT44" s="224">
        <v>2799</v>
      </c>
      <c r="BU44" s="224">
        <v>116</v>
      </c>
      <c r="BV44" s="510">
        <v>4.3235184494968319E-2</v>
      </c>
      <c r="BW44" s="224">
        <v>1837</v>
      </c>
      <c r="BX44" s="695">
        <v>51</v>
      </c>
      <c r="BY44" s="714">
        <v>2.8555431131019039E-2</v>
      </c>
      <c r="BZ44" s="294">
        <v>4063</v>
      </c>
      <c r="CA44" s="695">
        <f t="shared" si="0"/>
        <v>-724</v>
      </c>
      <c r="CB44" s="714">
        <f t="shared" si="1"/>
        <v>-0.15124294965531648</v>
      </c>
      <c r="CC44" s="294">
        <v>8699</v>
      </c>
      <c r="CD44" s="695">
        <f t="shared" si="2"/>
        <v>-557</v>
      </c>
      <c r="CE44" s="714">
        <f t="shared" si="3"/>
        <v>-6.0177182368193603E-2</v>
      </c>
      <c r="CF44" s="294">
        <v>136773</v>
      </c>
      <c r="CG44" s="695">
        <f t="shared" si="4"/>
        <v>-12589</v>
      </c>
      <c r="CH44" s="714">
        <f t="shared" si="5"/>
        <v>-8.4285159545265859E-2</v>
      </c>
    </row>
    <row r="45" spans="1:86" x14ac:dyDescent="0.25">
      <c r="A45" s="87" t="s">
        <v>63</v>
      </c>
      <c r="B45" s="294">
        <v>0</v>
      </c>
      <c r="C45" s="294">
        <v>0</v>
      </c>
      <c r="D45" s="294">
        <v>0</v>
      </c>
      <c r="E45" s="294">
        <v>0</v>
      </c>
      <c r="F45" s="294">
        <v>0</v>
      </c>
      <c r="G45" s="294">
        <v>0</v>
      </c>
      <c r="H45" s="294">
        <v>7</v>
      </c>
      <c r="I45" s="294">
        <v>7</v>
      </c>
      <c r="J45" s="294">
        <v>7</v>
      </c>
      <c r="K45" s="294">
        <v>0</v>
      </c>
      <c r="L45" s="294">
        <v>0</v>
      </c>
      <c r="M45" s="294">
        <v>0</v>
      </c>
      <c r="N45" s="294">
        <v>0</v>
      </c>
      <c r="O45" s="294">
        <v>7</v>
      </c>
      <c r="P45" s="294">
        <v>0</v>
      </c>
      <c r="Q45" s="224">
        <v>0</v>
      </c>
      <c r="R45" s="224">
        <v>0</v>
      </c>
      <c r="S45" s="224">
        <v>0</v>
      </c>
      <c r="T45" s="224">
        <v>7</v>
      </c>
      <c r="U45" s="224">
        <v>0</v>
      </c>
      <c r="V45" s="224">
        <v>0</v>
      </c>
      <c r="W45" s="294">
        <v>0</v>
      </c>
      <c r="X45" s="294">
        <v>0</v>
      </c>
      <c r="Y45" s="294">
        <v>0</v>
      </c>
      <c r="Z45" s="294">
        <v>0</v>
      </c>
      <c r="AA45" s="294">
        <v>11</v>
      </c>
      <c r="AB45" s="294">
        <v>11</v>
      </c>
      <c r="AC45" s="294">
        <v>11</v>
      </c>
      <c r="AD45" s="224">
        <v>0</v>
      </c>
      <c r="AE45" s="224">
        <v>0</v>
      </c>
      <c r="AF45" s="224">
        <v>0</v>
      </c>
      <c r="AG45" s="224">
        <v>0</v>
      </c>
      <c r="AH45" s="224">
        <v>11</v>
      </c>
      <c r="AI45" s="224">
        <v>0</v>
      </c>
      <c r="AJ45" s="224">
        <v>0</v>
      </c>
      <c r="AK45" s="224">
        <v>0</v>
      </c>
      <c r="AL45" s="224">
        <v>0</v>
      </c>
      <c r="AM45" s="224">
        <v>11</v>
      </c>
      <c r="AN45" s="224">
        <v>0</v>
      </c>
      <c r="AO45" s="224">
        <v>0</v>
      </c>
      <c r="AP45" s="294">
        <v>0</v>
      </c>
      <c r="AQ45" s="294">
        <v>0</v>
      </c>
      <c r="AR45" s="294">
        <v>0</v>
      </c>
      <c r="AS45" s="294">
        <v>0</v>
      </c>
      <c r="AT45" s="294">
        <v>0</v>
      </c>
      <c r="AU45" s="294">
        <v>0</v>
      </c>
      <c r="AV45" s="294">
        <v>0</v>
      </c>
      <c r="AW45" s="224">
        <v>0</v>
      </c>
      <c r="AX45" s="224">
        <v>0</v>
      </c>
      <c r="AY45" s="224">
        <v>0</v>
      </c>
      <c r="AZ45" s="224">
        <v>0</v>
      </c>
      <c r="BA45" s="224">
        <v>0</v>
      </c>
      <c r="BB45" s="224"/>
      <c r="BC45" s="224"/>
      <c r="BD45" s="224"/>
      <c r="BE45" s="224">
        <v>0</v>
      </c>
      <c r="BF45" s="224">
        <v>0</v>
      </c>
      <c r="BG45" s="224">
        <v>-11</v>
      </c>
      <c r="BH45" s="510"/>
      <c r="BI45" s="224"/>
      <c r="BJ45" s="224"/>
      <c r="BK45" s="224"/>
      <c r="BL45" s="224">
        <v>0</v>
      </c>
      <c r="BM45" s="224"/>
      <c r="BP45" s="294">
        <v>0</v>
      </c>
      <c r="BQ45" s="294">
        <v>0</v>
      </c>
      <c r="BR45" s="224">
        <v>0</v>
      </c>
      <c r="BS45" s="510" t="e">
        <v>#DIV/0!</v>
      </c>
      <c r="BT45" s="224"/>
      <c r="BU45" s="224">
        <v>0</v>
      </c>
      <c r="BV45" s="510" t="e">
        <v>#DIV/0!</v>
      </c>
      <c r="BW45" s="224"/>
      <c r="BX45" s="695">
        <v>0</v>
      </c>
      <c r="BY45" s="714" t="e">
        <v>#DIV/0!</v>
      </c>
      <c r="CA45" s="695">
        <f t="shared" si="0"/>
        <v>0</v>
      </c>
      <c r="CB45" s="714" t="e">
        <f t="shared" si="1"/>
        <v>#DIV/0!</v>
      </c>
      <c r="CC45" s="294">
        <v>0</v>
      </c>
      <c r="CD45" s="695">
        <f t="shared" si="2"/>
        <v>0</v>
      </c>
      <c r="CE45" s="714" t="e">
        <f t="shared" si="3"/>
        <v>#DIV/0!</v>
      </c>
      <c r="CF45" s="294">
        <v>0</v>
      </c>
      <c r="CG45" s="695">
        <f t="shared" si="4"/>
        <v>0</v>
      </c>
      <c r="CH45" s="714" t="e">
        <f t="shared" si="5"/>
        <v>#DIV/0!</v>
      </c>
    </row>
    <row r="46" spans="1:86" x14ac:dyDescent="0.25">
      <c r="A46" s="86" t="s">
        <v>35</v>
      </c>
      <c r="B46" s="294">
        <v>5124.4299900000005</v>
      </c>
      <c r="C46" s="294">
        <v>4731.4082800000006</v>
      </c>
      <c r="D46" s="294">
        <v>4378.5297405000001</v>
      </c>
      <c r="E46" s="294">
        <v>14234.368010500002</v>
      </c>
      <c r="F46" s="294">
        <v>4108.99766</v>
      </c>
      <c r="G46" s="294">
        <v>3747.2266</v>
      </c>
      <c r="H46" s="294">
        <v>3651.3616999999999</v>
      </c>
      <c r="I46" s="294">
        <v>11507.58596</v>
      </c>
      <c r="J46" s="294">
        <v>25741.953970500002</v>
      </c>
      <c r="K46" s="294">
        <v>3510.0790399999996</v>
      </c>
      <c r="L46" s="294">
        <v>3335.9114171027886</v>
      </c>
      <c r="M46" s="294">
        <v>3935.4777511142743</v>
      </c>
      <c r="N46" s="294">
        <v>10781.468208217062</v>
      </c>
      <c r="O46" s="294">
        <v>36523.422178717068</v>
      </c>
      <c r="P46" s="294">
        <v>5212.5236797308253</v>
      </c>
      <c r="Q46" s="224">
        <v>6308.1579122812036</v>
      </c>
      <c r="R46" s="224">
        <v>7561.7456000000002</v>
      </c>
      <c r="S46" s="224">
        <v>19082.42719201203</v>
      </c>
      <c r="T46" s="224">
        <v>55605.849370729098</v>
      </c>
      <c r="U46" s="224">
        <v>7743.2991999999995</v>
      </c>
      <c r="V46" s="224">
        <v>7358.6888500000005</v>
      </c>
      <c r="W46" s="294">
        <v>6951.387611099999</v>
      </c>
      <c r="X46" s="294">
        <v>22053.375661099999</v>
      </c>
      <c r="Y46" s="294">
        <v>5623.1698999999999</v>
      </c>
      <c r="Z46" s="294">
        <v>4236.42364</v>
      </c>
      <c r="AA46" s="294">
        <v>3765.7077000000004</v>
      </c>
      <c r="AB46" s="294">
        <v>13625.301240000001</v>
      </c>
      <c r="AC46" s="294">
        <v>35678.6769011</v>
      </c>
      <c r="AD46" s="224">
        <v>3317.7546499999999</v>
      </c>
      <c r="AE46" s="224">
        <v>3317.3075261101249</v>
      </c>
      <c r="AF46" s="224">
        <v>4085.1284136275417</v>
      </c>
      <c r="AG46" s="224">
        <v>10720.190589737667</v>
      </c>
      <c r="AH46" s="224">
        <v>46398.867490837671</v>
      </c>
      <c r="AI46" s="224">
        <v>5071.396978032104</v>
      </c>
      <c r="AJ46" s="224">
        <v>5393.9544059028021</v>
      </c>
      <c r="AK46" s="224">
        <v>6620.7651999999998</v>
      </c>
      <c r="AL46" s="224">
        <v>17086.116583934905</v>
      </c>
      <c r="AM46" s="224">
        <v>63484.984074772576</v>
      </c>
      <c r="AN46" s="224">
        <v>7033.3009453969062</v>
      </c>
      <c r="AO46" s="224">
        <v>6316.6138091489393</v>
      </c>
      <c r="AP46" s="294">
        <v>6389.7814588000001</v>
      </c>
      <c r="AQ46" s="294">
        <v>19739.696213345844</v>
      </c>
      <c r="AR46" s="294">
        <v>4960.0010069582859</v>
      </c>
      <c r="AS46" s="294">
        <v>4222.490615577919</v>
      </c>
      <c r="AT46" s="294">
        <v>3776.6393200000002</v>
      </c>
      <c r="AU46" s="294">
        <v>12959.130942536205</v>
      </c>
      <c r="AV46" s="294">
        <v>32698.827155882049</v>
      </c>
      <c r="AW46" s="224">
        <v>3404.4021257142858</v>
      </c>
      <c r="AX46" s="224">
        <v>3049.7999999999997</v>
      </c>
      <c r="AY46" s="224">
        <v>4429.8937999999998</v>
      </c>
      <c r="AZ46" s="224">
        <v>10884.095925714286</v>
      </c>
      <c r="BA46" s="224">
        <v>44491.651759116336</v>
      </c>
      <c r="BB46" s="224">
        <v>5375.1406408050743</v>
      </c>
      <c r="BC46" s="224">
        <v>5928.6737545062733</v>
      </c>
      <c r="BD46" s="224">
        <v>6343.6</v>
      </c>
      <c r="BE46" s="224">
        <v>17647.414395311349</v>
      </c>
      <c r="BF46" s="224">
        <v>62139.066154427681</v>
      </c>
      <c r="BG46" s="224">
        <v>-1345.9179203448948</v>
      </c>
      <c r="BH46" s="510">
        <v>-2.1200571126546608E-2</v>
      </c>
      <c r="BI46" s="224">
        <v>6921.9</v>
      </c>
      <c r="BJ46" s="224">
        <v>5548.7</v>
      </c>
      <c r="BK46" s="224">
        <v>6229.2</v>
      </c>
      <c r="BL46" s="224">
        <v>18699.8</v>
      </c>
      <c r="BM46" s="224">
        <v>5029.125338120989</v>
      </c>
      <c r="BN46" s="294">
        <v>4343.5</v>
      </c>
      <c r="BO46" s="294">
        <v>3768.6</v>
      </c>
      <c r="BP46" s="294">
        <v>13141.225338120988</v>
      </c>
      <c r="BQ46" s="294">
        <v>31841.025338120988</v>
      </c>
      <c r="BR46" s="224">
        <v>-857.8018177610611</v>
      </c>
      <c r="BS46" s="510">
        <v>-2.6233412399525619E-2</v>
      </c>
      <c r="BT46" s="224">
        <v>3236.8</v>
      </c>
      <c r="BU46" s="224">
        <v>-167.60212571428565</v>
      </c>
      <c r="BV46" s="510">
        <v>-4.9231001369769337E-2</v>
      </c>
      <c r="BW46" s="224">
        <v>3425.4</v>
      </c>
      <c r="BX46" s="695">
        <v>375.60000000000036</v>
      </c>
      <c r="BY46" s="714">
        <v>0.123155616761755</v>
      </c>
      <c r="BZ46" s="294">
        <v>3741.3</v>
      </c>
      <c r="CA46" s="695">
        <f t="shared" si="0"/>
        <v>-688.59379999999965</v>
      </c>
      <c r="CB46" s="714">
        <f t="shared" si="1"/>
        <v>-0.15544250744792112</v>
      </c>
      <c r="CC46" s="294">
        <v>10403.5</v>
      </c>
      <c r="CD46" s="695">
        <f t="shared" si="2"/>
        <v>-480.59592571428584</v>
      </c>
      <c r="CE46" s="714">
        <f t="shared" si="3"/>
        <v>-4.4155796585626468E-2</v>
      </c>
      <c r="CF46" s="294">
        <v>42244.525338120991</v>
      </c>
      <c r="CG46" s="695">
        <f t="shared" si="4"/>
        <v>-2247.1264209953442</v>
      </c>
      <c r="CH46" s="714">
        <f t="shared" si="5"/>
        <v>-5.0506698046671378E-2</v>
      </c>
    </row>
    <row r="47" spans="1:86" x14ac:dyDescent="0.25">
      <c r="A47" s="84" t="s">
        <v>77</v>
      </c>
      <c r="B47" s="85">
        <v>34796.401400000002</v>
      </c>
      <c r="C47" s="85">
        <v>33617.715174950485</v>
      </c>
      <c r="D47" s="85">
        <v>31309.927800000001</v>
      </c>
      <c r="E47" s="85">
        <v>99723.016600000003</v>
      </c>
      <c r="F47" s="85">
        <v>24415.3066</v>
      </c>
      <c r="G47" s="85">
        <v>13154.729300000001</v>
      </c>
      <c r="H47" s="85">
        <v>8142.9999999999991</v>
      </c>
      <c r="I47" s="85">
        <v>45491.128900000003</v>
      </c>
      <c r="J47" s="85">
        <v>145214.14550000001</v>
      </c>
      <c r="K47" s="85">
        <v>3119.0000000000005</v>
      </c>
      <c r="L47" s="85">
        <v>2440.0245999999997</v>
      </c>
      <c r="M47" s="85">
        <v>8447</v>
      </c>
      <c r="N47" s="85">
        <v>14006.024600000001</v>
      </c>
      <c r="O47" s="85">
        <v>159220.17010000002</v>
      </c>
      <c r="P47" s="85">
        <v>19747.984400000001</v>
      </c>
      <c r="Q47" s="235">
        <v>28907</v>
      </c>
      <c r="R47" s="235">
        <v>35456.303400000004</v>
      </c>
      <c r="S47" s="235">
        <v>84112.284100000004</v>
      </c>
      <c r="T47" s="235">
        <v>243332.45420000004</v>
      </c>
      <c r="U47" s="235">
        <v>33313.337099999997</v>
      </c>
      <c r="V47" s="235">
        <v>33861</v>
      </c>
      <c r="W47" s="85">
        <v>35184.011100000003</v>
      </c>
      <c r="X47" s="85">
        <v>102357.00839999999</v>
      </c>
      <c r="Y47" s="85">
        <v>24309.160400000001</v>
      </c>
      <c r="Z47" s="85">
        <v>13829</v>
      </c>
      <c r="AA47" s="85">
        <v>5729.6540999999988</v>
      </c>
      <c r="AB47" s="85">
        <v>43867.8145</v>
      </c>
      <c r="AC47" s="85">
        <v>146224.8229</v>
      </c>
      <c r="AD47" s="235">
        <v>2135.0000000000005</v>
      </c>
      <c r="AE47" s="235">
        <v>2916</v>
      </c>
      <c r="AF47" s="235">
        <v>8967.9869999999992</v>
      </c>
      <c r="AG47" s="235">
        <v>14018.982</v>
      </c>
      <c r="AH47" s="235">
        <v>160243.80489999999</v>
      </c>
      <c r="AI47" s="235">
        <v>18236</v>
      </c>
      <c r="AJ47" s="235">
        <v>26121</v>
      </c>
      <c r="AK47" s="235">
        <v>33817.166299999997</v>
      </c>
      <c r="AL47" s="235">
        <v>78174.114799999996</v>
      </c>
      <c r="AM47" s="236">
        <v>238417.91969999997</v>
      </c>
      <c r="AN47" s="235">
        <v>35040.156900000002</v>
      </c>
      <c r="AO47" s="235">
        <v>33393.392686999992</v>
      </c>
      <c r="AP47" s="85">
        <v>31763.585700000003</v>
      </c>
      <c r="AQ47" s="85">
        <v>100197.07728699999</v>
      </c>
      <c r="AR47" s="85">
        <v>22556.903200000001</v>
      </c>
      <c r="AS47" s="85">
        <v>13363</v>
      </c>
      <c r="AT47" s="85">
        <v>7484.3875000000007</v>
      </c>
      <c r="AU47" s="85">
        <v>43404.290699999998</v>
      </c>
      <c r="AV47" s="85">
        <v>143601.36798699998</v>
      </c>
      <c r="AW47" s="235">
        <v>2182</v>
      </c>
      <c r="AX47" s="235">
        <v>2904</v>
      </c>
      <c r="AY47" s="235">
        <v>8380.8080000000009</v>
      </c>
      <c r="AZ47" s="235">
        <v>13466.808000000001</v>
      </c>
      <c r="BA47" s="235">
        <v>157068.175987</v>
      </c>
      <c r="BB47" s="235">
        <v>20871</v>
      </c>
      <c r="BC47" s="235">
        <v>27764</v>
      </c>
      <c r="BD47" s="235">
        <v>31741</v>
      </c>
      <c r="BE47" s="235">
        <v>80376</v>
      </c>
      <c r="BF47" s="236">
        <v>237444.175987</v>
      </c>
      <c r="BG47" s="235">
        <v>-973.74371299997438</v>
      </c>
      <c r="BH47" s="690">
        <v>-4.0841884461756406E-3</v>
      </c>
      <c r="BI47" s="235">
        <v>37068</v>
      </c>
      <c r="BJ47" s="235">
        <v>27762</v>
      </c>
      <c r="BK47" s="235">
        <v>30460</v>
      </c>
      <c r="BL47" s="235">
        <v>95290</v>
      </c>
      <c r="BM47" s="235">
        <v>22080</v>
      </c>
      <c r="BN47" s="85">
        <v>14938</v>
      </c>
      <c r="BO47" s="85">
        <v>7023</v>
      </c>
      <c r="BP47" s="85">
        <v>44041</v>
      </c>
      <c r="BQ47" s="85">
        <v>139331</v>
      </c>
      <c r="BR47" s="235">
        <v>-4270.367986999976</v>
      </c>
      <c r="BS47" s="690">
        <v>-2.9737655336170378E-2</v>
      </c>
      <c r="BT47" s="235">
        <v>2563</v>
      </c>
      <c r="BU47" s="235">
        <v>381</v>
      </c>
      <c r="BV47" s="690">
        <v>0.17461044912923923</v>
      </c>
      <c r="BW47" s="235">
        <v>2205</v>
      </c>
      <c r="BX47" s="695">
        <v>-699</v>
      </c>
      <c r="BY47" s="714">
        <v>-0.24070247933884298</v>
      </c>
      <c r="BZ47" s="294">
        <v>5789</v>
      </c>
      <c r="CA47" s="695">
        <f t="shared" si="0"/>
        <v>-2591.8080000000009</v>
      </c>
      <c r="CB47" s="714">
        <f t="shared" si="1"/>
        <v>-0.30925514580455732</v>
      </c>
      <c r="CC47" s="294">
        <v>10557</v>
      </c>
      <c r="CD47" s="695">
        <f t="shared" si="2"/>
        <v>-2909.8080000000009</v>
      </c>
      <c r="CE47" s="714">
        <f t="shared" si="3"/>
        <v>-0.21607258379268501</v>
      </c>
      <c r="CF47" s="294">
        <v>149888</v>
      </c>
      <c r="CG47" s="695">
        <f t="shared" si="4"/>
        <v>-7180.1759869999951</v>
      </c>
      <c r="CH47" s="714">
        <f t="shared" si="5"/>
        <v>-4.5713754182733199E-2</v>
      </c>
    </row>
    <row r="48" spans="1:86" x14ac:dyDescent="0.25">
      <c r="A48" s="86" t="s">
        <v>36</v>
      </c>
      <c r="B48" s="294">
        <v>34796.401400000002</v>
      </c>
      <c r="C48" s="294">
        <v>33617.715174950485</v>
      </c>
      <c r="D48" s="294">
        <v>31309.927800000001</v>
      </c>
      <c r="E48" s="294">
        <v>99723.016600000003</v>
      </c>
      <c r="F48" s="294">
        <v>24415.3066</v>
      </c>
      <c r="G48" s="294">
        <v>13154.729300000001</v>
      </c>
      <c r="H48" s="294">
        <v>8142.9999999999991</v>
      </c>
      <c r="I48" s="294">
        <v>45491.128900000003</v>
      </c>
      <c r="J48" s="294">
        <v>145214.14550000001</v>
      </c>
      <c r="K48" s="294">
        <v>3119.0000000000005</v>
      </c>
      <c r="L48" s="294">
        <v>2440.0245999999997</v>
      </c>
      <c r="M48" s="294">
        <v>8447</v>
      </c>
      <c r="N48" s="294">
        <v>14006.024600000001</v>
      </c>
      <c r="O48" s="294">
        <v>159220.17010000002</v>
      </c>
      <c r="P48" s="294">
        <v>19747.984400000001</v>
      </c>
      <c r="Q48" s="224">
        <v>28907</v>
      </c>
      <c r="R48" s="224">
        <v>35456.303400000004</v>
      </c>
      <c r="S48" s="224">
        <v>84112.284100000004</v>
      </c>
      <c r="T48" s="224">
        <v>243332.45420000004</v>
      </c>
      <c r="U48" s="224">
        <v>33313.337099999997</v>
      </c>
      <c r="V48" s="224">
        <v>33861</v>
      </c>
      <c r="W48" s="294">
        <v>35184.011100000003</v>
      </c>
      <c r="X48" s="294">
        <v>102357.00839999999</v>
      </c>
      <c r="Y48" s="294">
        <v>24309.160400000001</v>
      </c>
      <c r="Z48" s="294">
        <v>13829</v>
      </c>
      <c r="AA48" s="294">
        <v>5729.6540999999988</v>
      </c>
      <c r="AB48" s="294">
        <v>43867.8145</v>
      </c>
      <c r="AC48" s="294">
        <v>146224.8229</v>
      </c>
      <c r="AD48" s="224">
        <v>2135.0000000000005</v>
      </c>
      <c r="AE48" s="224">
        <v>2916</v>
      </c>
      <c r="AF48" s="224">
        <v>8967.9869999999992</v>
      </c>
      <c r="AG48" s="224">
        <v>14018.982</v>
      </c>
      <c r="AH48" s="224">
        <v>160243.80489999999</v>
      </c>
      <c r="AI48" s="224">
        <v>18236</v>
      </c>
      <c r="AJ48" s="224">
        <v>26121</v>
      </c>
      <c r="AK48" s="224">
        <v>33817.166299999997</v>
      </c>
      <c r="AL48" s="224">
        <v>78174.114799999996</v>
      </c>
      <c r="AM48" s="224">
        <v>238417.91969999997</v>
      </c>
      <c r="AN48" s="224">
        <v>35040.156900000002</v>
      </c>
      <c r="AO48" s="224">
        <v>33393.392686999992</v>
      </c>
      <c r="AP48" s="294">
        <v>31763.585700000003</v>
      </c>
      <c r="AQ48" s="294">
        <v>100197.07728699999</v>
      </c>
      <c r="AR48" s="294">
        <v>22556.903200000001</v>
      </c>
      <c r="AS48" s="294">
        <v>13363</v>
      </c>
      <c r="AT48" s="294">
        <v>7484.3875000000007</v>
      </c>
      <c r="AU48" s="294">
        <v>43404.290699999998</v>
      </c>
      <c r="AV48" s="294">
        <v>143601.36798699998</v>
      </c>
      <c r="AW48" s="224">
        <v>2182</v>
      </c>
      <c r="AX48" s="224">
        <v>2904</v>
      </c>
      <c r="AY48" s="224">
        <v>8380.8080000000009</v>
      </c>
      <c r="AZ48" s="224">
        <v>13466.808000000001</v>
      </c>
      <c r="BA48" s="224">
        <v>157068.175987</v>
      </c>
      <c r="BB48" s="224">
        <v>20871</v>
      </c>
      <c r="BC48" s="224">
        <v>27764</v>
      </c>
      <c r="BD48" s="224">
        <v>31741</v>
      </c>
      <c r="BE48" s="224">
        <v>80376</v>
      </c>
      <c r="BF48" s="224">
        <v>237444.175987</v>
      </c>
      <c r="BG48" s="224">
        <v>-973.74371299997438</v>
      </c>
      <c r="BH48" s="510">
        <v>-4.0841884461756406E-3</v>
      </c>
      <c r="BI48" s="224">
        <v>37068</v>
      </c>
      <c r="BJ48" s="224">
        <v>27762</v>
      </c>
      <c r="BK48" s="224">
        <v>30460</v>
      </c>
      <c r="BL48" s="224">
        <v>95290</v>
      </c>
      <c r="BM48" s="224">
        <v>22080</v>
      </c>
      <c r="BN48" s="294">
        <v>14938</v>
      </c>
      <c r="BO48" s="294">
        <v>7023</v>
      </c>
      <c r="BP48" s="294">
        <v>44041</v>
      </c>
      <c r="BQ48" s="294">
        <v>139331</v>
      </c>
      <c r="BR48" s="224">
        <v>-4270.367986999976</v>
      </c>
      <c r="BS48" s="510">
        <v>-2.9737655336170378E-2</v>
      </c>
      <c r="BT48" s="224">
        <v>2563</v>
      </c>
      <c r="BU48" s="224">
        <v>381</v>
      </c>
      <c r="BV48" s="510">
        <v>0.17461044912923923</v>
      </c>
      <c r="BW48" s="224">
        <v>2205</v>
      </c>
      <c r="BX48" s="695">
        <v>-699</v>
      </c>
      <c r="BY48" s="714">
        <v>-0.24070247933884298</v>
      </c>
      <c r="BZ48" s="294">
        <v>5789</v>
      </c>
      <c r="CA48" s="695">
        <f t="shared" si="0"/>
        <v>-2591.8080000000009</v>
      </c>
      <c r="CB48" s="714">
        <f t="shared" si="1"/>
        <v>-0.30925514580455732</v>
      </c>
      <c r="CC48" s="294">
        <v>10557</v>
      </c>
      <c r="CD48" s="695">
        <f t="shared" si="2"/>
        <v>-2909.8080000000009</v>
      </c>
      <c r="CE48" s="714">
        <f t="shared" si="3"/>
        <v>-0.21607258379268501</v>
      </c>
      <c r="CF48" s="294">
        <v>149888</v>
      </c>
      <c r="CG48" s="695">
        <f t="shared" si="4"/>
        <v>-7180.1759869999951</v>
      </c>
      <c r="CH48" s="714">
        <f t="shared" si="5"/>
        <v>-4.5713754182733199E-2</v>
      </c>
    </row>
    <row r="49" spans="1:86" x14ac:dyDescent="0.25">
      <c r="A49" s="87" t="s">
        <v>37</v>
      </c>
      <c r="B49" s="294">
        <v>6145.9686000000002</v>
      </c>
      <c r="C49" s="294">
        <v>4515.7151749504856</v>
      </c>
      <c r="D49" s="294">
        <v>8453.9268000000011</v>
      </c>
      <c r="E49" s="294">
        <v>19114.5828</v>
      </c>
      <c r="F49" s="294">
        <v>5170.1494999999995</v>
      </c>
      <c r="G49" s="294">
        <v>0</v>
      </c>
      <c r="H49" s="294">
        <v>0</v>
      </c>
      <c r="I49" s="294">
        <v>4948.2425000000003</v>
      </c>
      <c r="J49" s="294">
        <v>24062.8253</v>
      </c>
      <c r="K49" s="294">
        <v>0</v>
      </c>
      <c r="L49" s="294">
        <v>508.02459999999996</v>
      </c>
      <c r="M49" s="294">
        <v>0</v>
      </c>
      <c r="N49" s="294">
        <v>508.02459999999996</v>
      </c>
      <c r="O49" s="294">
        <v>24570.849900000001</v>
      </c>
      <c r="P49" s="294">
        <v>1848.9844000000001</v>
      </c>
      <c r="Q49" s="224">
        <v>6038</v>
      </c>
      <c r="R49" s="224">
        <v>6652.4149000000007</v>
      </c>
      <c r="S49" s="224">
        <v>14540.395600000002</v>
      </c>
      <c r="T49" s="224">
        <v>39111.245500000005</v>
      </c>
      <c r="U49" s="224">
        <v>6262.0475999999999</v>
      </c>
      <c r="V49" s="224">
        <v>6177</v>
      </c>
      <c r="W49" s="294">
        <v>7850.8160000000007</v>
      </c>
      <c r="X49" s="294">
        <v>20288.523800000003</v>
      </c>
      <c r="Y49" s="294">
        <v>5226.1604000000007</v>
      </c>
      <c r="Z49" s="294">
        <v>0</v>
      </c>
      <c r="AA49" s="294">
        <v>0</v>
      </c>
      <c r="AB49" s="294">
        <v>5226.1604000000007</v>
      </c>
      <c r="AC49" s="294">
        <v>25514.684200000003</v>
      </c>
      <c r="AD49" s="224">
        <v>0</v>
      </c>
      <c r="AE49" s="224">
        <v>0</v>
      </c>
      <c r="AF49" s="224">
        <v>322.00959999999998</v>
      </c>
      <c r="AG49" s="224">
        <v>322.00459999999998</v>
      </c>
      <c r="AH49" s="224">
        <v>25836.688800000004</v>
      </c>
      <c r="AI49" s="224">
        <v>1855</v>
      </c>
      <c r="AJ49" s="224">
        <v>5841</v>
      </c>
      <c r="AK49" s="224">
        <v>6240.5410000000002</v>
      </c>
      <c r="AL49" s="224">
        <v>13936.4895</v>
      </c>
      <c r="AM49" s="224">
        <v>39773.1783</v>
      </c>
      <c r="AN49" s="224">
        <v>6629.1210000000001</v>
      </c>
      <c r="AO49" s="224">
        <v>5903.4273999999987</v>
      </c>
      <c r="AP49" s="294">
        <v>7028.2800999999999</v>
      </c>
      <c r="AQ49" s="294">
        <v>19560.770499999999</v>
      </c>
      <c r="AR49" s="294">
        <v>2758.9031999999997</v>
      </c>
      <c r="AS49" s="294">
        <v>0</v>
      </c>
      <c r="AT49" s="294">
        <v>0</v>
      </c>
      <c r="AU49" s="294">
        <v>2758.9031999999997</v>
      </c>
      <c r="AV49" s="294">
        <v>22319.673699999999</v>
      </c>
      <c r="AW49" s="224">
        <v>0</v>
      </c>
      <c r="AX49" s="224">
        <v>0</v>
      </c>
      <c r="AY49" s="224">
        <v>0</v>
      </c>
      <c r="AZ49" s="224">
        <v>0</v>
      </c>
      <c r="BA49" s="224">
        <v>22319.673699999999</v>
      </c>
      <c r="BB49" s="224">
        <v>3260</v>
      </c>
      <c r="BC49" s="224">
        <v>6136</v>
      </c>
      <c r="BD49" s="224">
        <v>6302</v>
      </c>
      <c r="BE49" s="224">
        <v>15698</v>
      </c>
      <c r="BF49" s="224">
        <v>38017.673699999999</v>
      </c>
      <c r="BG49" s="224">
        <v>-1755.5046000000002</v>
      </c>
      <c r="BH49" s="510">
        <v>-4.4137900842588729E-2</v>
      </c>
      <c r="BI49" s="224">
        <v>6268</v>
      </c>
      <c r="BJ49" s="224">
        <v>5571</v>
      </c>
      <c r="BK49" s="224">
        <v>6886</v>
      </c>
      <c r="BL49" s="224">
        <v>18725</v>
      </c>
      <c r="BM49" s="224">
        <v>2882</v>
      </c>
      <c r="BN49" s="294">
        <v>0</v>
      </c>
      <c r="BO49" s="294">
        <v>0</v>
      </c>
      <c r="BP49" s="294">
        <v>2882</v>
      </c>
      <c r="BQ49" s="294">
        <v>21607</v>
      </c>
      <c r="BR49" s="224">
        <v>-712.67369999999937</v>
      </c>
      <c r="BS49" s="510">
        <v>-3.1930292063364681E-2</v>
      </c>
      <c r="BT49" s="224">
        <v>0</v>
      </c>
      <c r="BU49" s="224">
        <v>0</v>
      </c>
      <c r="BV49" s="510" t="e">
        <v>#DIV/0!</v>
      </c>
      <c r="BW49" s="224">
        <v>0</v>
      </c>
      <c r="BX49" s="695">
        <v>0</v>
      </c>
      <c r="BY49" s="714" t="e">
        <v>#DIV/0!</v>
      </c>
      <c r="BZ49" s="294">
        <v>0</v>
      </c>
      <c r="CA49" s="695">
        <f t="shared" si="0"/>
        <v>0</v>
      </c>
      <c r="CB49" s="714" t="e">
        <f t="shared" si="1"/>
        <v>#DIV/0!</v>
      </c>
      <c r="CC49" s="294">
        <v>0</v>
      </c>
      <c r="CD49" s="695">
        <f t="shared" si="2"/>
        <v>0</v>
      </c>
      <c r="CE49" s="714" t="e">
        <f t="shared" si="3"/>
        <v>#DIV/0!</v>
      </c>
      <c r="CF49" s="294">
        <v>21607</v>
      </c>
      <c r="CG49" s="695">
        <f t="shared" si="4"/>
        <v>-712.67369999999937</v>
      </c>
      <c r="CH49" s="714">
        <f t="shared" si="5"/>
        <v>-3.1930292063364681E-2</v>
      </c>
    </row>
    <row r="50" spans="1:86" x14ac:dyDescent="0.25">
      <c r="A50" s="87" t="s">
        <v>64</v>
      </c>
      <c r="J50" s="294">
        <v>0</v>
      </c>
      <c r="O50" s="294">
        <v>0</v>
      </c>
      <c r="Q50" s="224"/>
      <c r="R50" s="224"/>
      <c r="S50" s="224"/>
      <c r="T50" s="224">
        <v>0</v>
      </c>
      <c r="U50" s="224"/>
      <c r="V50" s="224"/>
      <c r="AC50" s="294">
        <v>0</v>
      </c>
      <c r="AD50" s="224"/>
      <c r="AE50" s="224"/>
      <c r="AF50" s="224"/>
      <c r="AG50" s="224"/>
      <c r="AH50" s="224">
        <v>0</v>
      </c>
      <c r="AI50" s="224"/>
      <c r="AJ50" s="224"/>
      <c r="AK50" s="224"/>
      <c r="AL50" s="224"/>
      <c r="AM50" s="224">
        <v>0</v>
      </c>
      <c r="AN50" s="224"/>
      <c r="AO50" s="224"/>
      <c r="AV50" s="294">
        <v>0</v>
      </c>
      <c r="AW50" s="224">
        <v>0</v>
      </c>
      <c r="AX50" s="224"/>
      <c r="AY50" s="224"/>
      <c r="AZ50" s="224"/>
      <c r="BA50" s="224">
        <v>0</v>
      </c>
      <c r="BB50" s="224"/>
      <c r="BC50" s="224"/>
      <c r="BD50" s="224"/>
      <c r="BE50" s="224"/>
      <c r="BF50" s="224">
        <v>0</v>
      </c>
      <c r="BG50" s="224">
        <v>0</v>
      </c>
      <c r="BH50" s="510"/>
      <c r="BI50" s="224"/>
      <c r="BJ50" s="224"/>
      <c r="BK50" s="224"/>
      <c r="BL50" s="224"/>
      <c r="BM50" s="224"/>
      <c r="BQ50" s="294">
        <v>0</v>
      </c>
      <c r="BR50" s="224">
        <v>0</v>
      </c>
      <c r="BS50" s="510" t="e">
        <v>#DIV/0!</v>
      </c>
      <c r="BT50" s="224"/>
      <c r="BU50" s="224">
        <v>0</v>
      </c>
      <c r="BV50" s="510" t="e">
        <v>#DIV/0!</v>
      </c>
      <c r="BW50" s="224"/>
      <c r="BX50" s="695">
        <v>0</v>
      </c>
      <c r="BY50" s="714" t="e">
        <v>#DIV/0!</v>
      </c>
      <c r="CA50" s="695">
        <f t="shared" si="0"/>
        <v>0</v>
      </c>
      <c r="CB50" s="714" t="e">
        <f t="shared" si="1"/>
        <v>#DIV/0!</v>
      </c>
      <c r="CD50" s="695">
        <f t="shared" si="2"/>
        <v>0</v>
      </c>
      <c r="CE50" s="714" t="e">
        <f t="shared" si="3"/>
        <v>#DIV/0!</v>
      </c>
      <c r="CF50" s="294">
        <v>0</v>
      </c>
      <c r="CG50" s="695">
        <f t="shared" si="4"/>
        <v>0</v>
      </c>
      <c r="CH50" s="714" t="e">
        <f t="shared" si="5"/>
        <v>#DIV/0!</v>
      </c>
    </row>
    <row r="51" spans="1:86" x14ac:dyDescent="0.25">
      <c r="A51" s="87" t="s">
        <v>65</v>
      </c>
      <c r="J51" s="294">
        <v>0</v>
      </c>
      <c r="O51" s="294">
        <v>0</v>
      </c>
      <c r="Q51" s="224"/>
      <c r="R51" s="224"/>
      <c r="S51" s="224"/>
      <c r="T51" s="224">
        <v>0</v>
      </c>
      <c r="U51" s="224"/>
      <c r="V51" s="224"/>
      <c r="AC51" s="294">
        <v>0</v>
      </c>
      <c r="AD51" s="224"/>
      <c r="AE51" s="224"/>
      <c r="AF51" s="224"/>
      <c r="AG51" s="224"/>
      <c r="AH51" s="224">
        <v>0</v>
      </c>
      <c r="AI51" s="224"/>
      <c r="AJ51" s="224"/>
      <c r="AK51" s="224"/>
      <c r="AL51" s="224"/>
      <c r="AM51" s="224">
        <v>0</v>
      </c>
      <c r="AN51" s="224"/>
      <c r="AO51" s="224"/>
      <c r="AV51" s="294">
        <v>0</v>
      </c>
      <c r="AW51" s="224">
        <v>0</v>
      </c>
      <c r="AX51" s="224"/>
      <c r="AY51" s="224"/>
      <c r="AZ51" s="224"/>
      <c r="BA51" s="224">
        <v>0</v>
      </c>
      <c r="BB51" s="224"/>
      <c r="BC51" s="224"/>
      <c r="BD51" s="224"/>
      <c r="BE51" s="224"/>
      <c r="BF51" s="224">
        <v>0</v>
      </c>
      <c r="BG51" s="224">
        <v>0</v>
      </c>
      <c r="BH51" s="510"/>
      <c r="BI51" s="224"/>
      <c r="BJ51" s="224"/>
      <c r="BK51" s="224"/>
      <c r="BL51" s="224"/>
      <c r="BM51" s="224"/>
      <c r="BQ51" s="294">
        <v>0</v>
      </c>
      <c r="BR51" s="224">
        <v>0</v>
      </c>
      <c r="BS51" s="510" t="e">
        <v>#DIV/0!</v>
      </c>
      <c r="BT51" s="224"/>
      <c r="BU51" s="224">
        <v>0</v>
      </c>
      <c r="BV51" s="510" t="e">
        <v>#DIV/0!</v>
      </c>
      <c r="BW51" s="224"/>
      <c r="BX51" s="695">
        <v>0</v>
      </c>
      <c r="BY51" s="714" t="e">
        <v>#DIV/0!</v>
      </c>
      <c r="CA51" s="695">
        <f t="shared" si="0"/>
        <v>0</v>
      </c>
      <c r="CB51" s="714" t="e">
        <f t="shared" si="1"/>
        <v>#DIV/0!</v>
      </c>
      <c r="CD51" s="695">
        <f t="shared" si="2"/>
        <v>0</v>
      </c>
      <c r="CE51" s="714" t="e">
        <f t="shared" si="3"/>
        <v>#DIV/0!</v>
      </c>
      <c r="CF51" s="294">
        <v>0</v>
      </c>
      <c r="CG51" s="695">
        <f t="shared" si="4"/>
        <v>0</v>
      </c>
      <c r="CH51" s="714" t="e">
        <f t="shared" si="5"/>
        <v>#DIV/0!</v>
      </c>
    </row>
    <row r="52" spans="1:86" x14ac:dyDescent="0.25">
      <c r="A52" s="87" t="s">
        <v>38</v>
      </c>
      <c r="B52" s="294">
        <v>28650.432800000002</v>
      </c>
      <c r="C52" s="294">
        <v>29101.999999999996</v>
      </c>
      <c r="D52" s="294">
        <v>22856.001</v>
      </c>
      <c r="E52" s="294">
        <v>80608.433799999999</v>
      </c>
      <c r="F52" s="294">
        <v>19245.1571</v>
      </c>
      <c r="G52" s="294">
        <v>13154.729300000001</v>
      </c>
      <c r="H52" s="294">
        <v>8142.9999999999991</v>
      </c>
      <c r="I52" s="294">
        <v>40542.886400000003</v>
      </c>
      <c r="J52" s="294">
        <v>121151.3202</v>
      </c>
      <c r="K52" s="294">
        <v>3119.0000000000005</v>
      </c>
      <c r="L52" s="294">
        <v>1931.9999999999998</v>
      </c>
      <c r="M52" s="294">
        <v>8447</v>
      </c>
      <c r="N52" s="294">
        <v>13498</v>
      </c>
      <c r="O52" s="294">
        <v>134649.32020000002</v>
      </c>
      <c r="P52" s="294">
        <v>17899</v>
      </c>
      <c r="Q52" s="224">
        <v>22869</v>
      </c>
      <c r="R52" s="224">
        <v>28803.888500000001</v>
      </c>
      <c r="S52" s="224">
        <v>69571.888500000001</v>
      </c>
      <c r="T52" s="224">
        <v>204221.20870000002</v>
      </c>
      <c r="U52" s="224">
        <v>27051.289499999999</v>
      </c>
      <c r="V52" s="224">
        <v>27684</v>
      </c>
      <c r="W52" s="294">
        <v>27333.195100000004</v>
      </c>
      <c r="X52" s="294">
        <v>82068.484599999996</v>
      </c>
      <c r="Y52" s="294">
        <v>19083</v>
      </c>
      <c r="Z52" s="294">
        <v>13829</v>
      </c>
      <c r="AA52" s="294">
        <v>5729.6540999999988</v>
      </c>
      <c r="AB52" s="294">
        <v>38641.6541</v>
      </c>
      <c r="AC52" s="294">
        <v>120710.1387</v>
      </c>
      <c r="AD52" s="294">
        <v>2135.0000000000005</v>
      </c>
      <c r="AE52" s="294">
        <v>2916</v>
      </c>
      <c r="AF52" s="294">
        <v>8645.9773999999998</v>
      </c>
      <c r="AG52" s="294">
        <v>13696.9774</v>
      </c>
      <c r="AH52" s="294">
        <v>134407.11609999998</v>
      </c>
      <c r="AI52" s="294">
        <v>16381.000000000002</v>
      </c>
      <c r="AJ52" s="294">
        <v>20280</v>
      </c>
      <c r="AK52" s="294">
        <v>27576.6253</v>
      </c>
      <c r="AL52" s="294">
        <v>64237.6253</v>
      </c>
      <c r="AM52" s="294">
        <v>198644.7414</v>
      </c>
      <c r="AN52" s="224">
        <v>28411.035899999999</v>
      </c>
      <c r="AO52" s="224">
        <v>27489.965286999995</v>
      </c>
      <c r="AP52" s="294">
        <v>24735.305600000003</v>
      </c>
      <c r="AQ52" s="294">
        <v>80636.306786999994</v>
      </c>
      <c r="AR52" s="294">
        <v>19798</v>
      </c>
      <c r="AS52" s="294">
        <v>13363</v>
      </c>
      <c r="AT52" s="294">
        <v>7484.3875000000007</v>
      </c>
      <c r="AU52" s="294">
        <v>40645.387499999997</v>
      </c>
      <c r="AV52" s="294">
        <v>121281.69428699999</v>
      </c>
      <c r="AW52" s="224">
        <v>2182</v>
      </c>
      <c r="AX52" s="224">
        <v>2904</v>
      </c>
      <c r="AY52" s="294">
        <v>8380.8080000000009</v>
      </c>
      <c r="AZ52" s="294">
        <v>13466.808000000001</v>
      </c>
      <c r="BA52" s="294">
        <v>134748.50228699998</v>
      </c>
      <c r="BB52" s="294">
        <v>17611</v>
      </c>
      <c r="BC52" s="294">
        <v>21628</v>
      </c>
      <c r="BD52" s="294">
        <v>25439</v>
      </c>
      <c r="BE52" s="294">
        <v>64678</v>
      </c>
      <c r="BF52" s="294">
        <v>199426.50228699998</v>
      </c>
      <c r="BG52" s="294">
        <v>781.76088699998218</v>
      </c>
      <c r="BH52" s="616">
        <v>3.9354723487283749E-3</v>
      </c>
      <c r="BI52" s="294">
        <v>30800</v>
      </c>
      <c r="BJ52" s="224">
        <v>22191</v>
      </c>
      <c r="BK52" s="224">
        <v>23574</v>
      </c>
      <c r="BL52" s="224">
        <v>76565</v>
      </c>
      <c r="BM52" s="224">
        <v>19198</v>
      </c>
      <c r="BN52" s="294">
        <v>14938</v>
      </c>
      <c r="BO52" s="294">
        <v>7023</v>
      </c>
      <c r="BP52" s="294">
        <v>41159</v>
      </c>
      <c r="BQ52" s="294">
        <v>117724</v>
      </c>
      <c r="BR52" s="294">
        <v>-3557.6942869999912</v>
      </c>
      <c r="BS52" s="616">
        <v>-2.9334140720207066E-2</v>
      </c>
      <c r="BT52" s="224">
        <v>2563</v>
      </c>
      <c r="BU52" s="294">
        <v>381</v>
      </c>
      <c r="BV52" s="616">
        <v>0.17461044912923923</v>
      </c>
      <c r="BW52" s="224">
        <v>2205</v>
      </c>
      <c r="BX52" s="695">
        <v>-699</v>
      </c>
      <c r="BY52" s="714">
        <v>-0.24070247933884298</v>
      </c>
      <c r="BZ52" s="294">
        <v>5789</v>
      </c>
      <c r="CA52" s="695">
        <f t="shared" si="0"/>
        <v>-2591.8080000000009</v>
      </c>
      <c r="CB52" s="714">
        <f t="shared" si="1"/>
        <v>-0.30925514580455732</v>
      </c>
      <c r="CC52" s="294">
        <v>10557</v>
      </c>
      <c r="CD52" s="695">
        <f t="shared" si="2"/>
        <v>-2909.8080000000009</v>
      </c>
      <c r="CE52" s="714">
        <f t="shared" si="3"/>
        <v>-0.21607258379268501</v>
      </c>
      <c r="CF52" s="294">
        <v>128281</v>
      </c>
      <c r="CG52" s="695">
        <f t="shared" si="4"/>
        <v>-6467.5022869999812</v>
      </c>
      <c r="CH52" s="714">
        <f t="shared" si="5"/>
        <v>-4.7996839870063188E-2</v>
      </c>
    </row>
    <row r="53" spans="1:86" x14ac:dyDescent="0.25">
      <c r="A53" s="87" t="s">
        <v>64</v>
      </c>
      <c r="J53" s="294">
        <v>0</v>
      </c>
      <c r="O53" s="294">
        <v>0</v>
      </c>
      <c r="Q53" s="224"/>
      <c r="R53" s="224"/>
      <c r="S53" s="224"/>
      <c r="T53" s="224">
        <v>0</v>
      </c>
      <c r="U53" s="224"/>
      <c r="V53" s="224"/>
      <c r="AC53" s="294">
        <v>0</v>
      </c>
      <c r="AH53" s="294">
        <v>0</v>
      </c>
      <c r="AM53" s="294">
        <v>0</v>
      </c>
      <c r="AN53" s="224"/>
      <c r="AO53" s="224"/>
      <c r="AV53" s="294">
        <v>0</v>
      </c>
      <c r="BA53" s="294">
        <v>0</v>
      </c>
      <c r="BF53" s="294">
        <v>0</v>
      </c>
      <c r="BG53" s="294">
        <v>0</v>
      </c>
      <c r="BH53" s="616"/>
      <c r="BJ53" s="224"/>
      <c r="BK53" s="224"/>
      <c r="BL53" s="224"/>
      <c r="BM53" s="224"/>
      <c r="BQ53" s="294">
        <v>0</v>
      </c>
      <c r="BR53" s="294">
        <v>0</v>
      </c>
      <c r="BS53" s="616" t="e">
        <v>#DIV/0!</v>
      </c>
      <c r="BU53" s="294">
        <v>0</v>
      </c>
      <c r="BV53" s="616" t="e">
        <v>#DIV/0!</v>
      </c>
      <c r="BX53" s="695">
        <v>0</v>
      </c>
      <c r="BY53" s="714" t="e">
        <v>#DIV/0!</v>
      </c>
      <c r="CA53" s="695">
        <f t="shared" si="0"/>
        <v>0</v>
      </c>
      <c r="CB53" s="714" t="e">
        <f t="shared" si="1"/>
        <v>#DIV/0!</v>
      </c>
      <c r="CD53" s="695">
        <f t="shared" si="2"/>
        <v>0</v>
      </c>
      <c r="CE53" s="714" t="e">
        <f t="shared" si="3"/>
        <v>#DIV/0!</v>
      </c>
      <c r="CF53" s="294">
        <v>0</v>
      </c>
      <c r="CG53" s="695">
        <f t="shared" si="4"/>
        <v>0</v>
      </c>
      <c r="CH53" s="714" t="e">
        <f t="shared" si="5"/>
        <v>#DIV/0!</v>
      </c>
    </row>
    <row r="54" spans="1:86" x14ac:dyDescent="0.25">
      <c r="A54" s="84" t="s">
        <v>79</v>
      </c>
      <c r="B54" s="85">
        <v>20955.878100000002</v>
      </c>
      <c r="C54" s="85">
        <v>18758.452880000001</v>
      </c>
      <c r="D54" s="85">
        <v>18002.588630000002</v>
      </c>
      <c r="E54" s="85">
        <v>57716.919609999997</v>
      </c>
      <c r="F54" s="85">
        <v>18452.654299999998</v>
      </c>
      <c r="G54" s="85">
        <v>14876.758970000001</v>
      </c>
      <c r="H54" s="85">
        <v>9416</v>
      </c>
      <c r="I54" s="85">
        <v>42745.413269999997</v>
      </c>
      <c r="J54" s="85">
        <v>100462.33288</v>
      </c>
      <c r="K54" s="85">
        <v>6449.2035999999989</v>
      </c>
      <c r="L54" s="85">
        <v>8202.5663000000004</v>
      </c>
      <c r="M54" s="85">
        <v>10299.9357</v>
      </c>
      <c r="N54" s="85">
        <v>24951.705600000001</v>
      </c>
      <c r="O54" s="85">
        <v>125414.03848</v>
      </c>
      <c r="P54" s="85">
        <v>14763</v>
      </c>
      <c r="Q54" s="235">
        <v>17049</v>
      </c>
      <c r="R54" s="235">
        <v>20240</v>
      </c>
      <c r="S54" s="235">
        <v>52052</v>
      </c>
      <c r="T54" s="235">
        <v>177466.03847999999</v>
      </c>
      <c r="U54" s="235">
        <v>22263.657700000003</v>
      </c>
      <c r="V54" s="235">
        <v>20576.887309999998</v>
      </c>
      <c r="W54" s="85">
        <v>20400.011599999998</v>
      </c>
      <c r="X54" s="85">
        <v>63240.55661</v>
      </c>
      <c r="Y54" s="85">
        <v>17357.929919999999</v>
      </c>
      <c r="Z54" s="85">
        <v>14618.348099999999</v>
      </c>
      <c r="AA54" s="85">
        <v>7950.3896500000001</v>
      </c>
      <c r="AB54" s="85">
        <v>39926.667669999995</v>
      </c>
      <c r="AC54" s="85">
        <v>103167.22427999999</v>
      </c>
      <c r="AD54" s="85">
        <v>5871.6</v>
      </c>
      <c r="AE54" s="85">
        <v>7985.8867999999993</v>
      </c>
      <c r="AF54" s="85">
        <v>10019.632900000001</v>
      </c>
      <c r="AG54" s="85">
        <v>23877.119699999999</v>
      </c>
      <c r="AH54" s="85">
        <v>127044.34397999999</v>
      </c>
      <c r="AI54" s="85">
        <v>13733.099999999999</v>
      </c>
      <c r="AJ54" s="85">
        <v>17113</v>
      </c>
      <c r="AK54" s="85">
        <v>19997</v>
      </c>
      <c r="AL54" s="85">
        <v>50843.1</v>
      </c>
      <c r="AM54" s="294">
        <v>177887.44397999998</v>
      </c>
      <c r="AN54" s="235">
        <v>21175</v>
      </c>
      <c r="AO54" s="235">
        <v>20532.800000000003</v>
      </c>
      <c r="AP54" s="85">
        <v>19424.67152</v>
      </c>
      <c r="AQ54" s="85">
        <v>61132.471520000006</v>
      </c>
      <c r="AR54" s="85">
        <v>18304.7</v>
      </c>
      <c r="AS54" s="85">
        <v>17283.7</v>
      </c>
      <c r="AT54" s="85">
        <v>11455.397999999999</v>
      </c>
      <c r="AU54" s="85">
        <v>47043.798000000003</v>
      </c>
      <c r="AV54" s="85">
        <v>108176.26952</v>
      </c>
      <c r="AW54" s="85">
        <v>6943</v>
      </c>
      <c r="AX54" s="85">
        <v>8927</v>
      </c>
      <c r="AY54" s="85">
        <v>10090.6569</v>
      </c>
      <c r="AZ54" s="85">
        <v>25960.656900000002</v>
      </c>
      <c r="BA54" s="85">
        <v>134136.92642</v>
      </c>
      <c r="BB54" s="85">
        <v>15516</v>
      </c>
      <c r="BC54" s="85">
        <v>19096</v>
      </c>
      <c r="BD54" s="85">
        <v>19547</v>
      </c>
      <c r="BE54" s="85">
        <v>54159</v>
      </c>
      <c r="BF54" s="294">
        <v>188295.92642</v>
      </c>
      <c r="BG54" s="85">
        <v>10408.482440000022</v>
      </c>
      <c r="BH54" s="536">
        <v>5.8511619522568781E-2</v>
      </c>
      <c r="BI54" s="85">
        <v>21038</v>
      </c>
      <c r="BJ54" s="235">
        <v>17344</v>
      </c>
      <c r="BK54" s="235">
        <v>19219</v>
      </c>
      <c r="BL54" s="235">
        <v>57601</v>
      </c>
      <c r="BM54" s="235">
        <v>17083</v>
      </c>
      <c r="BN54" s="85">
        <v>15695</v>
      </c>
      <c r="BO54" s="85">
        <v>13280</v>
      </c>
      <c r="BP54" s="85">
        <v>46058</v>
      </c>
      <c r="BQ54" s="85">
        <v>103659</v>
      </c>
      <c r="BR54" s="85">
        <v>-4517.2695200000016</v>
      </c>
      <c r="BS54" s="536">
        <v>-4.1758414669354385E-2</v>
      </c>
      <c r="BT54" s="85">
        <v>8484</v>
      </c>
      <c r="BU54" s="85">
        <v>1541</v>
      </c>
      <c r="BV54" s="536">
        <v>0.22195016563445197</v>
      </c>
      <c r="BW54" s="85">
        <v>7618.5</v>
      </c>
      <c r="BX54" s="695">
        <v>-1308.5</v>
      </c>
      <c r="BY54" s="714">
        <v>-0.14657779769239387</v>
      </c>
      <c r="BZ54" s="294">
        <v>9808</v>
      </c>
      <c r="CA54" s="695">
        <f t="shared" si="0"/>
        <v>-282.65689999999995</v>
      </c>
      <c r="CB54" s="714">
        <f t="shared" si="1"/>
        <v>-2.8011744210627156E-2</v>
      </c>
      <c r="CC54" s="294">
        <v>25910.5</v>
      </c>
      <c r="CD54" s="695">
        <f t="shared" si="2"/>
        <v>-50.15690000000177</v>
      </c>
      <c r="CE54" s="714">
        <f t="shared" si="3"/>
        <v>-1.9320350865236298E-3</v>
      </c>
      <c r="CF54" s="294">
        <v>129569.5</v>
      </c>
      <c r="CG54" s="695">
        <f t="shared" si="4"/>
        <v>-4567.4264200000034</v>
      </c>
      <c r="CH54" s="714">
        <f t="shared" si="5"/>
        <v>-3.4050477686500755E-2</v>
      </c>
    </row>
    <row r="55" spans="1:86" x14ac:dyDescent="0.25">
      <c r="A55" s="86" t="s">
        <v>39</v>
      </c>
      <c r="B55" s="294">
        <v>20955.878100000002</v>
      </c>
      <c r="C55" s="294">
        <v>18758.452880000001</v>
      </c>
      <c r="D55" s="294">
        <v>18002.588630000002</v>
      </c>
      <c r="E55" s="294">
        <v>57716.919609999997</v>
      </c>
      <c r="F55" s="294">
        <v>18452.654299999998</v>
      </c>
      <c r="G55" s="294">
        <v>14876.758970000001</v>
      </c>
      <c r="H55" s="294">
        <v>9416</v>
      </c>
      <c r="I55" s="294">
        <v>42745.413269999997</v>
      </c>
      <c r="J55" s="294">
        <v>100462.33288</v>
      </c>
      <c r="K55" s="294">
        <v>6449.2035999999989</v>
      </c>
      <c r="L55" s="294">
        <v>8202.5663000000004</v>
      </c>
      <c r="M55" s="294">
        <v>10299.9357</v>
      </c>
      <c r="N55" s="294">
        <v>24951.705600000001</v>
      </c>
      <c r="O55" s="294">
        <v>125414.03848</v>
      </c>
      <c r="P55" s="294">
        <v>14763</v>
      </c>
      <c r="Q55" s="224">
        <v>17049</v>
      </c>
      <c r="R55" s="224">
        <v>20240</v>
      </c>
      <c r="S55" s="224">
        <v>52052</v>
      </c>
      <c r="T55" s="224">
        <v>177466.03847999999</v>
      </c>
      <c r="U55" s="224">
        <v>22263.657700000003</v>
      </c>
      <c r="V55" s="224">
        <v>20576.887309999998</v>
      </c>
      <c r="W55" s="294">
        <v>20400.011599999998</v>
      </c>
      <c r="X55" s="294">
        <v>63240.55661</v>
      </c>
      <c r="Y55" s="294">
        <v>17357.929919999999</v>
      </c>
      <c r="Z55" s="294">
        <v>14618.348099999999</v>
      </c>
      <c r="AA55" s="294">
        <v>7950.3896500000001</v>
      </c>
      <c r="AB55" s="294">
        <v>39926.667669999995</v>
      </c>
      <c r="AC55" s="294">
        <v>103167.22427999999</v>
      </c>
      <c r="AD55" s="294">
        <v>5871.6</v>
      </c>
      <c r="AE55" s="294">
        <v>7985.8867999999993</v>
      </c>
      <c r="AF55" s="294">
        <v>10019.632900000001</v>
      </c>
      <c r="AG55" s="294">
        <v>23877.119699999999</v>
      </c>
      <c r="AH55" s="294">
        <v>127044.34397999999</v>
      </c>
      <c r="AI55" s="294">
        <v>13733.099999999999</v>
      </c>
      <c r="AJ55" s="294">
        <v>17113</v>
      </c>
      <c r="AK55" s="294">
        <v>19997</v>
      </c>
      <c r="AL55" s="294">
        <v>50843.1</v>
      </c>
      <c r="AM55" s="294">
        <v>177887.44397999998</v>
      </c>
      <c r="AN55" s="224">
        <v>21175</v>
      </c>
      <c r="AO55" s="224">
        <v>20532.800000000003</v>
      </c>
      <c r="AP55" s="294">
        <v>19424.67152</v>
      </c>
      <c r="AQ55" s="294">
        <v>61132.471520000006</v>
      </c>
      <c r="AR55" s="294">
        <v>18304.7</v>
      </c>
      <c r="AS55" s="294">
        <v>17283.7</v>
      </c>
      <c r="AT55" s="294">
        <v>11455.397999999999</v>
      </c>
      <c r="AU55" s="294">
        <v>47043.798000000003</v>
      </c>
      <c r="AV55" s="294">
        <v>108176.26952</v>
      </c>
      <c r="AW55" s="294">
        <v>6943</v>
      </c>
      <c r="AX55" s="294">
        <v>8927</v>
      </c>
      <c r="AY55" s="294">
        <v>10090.6569</v>
      </c>
      <c r="AZ55" s="294">
        <v>25960.656900000002</v>
      </c>
      <c r="BA55" s="294">
        <v>134136.92642</v>
      </c>
      <c r="BB55" s="294">
        <v>15516</v>
      </c>
      <c r="BC55" s="294">
        <v>19096</v>
      </c>
      <c r="BD55" s="294">
        <v>19547</v>
      </c>
      <c r="BE55" s="294">
        <v>54159</v>
      </c>
      <c r="BF55" s="294">
        <v>188295.92642</v>
      </c>
      <c r="BG55" s="294">
        <v>10408.482440000022</v>
      </c>
      <c r="BH55" s="616">
        <v>5.8511619522568781E-2</v>
      </c>
      <c r="BI55" s="294">
        <v>21038</v>
      </c>
      <c r="BJ55" s="224">
        <v>17344</v>
      </c>
      <c r="BK55" s="224">
        <v>19219</v>
      </c>
      <c r="BL55" s="224">
        <v>57601</v>
      </c>
      <c r="BM55" s="224">
        <v>17083</v>
      </c>
      <c r="BN55" s="294">
        <v>15695</v>
      </c>
      <c r="BO55" s="294">
        <v>13280</v>
      </c>
      <c r="BP55" s="294">
        <v>46058</v>
      </c>
      <c r="BQ55" s="294">
        <v>103659</v>
      </c>
      <c r="BR55" s="294">
        <v>-4517.2695200000016</v>
      </c>
      <c r="BS55" s="616">
        <v>-4.1758414669354385E-2</v>
      </c>
      <c r="BT55" s="294">
        <v>8484</v>
      </c>
      <c r="BU55" s="294">
        <v>1541</v>
      </c>
      <c r="BV55" s="616">
        <v>0.22195016563445197</v>
      </c>
      <c r="BW55" s="294">
        <v>7618.5</v>
      </c>
      <c r="BX55" s="695">
        <v>-1308.5</v>
      </c>
      <c r="BY55" s="714">
        <v>-0.14657779769239387</v>
      </c>
      <c r="BZ55" s="294">
        <v>9808</v>
      </c>
      <c r="CA55" s="695">
        <f t="shared" si="0"/>
        <v>-282.65689999999995</v>
      </c>
      <c r="CB55" s="714">
        <f t="shared" si="1"/>
        <v>-2.8011744210627156E-2</v>
      </c>
      <c r="CC55" s="294">
        <v>25910.5</v>
      </c>
      <c r="CD55" s="695">
        <f t="shared" si="2"/>
        <v>-50.15690000000177</v>
      </c>
      <c r="CE55" s="714">
        <f t="shared" si="3"/>
        <v>-1.9320350865236298E-3</v>
      </c>
      <c r="CF55" s="294">
        <v>129569.5</v>
      </c>
      <c r="CG55" s="695">
        <f t="shared" si="4"/>
        <v>-4567.4264200000034</v>
      </c>
      <c r="CH55" s="714">
        <f t="shared" si="5"/>
        <v>-3.4050477686500755E-2</v>
      </c>
    </row>
    <row r="56" spans="1:86" x14ac:dyDescent="0.25">
      <c r="A56" s="87" t="s">
        <v>40</v>
      </c>
      <c r="B56" s="294">
        <v>5830.7250000000004</v>
      </c>
      <c r="C56" s="294">
        <v>5195.0332799999996</v>
      </c>
      <c r="D56" s="294">
        <v>5537.9815799999997</v>
      </c>
      <c r="E56" s="294">
        <v>16563.739860000001</v>
      </c>
      <c r="F56" s="294">
        <v>5222.1574999999993</v>
      </c>
      <c r="G56" s="294">
        <v>4832.7785999999996</v>
      </c>
      <c r="H56" s="294">
        <v>1394</v>
      </c>
      <c r="I56" s="294">
        <v>11448.936099999999</v>
      </c>
      <c r="J56" s="294">
        <v>28012.67596</v>
      </c>
      <c r="K56" s="294">
        <v>0</v>
      </c>
      <c r="L56" s="294">
        <v>0</v>
      </c>
      <c r="M56" s="294">
        <v>0</v>
      </c>
      <c r="N56" s="294">
        <v>0</v>
      </c>
      <c r="O56" s="294">
        <v>28012.67596</v>
      </c>
      <c r="P56" s="294">
        <v>4424</v>
      </c>
      <c r="Q56" s="224">
        <v>5822</v>
      </c>
      <c r="R56" s="224">
        <v>7149</v>
      </c>
      <c r="S56" s="224">
        <v>17395</v>
      </c>
      <c r="T56" s="224">
        <v>45407.67596</v>
      </c>
      <c r="U56" s="224">
        <v>8183.6010000000006</v>
      </c>
      <c r="V56" s="224">
        <v>7195.8770999999997</v>
      </c>
      <c r="W56" s="294">
        <v>7082.9063499999993</v>
      </c>
      <c r="X56" s="294">
        <v>22462.384449999998</v>
      </c>
      <c r="Y56" s="294">
        <v>5297.4409999999998</v>
      </c>
      <c r="Z56" s="294">
        <v>5294.5123000000003</v>
      </c>
      <c r="AA56" s="294">
        <v>0</v>
      </c>
      <c r="AB56" s="294">
        <v>10591.953300000001</v>
      </c>
      <c r="AC56" s="294">
        <v>33054.337749999999</v>
      </c>
      <c r="AD56" s="294">
        <v>0</v>
      </c>
      <c r="AE56" s="294">
        <v>0</v>
      </c>
      <c r="AF56" s="294">
        <v>0</v>
      </c>
      <c r="AG56" s="294">
        <v>0</v>
      </c>
      <c r="AH56" s="294">
        <v>33054.337749999999</v>
      </c>
      <c r="AI56" s="294">
        <v>4533.3999999999996</v>
      </c>
      <c r="AJ56" s="294">
        <v>5493</v>
      </c>
      <c r="AK56" s="294">
        <v>5814.0000000000009</v>
      </c>
      <c r="AL56" s="294">
        <v>15840.400000000001</v>
      </c>
      <c r="AM56" s="294">
        <v>48894.73775</v>
      </c>
      <c r="AN56" s="224">
        <v>6281</v>
      </c>
      <c r="AO56" s="224">
        <v>5904</v>
      </c>
      <c r="AP56" s="294">
        <v>5425.02214</v>
      </c>
      <c r="AQ56" s="294">
        <v>17610.022140000001</v>
      </c>
      <c r="AR56" s="294">
        <v>5848</v>
      </c>
      <c r="AS56" s="294">
        <v>6074</v>
      </c>
      <c r="AT56" s="294">
        <v>4622.7155000000002</v>
      </c>
      <c r="AU56" s="294">
        <v>16544.715499999998</v>
      </c>
      <c r="AV56" s="294">
        <v>34154.737639999999</v>
      </c>
      <c r="AW56" s="294">
        <v>0</v>
      </c>
      <c r="AX56" s="294">
        <v>0</v>
      </c>
      <c r="AY56" s="294">
        <v>521.03680000000008</v>
      </c>
      <c r="AZ56" s="294">
        <v>521.03680000000008</v>
      </c>
      <c r="BA56" s="294">
        <v>34675.774440000001</v>
      </c>
      <c r="BB56" s="294">
        <v>6138</v>
      </c>
      <c r="BC56" s="294">
        <v>7355</v>
      </c>
      <c r="BD56" s="294">
        <v>7144</v>
      </c>
      <c r="BE56" s="294">
        <v>20637</v>
      </c>
      <c r="BF56" s="294">
        <v>55312.774440000001</v>
      </c>
      <c r="BG56" s="294">
        <v>6418.0366900000008</v>
      </c>
      <c r="BH56" s="616">
        <v>0.13126231953253509</v>
      </c>
      <c r="BI56" s="294">
        <v>6231</v>
      </c>
      <c r="BJ56" s="224">
        <v>5055</v>
      </c>
      <c r="BK56" s="224">
        <v>5323</v>
      </c>
      <c r="BL56" s="224">
        <v>16609</v>
      </c>
      <c r="BM56" s="224">
        <v>5127</v>
      </c>
      <c r="BN56" s="294">
        <v>5230</v>
      </c>
      <c r="BO56" s="294">
        <v>955</v>
      </c>
      <c r="BP56" s="294">
        <v>11312</v>
      </c>
      <c r="BQ56" s="294">
        <v>27921</v>
      </c>
      <c r="BR56" s="294">
        <v>-6233.7376399999994</v>
      </c>
      <c r="BS56" s="616">
        <v>-0.18251458130655984</v>
      </c>
      <c r="BT56" s="294">
        <v>0</v>
      </c>
      <c r="BU56" s="294">
        <v>0</v>
      </c>
      <c r="BV56" s="616" t="e">
        <v>#DIV/0!</v>
      </c>
      <c r="BW56" s="294">
        <v>0</v>
      </c>
      <c r="BX56" s="695">
        <v>0</v>
      </c>
      <c r="BY56" s="714" t="e">
        <v>#DIV/0!</v>
      </c>
      <c r="BZ56" s="294">
        <v>0</v>
      </c>
      <c r="CA56" s="695">
        <f t="shared" si="0"/>
        <v>-521.03680000000008</v>
      </c>
      <c r="CB56" s="714">
        <f t="shared" si="1"/>
        <v>-1</v>
      </c>
      <c r="CC56" s="294">
        <v>0</v>
      </c>
      <c r="CD56" s="695">
        <f t="shared" si="2"/>
        <v>-521.03680000000008</v>
      </c>
      <c r="CE56" s="714">
        <f t="shared" si="3"/>
        <v>-1</v>
      </c>
      <c r="CF56" s="294">
        <v>27921</v>
      </c>
      <c r="CG56" s="695">
        <f t="shared" si="4"/>
        <v>-6754.7744400000011</v>
      </c>
      <c r="CH56" s="714">
        <f t="shared" si="5"/>
        <v>-0.1947980845153981</v>
      </c>
    </row>
    <row r="57" spans="1:86" x14ac:dyDescent="0.25">
      <c r="A57" s="87" t="s">
        <v>41</v>
      </c>
      <c r="B57" s="294">
        <v>3281.7473</v>
      </c>
      <c r="C57" s="294">
        <v>2975.3544099999999</v>
      </c>
      <c r="D57" s="294">
        <v>2708.64714</v>
      </c>
      <c r="E57" s="294">
        <v>8965.7488499999999</v>
      </c>
      <c r="F57" s="294">
        <v>2572.5091000000002</v>
      </c>
      <c r="G57" s="294">
        <v>1313.9766</v>
      </c>
      <c r="H57" s="294">
        <v>2043</v>
      </c>
      <c r="I57" s="294">
        <v>5929.4857000000002</v>
      </c>
      <c r="J57" s="294">
        <v>14895.234550000001</v>
      </c>
      <c r="K57" s="294">
        <v>2100.0171999999998</v>
      </c>
      <c r="L57" s="294">
        <v>2312.7374</v>
      </c>
      <c r="M57" s="294">
        <v>3025.3</v>
      </c>
      <c r="N57" s="294">
        <v>7438.0546000000004</v>
      </c>
      <c r="O57" s="294">
        <v>22333.289150000001</v>
      </c>
      <c r="P57" s="294">
        <v>1468</v>
      </c>
      <c r="Q57" s="224">
        <v>1999.0000000000002</v>
      </c>
      <c r="R57" s="224">
        <v>2166</v>
      </c>
      <c r="S57" s="224">
        <v>5633</v>
      </c>
      <c r="T57" s="224">
        <v>27966.289150000001</v>
      </c>
      <c r="U57" s="224">
        <v>2818.768</v>
      </c>
      <c r="V57" s="224">
        <v>2684.0049100000001</v>
      </c>
      <c r="W57" s="294">
        <v>2552.0605999999998</v>
      </c>
      <c r="X57" s="294">
        <v>8054.8335099999995</v>
      </c>
      <c r="Y57" s="294">
        <v>2074.0571199999999</v>
      </c>
      <c r="Z57" s="294">
        <v>1031.0804000000001</v>
      </c>
      <c r="AA57" s="294">
        <v>2466.0408200000002</v>
      </c>
      <c r="AB57" s="294">
        <v>5571.1783400000004</v>
      </c>
      <c r="AC57" s="294">
        <v>13626.011849999999</v>
      </c>
      <c r="AD57" s="294">
        <v>2079</v>
      </c>
      <c r="AE57" s="294">
        <v>2282</v>
      </c>
      <c r="AF57" s="294">
        <v>3233</v>
      </c>
      <c r="AG57" s="294">
        <v>7594</v>
      </c>
      <c r="AH57" s="294">
        <v>21220.011849999999</v>
      </c>
      <c r="AI57" s="294">
        <v>1222.6999999999998</v>
      </c>
      <c r="AJ57" s="294">
        <v>1571</v>
      </c>
      <c r="AK57" s="294">
        <v>2775</v>
      </c>
      <c r="AL57" s="294">
        <v>5568.7</v>
      </c>
      <c r="AM57" s="294">
        <v>26788.71185</v>
      </c>
      <c r="AN57" s="224">
        <v>2984</v>
      </c>
      <c r="AO57" s="224">
        <v>3275</v>
      </c>
      <c r="AP57" s="294">
        <v>2713.1597299999999</v>
      </c>
      <c r="AQ57" s="294">
        <v>8972.1597299999994</v>
      </c>
      <c r="AR57" s="294">
        <v>1509</v>
      </c>
      <c r="AS57" s="294">
        <v>291</v>
      </c>
      <c r="AT57" s="294">
        <v>452.99</v>
      </c>
      <c r="AU57" s="294">
        <v>2252.9899999999998</v>
      </c>
      <c r="AV57" s="294">
        <v>11225.149729999999</v>
      </c>
      <c r="AW57" s="294">
        <v>2168</v>
      </c>
      <c r="AX57" s="294">
        <v>2349</v>
      </c>
      <c r="AY57" s="294">
        <v>2671.4825000000001</v>
      </c>
      <c r="AZ57" s="294">
        <v>7188.4825000000001</v>
      </c>
      <c r="BA57" s="294">
        <v>18413.632229999999</v>
      </c>
      <c r="BB57" s="294">
        <v>880</v>
      </c>
      <c r="BC57" s="294">
        <v>1030</v>
      </c>
      <c r="BD57" s="294">
        <v>1699</v>
      </c>
      <c r="BE57" s="294">
        <v>3609</v>
      </c>
      <c r="BF57" s="294">
        <v>22022.632229999999</v>
      </c>
      <c r="BG57" s="294">
        <v>-4766.0796200000004</v>
      </c>
      <c r="BH57" s="616">
        <v>-0.17791372898730851</v>
      </c>
      <c r="BI57" s="294">
        <v>2834</v>
      </c>
      <c r="BJ57" s="224">
        <v>2028</v>
      </c>
      <c r="BK57" s="224">
        <v>2975</v>
      </c>
      <c r="BL57" s="224">
        <v>7837</v>
      </c>
      <c r="BM57" s="224">
        <v>1788</v>
      </c>
      <c r="BN57" s="294">
        <v>766</v>
      </c>
      <c r="BO57" s="294">
        <v>2351</v>
      </c>
      <c r="BP57" s="294">
        <v>4905</v>
      </c>
      <c r="BQ57" s="294">
        <v>12742</v>
      </c>
      <c r="BR57" s="294">
        <v>1516.8502700000008</v>
      </c>
      <c r="BS57" s="616">
        <v>0.13512962468073919</v>
      </c>
      <c r="BT57" s="294">
        <v>2072</v>
      </c>
      <c r="BU57" s="294">
        <v>-96</v>
      </c>
      <c r="BV57" s="616">
        <v>-4.4280442804428041E-2</v>
      </c>
      <c r="BW57" s="294">
        <v>2066</v>
      </c>
      <c r="BX57" s="695">
        <v>-283</v>
      </c>
      <c r="BY57" s="714">
        <v>-0.12047679863771818</v>
      </c>
      <c r="BZ57" s="294">
        <v>2791</v>
      </c>
      <c r="CA57" s="695">
        <f t="shared" si="0"/>
        <v>119.51749999999993</v>
      </c>
      <c r="CB57" s="714">
        <f t="shared" si="1"/>
        <v>4.4738267984162326E-2</v>
      </c>
      <c r="CC57" s="294">
        <v>6929</v>
      </c>
      <c r="CD57" s="695">
        <f t="shared" si="2"/>
        <v>-259.48250000000007</v>
      </c>
      <c r="CE57" s="714">
        <f t="shared" si="3"/>
        <v>-3.6096978743427433E-2</v>
      </c>
      <c r="CF57" s="294">
        <v>19671</v>
      </c>
      <c r="CG57" s="695">
        <f t="shared" si="4"/>
        <v>1257.3677700000007</v>
      </c>
      <c r="CH57" s="714">
        <f t="shared" si="5"/>
        <v>6.8284614045427836E-2</v>
      </c>
    </row>
    <row r="58" spans="1:86" x14ac:dyDescent="0.25">
      <c r="A58" s="87" t="s">
        <v>42</v>
      </c>
      <c r="B58" s="294">
        <v>5684.7106000000003</v>
      </c>
      <c r="C58" s="294">
        <v>5013.04558</v>
      </c>
      <c r="D58" s="294">
        <v>4323.0173599999998</v>
      </c>
      <c r="E58" s="294">
        <v>15020.77354</v>
      </c>
      <c r="F58" s="294">
        <v>5329.2280000000001</v>
      </c>
      <c r="G58" s="294">
        <v>4136.0500700000002</v>
      </c>
      <c r="H58" s="294">
        <v>2641</v>
      </c>
      <c r="I58" s="294">
        <v>12106.27807</v>
      </c>
      <c r="J58" s="294">
        <v>27127.051610000002</v>
      </c>
      <c r="K58" s="294">
        <v>1482.152</v>
      </c>
      <c r="L58" s="294">
        <v>3064.884</v>
      </c>
      <c r="M58" s="294">
        <v>3650</v>
      </c>
      <c r="N58" s="294">
        <v>8197.0360000000001</v>
      </c>
      <c r="O58" s="294">
        <v>35324.087610000002</v>
      </c>
      <c r="P58" s="294">
        <v>4394.0000000000009</v>
      </c>
      <c r="Q58" s="294">
        <v>4751</v>
      </c>
      <c r="R58" s="294">
        <v>5424</v>
      </c>
      <c r="S58" s="294">
        <v>14569</v>
      </c>
      <c r="T58" s="294">
        <v>49893.087610000002</v>
      </c>
      <c r="U58" s="294">
        <v>5754.44</v>
      </c>
      <c r="V58" s="294">
        <v>5416.97714</v>
      </c>
      <c r="W58" s="294">
        <v>5745.0651300000009</v>
      </c>
      <c r="X58" s="294">
        <v>16916.48227</v>
      </c>
      <c r="Y58" s="294">
        <v>5641.5540999999994</v>
      </c>
      <c r="Z58" s="294">
        <v>4666.7431999999999</v>
      </c>
      <c r="AA58" s="294">
        <v>2877.3921500000001</v>
      </c>
      <c r="AB58" s="294">
        <v>13185.689449999998</v>
      </c>
      <c r="AC58" s="294">
        <v>30102.171719999998</v>
      </c>
      <c r="AD58" s="294">
        <v>1549</v>
      </c>
      <c r="AE58" s="294">
        <v>2669.9843999999998</v>
      </c>
      <c r="AF58" s="294">
        <v>2995</v>
      </c>
      <c r="AG58" s="294">
        <v>7213.9843999999994</v>
      </c>
      <c r="AH58" s="294">
        <v>37316.15612</v>
      </c>
      <c r="AI58" s="294">
        <v>3731</v>
      </c>
      <c r="AJ58" s="294">
        <v>4896</v>
      </c>
      <c r="AK58" s="294">
        <v>5568</v>
      </c>
      <c r="AL58" s="294">
        <v>14195</v>
      </c>
      <c r="AM58" s="294">
        <v>51511.15612</v>
      </c>
      <c r="AN58" s="294">
        <v>5757</v>
      </c>
      <c r="AO58" s="294">
        <v>5359</v>
      </c>
      <c r="AP58" s="294">
        <v>5961.9890699999996</v>
      </c>
      <c r="AQ58" s="294">
        <v>17077.98907</v>
      </c>
      <c r="AR58" s="294">
        <v>6053</v>
      </c>
      <c r="AS58" s="294">
        <v>6675.0000000000009</v>
      </c>
      <c r="AT58" s="294">
        <v>3330.1797499999998</v>
      </c>
      <c r="AU58" s="294">
        <v>16058.179749999999</v>
      </c>
      <c r="AV58" s="294">
        <v>33136.168819999999</v>
      </c>
      <c r="AW58" s="294">
        <v>2488</v>
      </c>
      <c r="AX58" s="294">
        <v>3421</v>
      </c>
      <c r="AY58" s="294">
        <v>3331.4148</v>
      </c>
      <c r="AZ58" s="294">
        <v>9240.4148000000005</v>
      </c>
      <c r="BA58" s="294">
        <v>42376.583619999998</v>
      </c>
      <c r="BB58" s="294">
        <v>3973</v>
      </c>
      <c r="BC58" s="294">
        <v>5630</v>
      </c>
      <c r="BD58" s="294">
        <v>5362</v>
      </c>
      <c r="BE58" s="294">
        <v>14965</v>
      </c>
      <c r="BF58" s="294">
        <v>57341.583619999998</v>
      </c>
      <c r="BG58" s="294">
        <v>5830.427499999998</v>
      </c>
      <c r="BH58" s="616">
        <v>0.11318766533636859</v>
      </c>
      <c r="BI58" s="294">
        <v>6393</v>
      </c>
      <c r="BJ58" s="294">
        <v>5482</v>
      </c>
      <c r="BK58" s="294">
        <v>5904</v>
      </c>
      <c r="BL58" s="294">
        <v>17779</v>
      </c>
      <c r="BM58" s="294">
        <v>5576</v>
      </c>
      <c r="BN58" s="294">
        <v>5636</v>
      </c>
      <c r="BO58" s="294">
        <v>6612</v>
      </c>
      <c r="BP58" s="294">
        <v>17824</v>
      </c>
      <c r="BQ58" s="294">
        <v>35603</v>
      </c>
      <c r="BR58" s="294">
        <v>2466.831180000001</v>
      </c>
      <c r="BS58" s="616">
        <v>7.4445274388845323E-2</v>
      </c>
      <c r="BT58" s="294">
        <v>4339</v>
      </c>
      <c r="BU58" s="294">
        <v>1851</v>
      </c>
      <c r="BV58" s="616">
        <v>0.74397106109324762</v>
      </c>
      <c r="BW58" s="294">
        <v>3077</v>
      </c>
      <c r="BX58" s="695">
        <v>-344</v>
      </c>
      <c r="BY58" s="714">
        <v>-0.10055539315989477</v>
      </c>
      <c r="BZ58" s="294">
        <v>3344</v>
      </c>
      <c r="CA58" s="695">
        <f t="shared" si="0"/>
        <v>12.585199999999986</v>
      </c>
      <c r="CB58" s="714">
        <f t="shared" si="1"/>
        <v>3.7777343127610484E-3</v>
      </c>
      <c r="CC58" s="294">
        <v>10760</v>
      </c>
      <c r="CD58" s="695">
        <f t="shared" si="2"/>
        <v>1519.5851999999995</v>
      </c>
      <c r="CE58" s="714">
        <f t="shared" si="3"/>
        <v>0.16444989027981724</v>
      </c>
      <c r="CF58" s="294">
        <v>46363</v>
      </c>
      <c r="CG58" s="695">
        <f t="shared" si="4"/>
        <v>3986.4163800000024</v>
      </c>
      <c r="CH58" s="714">
        <f t="shared" si="5"/>
        <v>9.4071207243770785E-2</v>
      </c>
    </row>
    <row r="59" spans="1:86" x14ac:dyDescent="0.25">
      <c r="A59" s="87" t="s">
        <v>43</v>
      </c>
      <c r="B59" s="294">
        <v>6158.6952000000001</v>
      </c>
      <c r="C59" s="294">
        <v>5575.0196100000003</v>
      </c>
      <c r="D59" s="294">
        <v>5432.9425500000007</v>
      </c>
      <c r="E59" s="294">
        <v>17166.657360000001</v>
      </c>
      <c r="F59" s="294">
        <v>5328.7596999999996</v>
      </c>
      <c r="G59" s="294">
        <v>4593.9537</v>
      </c>
      <c r="H59" s="294">
        <v>3337.9999999999995</v>
      </c>
      <c r="I59" s="294">
        <v>13260.713400000001</v>
      </c>
      <c r="J59" s="294">
        <v>30427.370760000002</v>
      </c>
      <c r="K59" s="294">
        <v>2867.0343999999996</v>
      </c>
      <c r="L59" s="294">
        <v>2824.9449000000004</v>
      </c>
      <c r="M59" s="294">
        <v>3624.6356999999998</v>
      </c>
      <c r="N59" s="294">
        <v>9316.6149999999998</v>
      </c>
      <c r="O59" s="294">
        <v>39743.985760000003</v>
      </c>
      <c r="P59" s="294">
        <v>4477</v>
      </c>
      <c r="Q59" s="294">
        <v>4477</v>
      </c>
      <c r="R59" s="294">
        <v>5501</v>
      </c>
      <c r="S59" s="294">
        <v>14455</v>
      </c>
      <c r="T59" s="294">
        <v>54198.985760000003</v>
      </c>
      <c r="U59" s="294">
        <v>5506.8487000000005</v>
      </c>
      <c r="V59" s="294">
        <v>5280.0281599999998</v>
      </c>
      <c r="W59" s="294">
        <v>5019.9795199999999</v>
      </c>
      <c r="X59" s="294">
        <v>15806.856380000001</v>
      </c>
      <c r="Y59" s="294">
        <v>4344.8777</v>
      </c>
      <c r="Z59" s="294">
        <v>3626.0122000000001</v>
      </c>
      <c r="AA59" s="294">
        <v>2606.9566800000002</v>
      </c>
      <c r="AB59" s="294">
        <v>10577.846580000001</v>
      </c>
      <c r="AC59" s="294">
        <v>26384.702960000002</v>
      </c>
      <c r="AD59" s="294">
        <v>2243.6</v>
      </c>
      <c r="AE59" s="294">
        <v>3033.9023999999999</v>
      </c>
      <c r="AF59" s="294">
        <v>3791.6329000000001</v>
      </c>
      <c r="AG59" s="294">
        <v>9069.1352999999999</v>
      </c>
      <c r="AH59" s="294">
        <v>35453.838260000004</v>
      </c>
      <c r="AI59" s="294">
        <v>4246</v>
      </c>
      <c r="AJ59" s="294">
        <v>5153</v>
      </c>
      <c r="AK59" s="294">
        <v>5840</v>
      </c>
      <c r="AL59" s="294">
        <v>15239</v>
      </c>
      <c r="AM59" s="294">
        <v>50692.838260000004</v>
      </c>
      <c r="AN59" s="294">
        <v>6153</v>
      </c>
      <c r="AO59" s="294">
        <v>5994.8000000000011</v>
      </c>
      <c r="AP59" s="294">
        <v>5324.5005799999999</v>
      </c>
      <c r="AQ59" s="294">
        <v>17472.300580000003</v>
      </c>
      <c r="AR59" s="294">
        <v>4894.7000000000007</v>
      </c>
      <c r="AS59" s="294">
        <v>4243.7</v>
      </c>
      <c r="AT59" s="294">
        <v>3049.5127499999999</v>
      </c>
      <c r="AU59" s="294">
        <v>12187.912750000001</v>
      </c>
      <c r="AV59" s="294">
        <v>29660.213330000006</v>
      </c>
      <c r="AW59" s="294">
        <v>2287</v>
      </c>
      <c r="AX59" s="294">
        <v>3157</v>
      </c>
      <c r="AY59" s="294">
        <v>3566.7228</v>
      </c>
      <c r="AZ59" s="294">
        <v>9010.7227999999996</v>
      </c>
      <c r="BA59" s="294">
        <v>38670.936130000002</v>
      </c>
      <c r="BB59" s="294">
        <v>4525</v>
      </c>
      <c r="BC59" s="294">
        <v>5081</v>
      </c>
      <c r="BD59" s="294">
        <v>5342</v>
      </c>
      <c r="BE59" s="294">
        <v>14948</v>
      </c>
      <c r="BF59" s="294">
        <v>53618.936130000002</v>
      </c>
      <c r="BG59" s="294">
        <v>2926.0978699999978</v>
      </c>
      <c r="BH59" s="616">
        <v>5.7722115597320656E-2</v>
      </c>
      <c r="BI59" s="294">
        <v>5580</v>
      </c>
      <c r="BJ59" s="294">
        <v>4779</v>
      </c>
      <c r="BK59" s="294">
        <v>5017</v>
      </c>
      <c r="BL59" s="294">
        <v>15376</v>
      </c>
      <c r="BM59" s="294">
        <v>4592</v>
      </c>
      <c r="BN59" s="294">
        <v>4063</v>
      </c>
      <c r="BO59" s="294">
        <v>3362</v>
      </c>
      <c r="BP59" s="294">
        <v>12017</v>
      </c>
      <c r="BQ59" s="294">
        <v>27393</v>
      </c>
      <c r="BR59" s="294">
        <v>-2267.213330000006</v>
      </c>
      <c r="BS59" s="616">
        <v>-7.6439548993628412E-2</v>
      </c>
      <c r="BT59" s="294">
        <v>2073</v>
      </c>
      <c r="BU59" s="294">
        <v>-214</v>
      </c>
      <c r="BV59" s="616">
        <v>-9.3572365544381281E-2</v>
      </c>
      <c r="BW59" s="294">
        <v>2475.5</v>
      </c>
      <c r="BX59" s="695">
        <v>-681.5</v>
      </c>
      <c r="BY59" s="714">
        <v>-0.21586949635730124</v>
      </c>
      <c r="BZ59" s="294">
        <v>3673</v>
      </c>
      <c r="CA59" s="695">
        <f t="shared" si="0"/>
        <v>106.27719999999999</v>
      </c>
      <c r="CB59" s="714">
        <f t="shared" si="1"/>
        <v>2.9796876841676621E-2</v>
      </c>
      <c r="CC59" s="294">
        <v>8221.5</v>
      </c>
      <c r="CD59" s="695">
        <f t="shared" si="2"/>
        <v>-789.22279999999955</v>
      </c>
      <c r="CE59" s="714">
        <f t="shared" si="3"/>
        <v>-8.7587069041786481E-2</v>
      </c>
      <c r="CF59" s="294">
        <v>35614.5</v>
      </c>
      <c r="CG59" s="695">
        <f t="shared" si="4"/>
        <v>-3056.4361300000019</v>
      </c>
      <c r="CH59" s="714">
        <f t="shared" si="5"/>
        <v>-7.9037034938207532E-2</v>
      </c>
    </row>
    <row r="60" spans="1:86" x14ac:dyDescent="0.25">
      <c r="A60" s="84" t="s">
        <v>80</v>
      </c>
      <c r="B60" s="85">
        <v>109320.90156822999</v>
      </c>
      <c r="C60" s="85">
        <v>96006.866113919998</v>
      </c>
      <c r="D60" s="85">
        <v>98514.627491480001</v>
      </c>
      <c r="E60" s="85">
        <v>303704.74629078776</v>
      </c>
      <c r="F60" s="85">
        <v>89583.014322529998</v>
      </c>
      <c r="G60" s="85">
        <v>84163.811216229995</v>
      </c>
      <c r="H60" s="85">
        <v>74001.355533130001</v>
      </c>
      <c r="I60" s="85">
        <v>247635.40656087</v>
      </c>
      <c r="J60" s="85">
        <v>551340.15285165783</v>
      </c>
      <c r="K60" s="85">
        <v>69034.279687999995</v>
      </c>
      <c r="L60" s="85">
        <v>72554.185438999993</v>
      </c>
      <c r="M60" s="85">
        <v>74280.555335504003</v>
      </c>
      <c r="N60" s="85">
        <v>215869.74229334801</v>
      </c>
      <c r="O60" s="85">
        <v>767209.89514500578</v>
      </c>
      <c r="P60" s="85">
        <v>86662.680573599995</v>
      </c>
      <c r="Q60" s="85">
        <v>91903.100622112979</v>
      </c>
      <c r="R60" s="85">
        <v>111050.56065799999</v>
      </c>
      <c r="S60" s="85">
        <v>289616.35680367</v>
      </c>
      <c r="T60" s="85">
        <v>1056826.2519486758</v>
      </c>
      <c r="U60" s="85">
        <v>111037.55106282</v>
      </c>
      <c r="V60" s="85">
        <v>107996.98416024999</v>
      </c>
      <c r="W60" s="85">
        <v>102946.63113472</v>
      </c>
      <c r="X60" s="85">
        <v>321981.17925619998</v>
      </c>
      <c r="Y60" s="85">
        <v>86253.2392444</v>
      </c>
      <c r="Z60" s="85">
        <v>80697.737745830003</v>
      </c>
      <c r="AA60" s="85">
        <v>71596.623631690003</v>
      </c>
      <c r="AB60" s="85">
        <v>238548.57210379999</v>
      </c>
      <c r="AC60" s="85">
        <v>560529.75135999999</v>
      </c>
      <c r="AD60" s="85">
        <v>71240.951159211996</v>
      </c>
      <c r="AE60" s="85">
        <v>64864.838573840003</v>
      </c>
      <c r="AF60" s="85">
        <v>60311.456702299998</v>
      </c>
      <c r="AG60" s="85">
        <v>196418.23688507199</v>
      </c>
      <c r="AH60" s="85">
        <v>756947.98824507196</v>
      </c>
      <c r="AI60" s="85">
        <v>79866.999697399995</v>
      </c>
      <c r="AJ60" s="85">
        <v>88018.648574000006</v>
      </c>
      <c r="AK60" s="85">
        <v>105927.645196</v>
      </c>
      <c r="AL60" s="85">
        <v>273813.20048545499</v>
      </c>
      <c r="AM60" s="294">
        <v>1030761.1887305269</v>
      </c>
      <c r="AN60" s="85">
        <v>108936.6</v>
      </c>
      <c r="AO60" s="85">
        <v>95996.5</v>
      </c>
      <c r="AP60" s="85">
        <v>93907.7</v>
      </c>
      <c r="AQ60" s="85">
        <v>298840.8</v>
      </c>
      <c r="AR60" s="85">
        <v>82152.399999999994</v>
      </c>
      <c r="AS60" s="85">
        <v>77426.5</v>
      </c>
      <c r="AT60" s="85">
        <v>59065.9</v>
      </c>
      <c r="AU60" s="85">
        <v>218644.8</v>
      </c>
      <c r="AV60" s="85">
        <v>517485.6</v>
      </c>
      <c r="AW60" s="85">
        <v>58940</v>
      </c>
      <c r="AX60" s="85">
        <v>63541.322039999999</v>
      </c>
      <c r="AY60" s="85">
        <v>61421.388180000002</v>
      </c>
      <c r="AZ60" s="85">
        <v>183902.71022000001</v>
      </c>
      <c r="BA60" s="85">
        <v>701388.31021999998</v>
      </c>
      <c r="BB60" s="85">
        <v>75770.399999999994</v>
      </c>
      <c r="BC60" s="85">
        <v>80640.600000000006</v>
      </c>
      <c r="BD60" s="85">
        <v>92202.1</v>
      </c>
      <c r="BE60" s="85">
        <v>248613.1</v>
      </c>
      <c r="BF60" s="85">
        <v>950001.41021999996</v>
      </c>
      <c r="BG60" s="85">
        <v>-80759.778510526987</v>
      </c>
      <c r="BH60" s="536">
        <v>-7.834965013573103E-2</v>
      </c>
      <c r="BI60" s="85">
        <v>96593.7</v>
      </c>
      <c r="BJ60" s="85">
        <v>82393.8</v>
      </c>
      <c r="BK60" s="85">
        <v>83634.399999999994</v>
      </c>
      <c r="BL60" s="85">
        <v>262621.90000000002</v>
      </c>
      <c r="BM60" s="85">
        <v>73006.600000000006</v>
      </c>
      <c r="BN60" s="85">
        <v>68943</v>
      </c>
      <c r="BO60" s="85">
        <v>55283.5</v>
      </c>
      <c r="BP60" s="85">
        <v>197233.1</v>
      </c>
      <c r="BQ60" s="85">
        <v>459855</v>
      </c>
      <c r="BR60" s="85">
        <v>-57630.599999999977</v>
      </c>
      <c r="BS60" s="536">
        <v>-0.11136657715692955</v>
      </c>
      <c r="BT60" s="85">
        <v>52793.4</v>
      </c>
      <c r="BU60" s="85">
        <v>-6146.5999999999985</v>
      </c>
      <c r="BV60" s="536">
        <v>-0.10428571428571426</v>
      </c>
      <c r="BW60" s="85">
        <v>52088.1</v>
      </c>
      <c r="BX60" s="695">
        <v>-11453.222040000001</v>
      </c>
      <c r="BY60" s="714">
        <v>-0.1802484064273964</v>
      </c>
      <c r="BZ60" s="294">
        <v>52980.800000000003</v>
      </c>
      <c r="CA60" s="695">
        <f t="shared" si="0"/>
        <v>-8440.5881799999988</v>
      </c>
      <c r="CB60" s="714">
        <f t="shared" si="1"/>
        <v>-0.13742099340484165</v>
      </c>
      <c r="CC60" s="294">
        <v>157862.29999999999</v>
      </c>
      <c r="CD60" s="695">
        <f t="shared" si="2"/>
        <v>-26040.41022000002</v>
      </c>
      <c r="CE60" s="714">
        <f t="shared" si="3"/>
        <v>-0.14159883880367111</v>
      </c>
      <c r="CF60" s="294">
        <v>617717.30000000005</v>
      </c>
      <c r="CG60" s="695">
        <f t="shared" si="4"/>
        <v>-83671.010219999938</v>
      </c>
      <c r="CH60" s="714">
        <f t="shared" si="5"/>
        <v>-0.11929341992277485</v>
      </c>
    </row>
    <row r="61" spans="1:86" x14ac:dyDescent="0.25">
      <c r="A61" s="86" t="s">
        <v>44</v>
      </c>
      <c r="B61" s="294">
        <v>109245</v>
      </c>
      <c r="C61" s="294">
        <v>95942</v>
      </c>
      <c r="D61" s="294">
        <v>98449</v>
      </c>
      <c r="E61" s="294">
        <v>303636</v>
      </c>
      <c r="F61" s="294">
        <v>89526</v>
      </c>
      <c r="G61" s="294">
        <v>84105</v>
      </c>
      <c r="H61" s="294">
        <v>73948</v>
      </c>
      <c r="I61" s="224">
        <v>247579</v>
      </c>
      <c r="J61" s="294">
        <v>551215</v>
      </c>
      <c r="K61" s="294">
        <v>68983</v>
      </c>
      <c r="L61" s="294">
        <v>72484</v>
      </c>
      <c r="M61" s="294">
        <v>74225</v>
      </c>
      <c r="N61" s="294">
        <v>215692</v>
      </c>
      <c r="O61" s="294">
        <v>766907</v>
      </c>
      <c r="P61" s="294">
        <v>86598</v>
      </c>
      <c r="Q61" s="224">
        <v>91837.999999999985</v>
      </c>
      <c r="R61" s="224">
        <v>110976.57237999998</v>
      </c>
      <c r="S61" s="224">
        <v>289412.57238000003</v>
      </c>
      <c r="T61" s="224">
        <v>1056319.57238</v>
      </c>
      <c r="U61" s="224">
        <v>110960</v>
      </c>
      <c r="V61" s="224">
        <v>107923</v>
      </c>
      <c r="W61" s="224">
        <v>102873</v>
      </c>
      <c r="X61" s="224">
        <v>321756</v>
      </c>
      <c r="Y61" s="224">
        <v>86191</v>
      </c>
      <c r="Z61" s="224">
        <v>80641</v>
      </c>
      <c r="AA61" s="224">
        <v>71537</v>
      </c>
      <c r="AB61" s="224">
        <v>238369</v>
      </c>
      <c r="AC61" s="224">
        <v>560125</v>
      </c>
      <c r="AD61" s="224">
        <v>71185</v>
      </c>
      <c r="AE61" s="224">
        <v>64802</v>
      </c>
      <c r="AF61" s="224">
        <v>60259</v>
      </c>
      <c r="AG61" s="224">
        <v>196246</v>
      </c>
      <c r="AH61" s="224">
        <v>756371</v>
      </c>
      <c r="AI61" s="224">
        <v>79801</v>
      </c>
      <c r="AJ61" s="224">
        <v>87951</v>
      </c>
      <c r="AK61" s="224">
        <v>105854</v>
      </c>
      <c r="AL61" s="294">
        <v>273606</v>
      </c>
      <c r="AM61" s="294">
        <v>1029977</v>
      </c>
      <c r="AN61" s="224">
        <v>108849</v>
      </c>
      <c r="AO61" s="224">
        <v>95920</v>
      </c>
      <c r="AP61" s="224">
        <v>93831</v>
      </c>
      <c r="AQ61" s="224">
        <v>298600</v>
      </c>
      <c r="AR61" s="224">
        <v>82088</v>
      </c>
      <c r="AS61" s="224">
        <v>77364</v>
      </c>
      <c r="AT61" s="224">
        <v>59021</v>
      </c>
      <c r="AU61" s="224">
        <v>218473</v>
      </c>
      <c r="AV61" s="224">
        <v>517073</v>
      </c>
      <c r="AW61" s="224">
        <v>58900</v>
      </c>
      <c r="AX61" s="224">
        <v>63481.122040000002</v>
      </c>
      <c r="AY61" s="224">
        <v>61369.98818</v>
      </c>
      <c r="AZ61" s="224">
        <v>183751.11022</v>
      </c>
      <c r="BA61" s="224">
        <v>700824.11022000003</v>
      </c>
      <c r="BB61" s="224">
        <v>75712</v>
      </c>
      <c r="BC61" s="224">
        <v>80580</v>
      </c>
      <c r="BD61" s="224">
        <v>92135</v>
      </c>
      <c r="BE61" s="294">
        <v>248427</v>
      </c>
      <c r="BF61" s="294">
        <v>949251.11022000003</v>
      </c>
      <c r="BG61" s="224">
        <v>-80725.889779999969</v>
      </c>
      <c r="BH61" s="510">
        <v>-7.8376400424475468E-2</v>
      </c>
      <c r="BI61" s="224">
        <v>96522</v>
      </c>
      <c r="BJ61" s="224">
        <v>82330</v>
      </c>
      <c r="BK61" s="224">
        <v>83566</v>
      </c>
      <c r="BL61" s="224">
        <v>262418</v>
      </c>
      <c r="BM61" s="224">
        <v>72944</v>
      </c>
      <c r="BN61" s="224">
        <v>68890</v>
      </c>
      <c r="BO61" s="224">
        <v>55237</v>
      </c>
      <c r="BP61" s="224">
        <v>197071</v>
      </c>
      <c r="BQ61" s="224">
        <v>459489</v>
      </c>
      <c r="BR61" s="224">
        <v>-57584</v>
      </c>
      <c r="BS61" s="510">
        <v>-0.11136531979043578</v>
      </c>
      <c r="BT61" s="224">
        <v>52751</v>
      </c>
      <c r="BU61" s="224">
        <v>-6149</v>
      </c>
      <c r="BV61" s="510">
        <v>-0.10439728353140917</v>
      </c>
      <c r="BW61" s="224">
        <v>52028</v>
      </c>
      <c r="BX61" s="695">
        <v>-11453.122040000002</v>
      </c>
      <c r="BY61" s="714">
        <v>-0.1804177631388319</v>
      </c>
      <c r="BZ61" s="294">
        <v>52935</v>
      </c>
      <c r="CA61" s="695">
        <f t="shared" si="0"/>
        <v>-8434.9881800000003</v>
      </c>
      <c r="CB61" s="714">
        <f t="shared" si="1"/>
        <v>-0.13744483957304879</v>
      </c>
      <c r="CC61" s="294">
        <v>157714</v>
      </c>
      <c r="CD61" s="695">
        <f t="shared" si="2"/>
        <v>-26037.110220000002</v>
      </c>
      <c r="CE61" s="714">
        <f t="shared" si="3"/>
        <v>-0.14169770288095951</v>
      </c>
      <c r="CF61" s="294">
        <v>617203</v>
      </c>
      <c r="CG61" s="695">
        <f t="shared" si="4"/>
        <v>-83621.110220000031</v>
      </c>
      <c r="CH61" s="714">
        <f t="shared" si="5"/>
        <v>-0.11931825546605411</v>
      </c>
    </row>
    <row r="62" spans="1:86" x14ac:dyDescent="0.25">
      <c r="A62" s="86" t="s">
        <v>45</v>
      </c>
      <c r="B62" s="294">
        <v>37638</v>
      </c>
      <c r="C62" s="294">
        <v>33283.999999999993</v>
      </c>
      <c r="D62" s="294">
        <v>31993.000000000004</v>
      </c>
      <c r="E62" s="294">
        <v>102915</v>
      </c>
      <c r="F62" s="294">
        <v>29155</v>
      </c>
      <c r="G62" s="294">
        <v>21724</v>
      </c>
      <c r="H62" s="294">
        <v>36542</v>
      </c>
      <c r="I62" s="294">
        <v>87421</v>
      </c>
      <c r="J62" s="294">
        <v>190336</v>
      </c>
      <c r="K62" s="294">
        <v>39376</v>
      </c>
      <c r="L62" s="294">
        <v>44998</v>
      </c>
      <c r="M62" s="294">
        <v>42974</v>
      </c>
      <c r="N62" s="294">
        <v>127348</v>
      </c>
      <c r="O62" s="294">
        <v>317684.58759000001</v>
      </c>
      <c r="P62" s="294">
        <v>28185</v>
      </c>
      <c r="Q62" s="294">
        <v>29042.999999999996</v>
      </c>
      <c r="R62" s="294">
        <v>40104.00847999999</v>
      </c>
      <c r="S62" s="294">
        <v>97332.00847999999</v>
      </c>
      <c r="T62" s="294">
        <v>415016.59606999997</v>
      </c>
      <c r="U62" s="294">
        <v>39311.999999999993</v>
      </c>
      <c r="V62" s="294">
        <v>39015</v>
      </c>
      <c r="W62" s="294">
        <v>35906</v>
      </c>
      <c r="X62" s="294">
        <v>114233</v>
      </c>
      <c r="Y62" s="294">
        <v>23698.000000000004</v>
      </c>
      <c r="Z62" s="294">
        <v>24136</v>
      </c>
      <c r="AA62" s="294">
        <v>36358.999999999993</v>
      </c>
      <c r="AB62" s="294">
        <v>84193</v>
      </c>
      <c r="AC62" s="294">
        <v>198426</v>
      </c>
      <c r="AD62" s="294">
        <v>36194</v>
      </c>
      <c r="AE62" s="294">
        <v>36548</v>
      </c>
      <c r="AF62" s="294">
        <v>25544</v>
      </c>
      <c r="AG62" s="294">
        <v>98286</v>
      </c>
      <c r="AH62" s="294">
        <v>296712</v>
      </c>
      <c r="AI62" s="294">
        <v>14326</v>
      </c>
      <c r="AJ62" s="294">
        <v>17405</v>
      </c>
      <c r="AK62" s="294">
        <v>24915.000000000004</v>
      </c>
      <c r="AL62" s="294">
        <v>56646</v>
      </c>
      <c r="AM62" s="294">
        <v>353358</v>
      </c>
      <c r="AN62" s="294">
        <v>21626</v>
      </c>
      <c r="AO62" s="294">
        <v>21819</v>
      </c>
      <c r="AP62" s="294">
        <v>15607</v>
      </c>
      <c r="AQ62" s="294">
        <v>59052</v>
      </c>
      <c r="AR62" s="294">
        <v>12835</v>
      </c>
      <c r="AS62" s="294">
        <v>14715</v>
      </c>
      <c r="AT62" s="294">
        <v>12675</v>
      </c>
      <c r="AU62" s="294">
        <v>40225</v>
      </c>
      <c r="AV62" s="294">
        <v>99277</v>
      </c>
      <c r="AW62" s="294">
        <v>14930</v>
      </c>
      <c r="AX62" s="294">
        <v>17837.122039999998</v>
      </c>
      <c r="AY62" s="294">
        <v>12549.988179999998</v>
      </c>
      <c r="AZ62" s="294">
        <v>45317.110219999995</v>
      </c>
      <c r="BA62" s="294">
        <v>144594.11022</v>
      </c>
      <c r="BB62" s="224">
        <v>13424</v>
      </c>
      <c r="BC62" s="294">
        <v>12280</v>
      </c>
      <c r="BD62" s="294">
        <v>12710</v>
      </c>
      <c r="BE62" s="294">
        <v>38414</v>
      </c>
      <c r="BF62" s="294">
        <v>183008.11022</v>
      </c>
      <c r="BG62" s="224">
        <v>-170349.88978</v>
      </c>
      <c r="BH62" s="510">
        <v>-0.48208867431896263</v>
      </c>
      <c r="BI62" s="224">
        <v>12984</v>
      </c>
      <c r="BJ62" s="294">
        <v>11268</v>
      </c>
      <c r="BK62" s="294">
        <v>12123</v>
      </c>
      <c r="BL62" s="294">
        <v>36375</v>
      </c>
      <c r="BM62" s="294">
        <v>11603</v>
      </c>
      <c r="BN62" s="294">
        <v>14461</v>
      </c>
      <c r="BO62" s="294">
        <v>3977</v>
      </c>
      <c r="BP62" s="294">
        <v>30041</v>
      </c>
      <c r="BQ62" s="294">
        <v>66416</v>
      </c>
      <c r="BR62" s="224">
        <v>-32861</v>
      </c>
      <c r="BS62" s="510">
        <v>-0.33100315279470571</v>
      </c>
      <c r="BT62" s="294">
        <v>0</v>
      </c>
      <c r="BU62" s="224">
        <v>-14930</v>
      </c>
      <c r="BV62" s="510">
        <v>-1</v>
      </c>
      <c r="BW62" s="294">
        <v>0</v>
      </c>
      <c r="BX62" s="695">
        <v>-17837.122039999998</v>
      </c>
      <c r="BY62" s="714">
        <v>-1</v>
      </c>
      <c r="BZ62" s="294">
        <v>0</v>
      </c>
      <c r="CA62" s="695">
        <f t="shared" si="0"/>
        <v>-12549.988179999998</v>
      </c>
      <c r="CB62" s="714">
        <f t="shared" si="1"/>
        <v>-1</v>
      </c>
      <c r="CC62" s="294">
        <v>0</v>
      </c>
      <c r="CD62" s="695">
        <f t="shared" si="2"/>
        <v>-45317.110219999995</v>
      </c>
      <c r="CE62" s="714">
        <f t="shared" si="3"/>
        <v>-1</v>
      </c>
      <c r="CF62" s="294">
        <v>66416</v>
      </c>
      <c r="CG62" s="695">
        <f t="shared" si="4"/>
        <v>-78178.110220000002</v>
      </c>
      <c r="CH62" s="714">
        <f t="shared" si="5"/>
        <v>-0.5406728538323724</v>
      </c>
    </row>
    <row r="63" spans="1:86" x14ac:dyDescent="0.25">
      <c r="A63" s="86" t="s">
        <v>46</v>
      </c>
      <c r="B63" s="294">
        <v>71607</v>
      </c>
      <c r="C63" s="294">
        <v>62658</v>
      </c>
      <c r="D63" s="294">
        <v>66456</v>
      </c>
      <c r="E63" s="294">
        <v>200721</v>
      </c>
      <c r="F63" s="294">
        <v>60371</v>
      </c>
      <c r="G63" s="294">
        <v>62381</v>
      </c>
      <c r="H63" s="294">
        <v>37406</v>
      </c>
      <c r="I63" s="294">
        <v>160158</v>
      </c>
      <c r="J63" s="294">
        <v>360879</v>
      </c>
      <c r="K63" s="294">
        <v>29607</v>
      </c>
      <c r="L63" s="294">
        <v>27485.999999999996</v>
      </c>
      <c r="M63" s="294">
        <v>31251</v>
      </c>
      <c r="N63" s="294">
        <v>88344</v>
      </c>
      <c r="O63" s="294">
        <v>449225.05335</v>
      </c>
      <c r="P63" s="294">
        <v>58413</v>
      </c>
      <c r="Q63" s="294">
        <v>62794.999999999993</v>
      </c>
      <c r="R63" s="294">
        <v>70872.563899999994</v>
      </c>
      <c r="S63" s="294">
        <v>192080.56390000001</v>
      </c>
      <c r="T63" s="294">
        <v>641305.61725000001</v>
      </c>
      <c r="U63" s="294">
        <v>71648</v>
      </c>
      <c r="V63" s="294">
        <v>68908</v>
      </c>
      <c r="W63" s="294">
        <v>66967</v>
      </c>
      <c r="X63" s="294">
        <v>207523</v>
      </c>
      <c r="Y63" s="294">
        <v>62493</v>
      </c>
      <c r="Z63" s="294">
        <v>56505</v>
      </c>
      <c r="AA63" s="294">
        <v>35178.000000000007</v>
      </c>
      <c r="AB63" s="294">
        <v>154176</v>
      </c>
      <c r="AC63" s="294">
        <v>361699</v>
      </c>
      <c r="AD63" s="294">
        <v>34991.000000000007</v>
      </c>
      <c r="AE63" s="294">
        <v>28254</v>
      </c>
      <c r="AF63" s="294">
        <v>34715</v>
      </c>
      <c r="AG63" s="294">
        <v>97960</v>
      </c>
      <c r="AH63" s="294">
        <v>459659</v>
      </c>
      <c r="AI63" s="294">
        <v>65475</v>
      </c>
      <c r="AJ63" s="294">
        <v>70546</v>
      </c>
      <c r="AK63" s="294">
        <v>80939</v>
      </c>
      <c r="AL63" s="294">
        <v>216960</v>
      </c>
      <c r="AM63" s="294">
        <v>676619</v>
      </c>
      <c r="AN63" s="294">
        <v>87223</v>
      </c>
      <c r="AO63" s="294">
        <v>74101</v>
      </c>
      <c r="AP63" s="294">
        <v>78224</v>
      </c>
      <c r="AQ63" s="294">
        <v>239548</v>
      </c>
      <c r="AR63" s="294">
        <v>69253</v>
      </c>
      <c r="AS63" s="294">
        <v>62649</v>
      </c>
      <c r="AT63" s="294">
        <v>46346</v>
      </c>
      <c r="AU63" s="294">
        <v>178248</v>
      </c>
      <c r="AV63" s="294">
        <v>417796</v>
      </c>
      <c r="AW63" s="294">
        <v>43970</v>
      </c>
      <c r="AX63" s="294">
        <v>45644</v>
      </c>
      <c r="AY63" s="294">
        <v>48820</v>
      </c>
      <c r="AZ63" s="294">
        <v>138434</v>
      </c>
      <c r="BA63" s="294">
        <v>556230</v>
      </c>
      <c r="BB63" s="224">
        <v>62288</v>
      </c>
      <c r="BC63" s="294">
        <v>68300</v>
      </c>
      <c r="BD63" s="294">
        <v>79425</v>
      </c>
      <c r="BE63" s="294">
        <v>210013</v>
      </c>
      <c r="BF63" s="294">
        <v>766243</v>
      </c>
      <c r="BG63" s="224">
        <v>89624</v>
      </c>
      <c r="BH63" s="510">
        <v>0.13245859191066178</v>
      </c>
      <c r="BI63" s="224">
        <v>83538</v>
      </c>
      <c r="BJ63" s="294">
        <v>71062</v>
      </c>
      <c r="BK63" s="294">
        <v>71443</v>
      </c>
      <c r="BL63" s="294">
        <v>226043</v>
      </c>
      <c r="BM63" s="294">
        <v>61341</v>
      </c>
      <c r="BN63" s="294">
        <v>54429</v>
      </c>
      <c r="BO63" s="294">
        <v>51260</v>
      </c>
      <c r="BP63" s="294">
        <v>167030</v>
      </c>
      <c r="BQ63" s="294">
        <v>393073</v>
      </c>
      <c r="BR63" s="224">
        <v>-24723</v>
      </c>
      <c r="BS63" s="510">
        <v>-5.9174812587961589E-2</v>
      </c>
      <c r="BT63" s="294">
        <v>52751</v>
      </c>
      <c r="BU63" s="224">
        <v>8781</v>
      </c>
      <c r="BV63" s="510">
        <v>0.19970434387082101</v>
      </c>
      <c r="BW63" s="294">
        <v>52028</v>
      </c>
      <c r="BX63" s="695">
        <v>6384</v>
      </c>
      <c r="BY63" s="714">
        <v>0.13986504250284812</v>
      </c>
      <c r="BZ63" s="294">
        <v>52935</v>
      </c>
      <c r="CA63" s="695">
        <f t="shared" si="0"/>
        <v>4115</v>
      </c>
      <c r="CB63" s="714">
        <f t="shared" si="1"/>
        <v>8.4289225727160993E-2</v>
      </c>
      <c r="CC63" s="294">
        <v>157714</v>
      </c>
      <c r="CD63" s="695">
        <f t="shared" si="2"/>
        <v>19280</v>
      </c>
      <c r="CE63" s="714">
        <f t="shared" si="3"/>
        <v>0.13927214412644293</v>
      </c>
      <c r="CF63" s="294">
        <v>550787</v>
      </c>
      <c r="CG63" s="695">
        <f t="shared" si="4"/>
        <v>-5443</v>
      </c>
      <c r="CH63" s="714">
        <f t="shared" si="5"/>
        <v>-9.7855203782607914E-3</v>
      </c>
    </row>
    <row r="64" spans="1:86" x14ac:dyDescent="0.25">
      <c r="A64" s="58" t="s">
        <v>112</v>
      </c>
      <c r="T64" s="294">
        <v>0</v>
      </c>
      <c r="AM64" s="294">
        <v>0</v>
      </c>
      <c r="AN64" s="294">
        <v>87223</v>
      </c>
      <c r="AO64" s="294">
        <v>74101</v>
      </c>
      <c r="AP64" s="294">
        <v>78224</v>
      </c>
      <c r="AQ64" s="294">
        <v>239548</v>
      </c>
      <c r="AR64" s="294">
        <v>69253</v>
      </c>
      <c r="AS64" s="294">
        <v>62649</v>
      </c>
      <c r="AT64" s="294">
        <v>46346</v>
      </c>
      <c r="AU64" s="294">
        <v>178248</v>
      </c>
      <c r="AV64" s="294">
        <v>417796</v>
      </c>
      <c r="AW64" s="294">
        <v>28847</v>
      </c>
      <c r="AX64" s="294">
        <v>27350</v>
      </c>
      <c r="AY64" s="294">
        <v>26308</v>
      </c>
      <c r="AZ64" s="294">
        <v>82505</v>
      </c>
      <c r="BA64" s="294">
        <v>424339</v>
      </c>
      <c r="BB64" s="224">
        <v>41082</v>
      </c>
      <c r="BC64" s="224">
        <v>47420</v>
      </c>
      <c r="BD64" s="224">
        <v>56870</v>
      </c>
      <c r="BE64" s="224">
        <v>145372</v>
      </c>
      <c r="BF64" s="224">
        <v>520093</v>
      </c>
      <c r="BG64" s="224">
        <v>520093</v>
      </c>
      <c r="BH64" s="510"/>
      <c r="BI64" s="224">
        <v>53525</v>
      </c>
      <c r="BJ64" s="294">
        <v>44891</v>
      </c>
      <c r="BK64" s="294">
        <v>44982</v>
      </c>
      <c r="BL64" s="294">
        <v>143398</v>
      </c>
      <c r="BM64" s="294">
        <v>38148</v>
      </c>
      <c r="BN64" s="294">
        <v>30954</v>
      </c>
      <c r="BO64" s="294">
        <v>26031</v>
      </c>
      <c r="BP64" s="294">
        <v>95133</v>
      </c>
      <c r="BQ64" s="294">
        <v>238531</v>
      </c>
      <c r="BR64" s="224">
        <v>-179265</v>
      </c>
      <c r="BS64" s="510">
        <v>-0.42907304043121525</v>
      </c>
      <c r="BT64" s="294">
        <v>25132</v>
      </c>
      <c r="BU64" s="224">
        <v>-3715</v>
      </c>
      <c r="BV64" s="510">
        <v>-0.12878288903525498</v>
      </c>
      <c r="BW64" s="294">
        <v>21224</v>
      </c>
      <c r="BX64" s="695">
        <v>-6126</v>
      </c>
      <c r="BY64" s="714">
        <v>-0.22398537477148081</v>
      </c>
      <c r="BZ64" s="294">
        <v>19193</v>
      </c>
      <c r="CA64" s="695">
        <f t="shared" si="0"/>
        <v>-7115</v>
      </c>
      <c r="CB64" s="714">
        <f t="shared" si="1"/>
        <v>-0.27045005321575188</v>
      </c>
      <c r="CC64" s="294">
        <v>65549</v>
      </c>
      <c r="CD64" s="695">
        <f t="shared" si="2"/>
        <v>-16956</v>
      </c>
      <c r="CE64" s="714">
        <f t="shared" si="3"/>
        <v>-0.20551481728380097</v>
      </c>
      <c r="CF64" s="294">
        <v>424339</v>
      </c>
      <c r="CG64" s="695">
        <f t="shared" si="4"/>
        <v>0</v>
      </c>
      <c r="CH64" s="714">
        <f t="shared" si="5"/>
        <v>0</v>
      </c>
    </row>
    <row r="65" spans="1:86" x14ac:dyDescent="0.25">
      <c r="A65" s="58" t="s">
        <v>111</v>
      </c>
      <c r="T65" s="294">
        <v>0</v>
      </c>
      <c r="AM65" s="294">
        <v>0</v>
      </c>
      <c r="AN65" s="294">
        <v>14285</v>
      </c>
      <c r="AO65" s="294">
        <v>10687</v>
      </c>
      <c r="AP65" s="294">
        <v>12570</v>
      </c>
      <c r="AQ65" s="294">
        <v>37542.091119999997</v>
      </c>
      <c r="AR65" s="294">
        <v>9464</v>
      </c>
      <c r="AS65" s="294">
        <v>14236</v>
      </c>
      <c r="AT65" s="294">
        <v>14719</v>
      </c>
      <c r="AU65" s="294">
        <v>38419</v>
      </c>
      <c r="AV65" s="294">
        <v>67374</v>
      </c>
      <c r="AW65" s="294">
        <v>15123</v>
      </c>
      <c r="AX65" s="294">
        <v>12511</v>
      </c>
      <c r="AY65" s="294">
        <v>11675</v>
      </c>
      <c r="AZ65" s="294">
        <v>39309</v>
      </c>
      <c r="BA65" s="294">
        <v>115270</v>
      </c>
      <c r="BB65" s="224">
        <v>9808</v>
      </c>
      <c r="BC65" s="224">
        <v>5491</v>
      </c>
      <c r="BD65" s="224">
        <v>9135</v>
      </c>
      <c r="BE65" s="224">
        <v>24434</v>
      </c>
      <c r="BF65" s="224">
        <v>131117</v>
      </c>
      <c r="BG65" s="224">
        <v>131117</v>
      </c>
      <c r="BH65" s="510"/>
      <c r="BI65" s="224">
        <v>11985</v>
      </c>
      <c r="BJ65" s="294">
        <v>9849</v>
      </c>
      <c r="BK65" s="294">
        <v>8675</v>
      </c>
      <c r="BL65" s="294">
        <v>30509</v>
      </c>
      <c r="BM65" s="294">
        <v>8116</v>
      </c>
      <c r="BN65" s="294">
        <v>8128</v>
      </c>
      <c r="BO65" s="294">
        <v>11274</v>
      </c>
      <c r="BP65" s="294">
        <v>27518</v>
      </c>
      <c r="BQ65" s="294">
        <v>58027</v>
      </c>
      <c r="BR65" s="224">
        <v>-9347</v>
      </c>
      <c r="BS65" s="510">
        <v>-0.1387330424199246</v>
      </c>
      <c r="BT65" s="294">
        <v>14080</v>
      </c>
      <c r="BU65" s="224">
        <v>-1043</v>
      </c>
      <c r="BV65" s="510">
        <v>-6.8967797394696814E-2</v>
      </c>
      <c r="BW65" s="294">
        <v>14704</v>
      </c>
      <c r="BX65" s="695">
        <v>2193</v>
      </c>
      <c r="BY65" s="714">
        <v>0.17528574854128368</v>
      </c>
      <c r="BZ65" s="294">
        <v>13405</v>
      </c>
      <c r="CA65" s="695">
        <f t="shared" si="0"/>
        <v>1730</v>
      </c>
      <c r="CB65" s="714">
        <f t="shared" si="1"/>
        <v>0.14817987152034262</v>
      </c>
      <c r="CC65" s="294">
        <v>42189</v>
      </c>
      <c r="CD65" s="695">
        <f t="shared" si="2"/>
        <v>2880</v>
      </c>
      <c r="CE65" s="714">
        <f t="shared" si="3"/>
        <v>7.3265664351675183E-2</v>
      </c>
      <c r="CF65" s="294">
        <v>115270</v>
      </c>
      <c r="CG65" s="695">
        <f t="shared" si="4"/>
        <v>0</v>
      </c>
      <c r="CH65" s="714">
        <f t="shared" si="5"/>
        <v>0</v>
      </c>
    </row>
    <row r="66" spans="1:86" x14ac:dyDescent="0.25">
      <c r="A66" s="58" t="s">
        <v>248</v>
      </c>
      <c r="AS66" s="294">
        <v>0</v>
      </c>
      <c r="AV66" s="294">
        <v>0</v>
      </c>
      <c r="AW66" s="294">
        <v>0</v>
      </c>
      <c r="AX66" s="294">
        <v>5783</v>
      </c>
      <c r="AY66" s="294">
        <v>10837</v>
      </c>
      <c r="AZ66" s="294">
        <v>16620</v>
      </c>
      <c r="BA66" s="294">
        <v>41083</v>
      </c>
      <c r="BB66" s="224">
        <v>11398</v>
      </c>
      <c r="BC66" s="224">
        <v>15389</v>
      </c>
      <c r="BD66" s="224">
        <v>13420</v>
      </c>
      <c r="BE66" s="224">
        <v>40207</v>
      </c>
      <c r="BF66" s="224">
        <v>56827</v>
      </c>
      <c r="BG66" s="224">
        <v>56827</v>
      </c>
      <c r="BH66" s="510"/>
      <c r="BI66" s="224">
        <v>18028</v>
      </c>
      <c r="BJ66" s="294">
        <v>16322</v>
      </c>
      <c r="BK66" s="294">
        <v>17786</v>
      </c>
      <c r="BL66" s="294">
        <v>52136</v>
      </c>
      <c r="BM66" s="294">
        <v>15077</v>
      </c>
      <c r="BN66" s="294">
        <v>15347</v>
      </c>
      <c r="BO66" s="294">
        <v>13955</v>
      </c>
      <c r="BQ66" s="294">
        <v>52136</v>
      </c>
      <c r="BR66" s="224">
        <v>52136</v>
      </c>
      <c r="BS66" s="510" t="e">
        <v>#DIV/0!</v>
      </c>
      <c r="BT66" s="294">
        <v>13539</v>
      </c>
      <c r="BU66" s="224">
        <v>13539</v>
      </c>
      <c r="BV66" s="510" t="e">
        <v>#DIV/0!</v>
      </c>
      <c r="BW66" s="294">
        <v>16100</v>
      </c>
      <c r="BX66" s="695">
        <v>10317</v>
      </c>
      <c r="BY66" s="714">
        <v>1.7840221338405671</v>
      </c>
      <c r="BZ66" s="294">
        <v>20337</v>
      </c>
      <c r="CA66" s="695">
        <f t="shared" si="0"/>
        <v>9500</v>
      </c>
      <c r="CB66" s="714">
        <f t="shared" si="1"/>
        <v>0.87662637261234655</v>
      </c>
      <c r="CC66" s="294">
        <v>58564</v>
      </c>
      <c r="CD66" s="695">
        <f t="shared" si="2"/>
        <v>41944</v>
      </c>
      <c r="CE66" s="714">
        <f t="shared" si="3"/>
        <v>2.5237063778580024</v>
      </c>
      <c r="CF66" s="294">
        <v>155079</v>
      </c>
      <c r="CG66" s="695">
        <f t="shared" si="4"/>
        <v>113996</v>
      </c>
      <c r="CH66" s="714">
        <f t="shared" si="5"/>
        <v>2.7747730204707541</v>
      </c>
    </row>
    <row r="67" spans="1:86" x14ac:dyDescent="0.25">
      <c r="A67" s="86" t="s">
        <v>47</v>
      </c>
      <c r="B67" s="294">
        <v>75.901568229999995</v>
      </c>
      <c r="C67" s="294">
        <v>64.866113919999989</v>
      </c>
      <c r="D67" s="294">
        <v>65.627491480000003</v>
      </c>
      <c r="E67" s="294">
        <v>68.746290787777767</v>
      </c>
      <c r="F67" s="294">
        <v>57.014322530000008</v>
      </c>
      <c r="G67" s="294">
        <v>58.811216229999999</v>
      </c>
      <c r="H67" s="294">
        <v>53.355533129999998</v>
      </c>
      <c r="I67" s="294">
        <v>56.406560870000014</v>
      </c>
      <c r="J67" s="294">
        <v>125.15285165777777</v>
      </c>
      <c r="K67" s="294">
        <v>51.279687999999993</v>
      </c>
      <c r="L67" s="294">
        <v>70.185439000000002</v>
      </c>
      <c r="M67" s="294">
        <v>55.555335503999999</v>
      </c>
      <c r="N67" s="294">
        <v>177.74229334800003</v>
      </c>
      <c r="O67" s="294">
        <v>302.89514500577781</v>
      </c>
      <c r="P67" s="294">
        <v>64.680573600000002</v>
      </c>
      <c r="Q67" s="294">
        <v>65.100622113</v>
      </c>
      <c r="R67" s="294">
        <v>73.988278000000008</v>
      </c>
      <c r="S67" s="294">
        <v>203.78442367</v>
      </c>
      <c r="T67" s="294">
        <v>506.67956867577777</v>
      </c>
      <c r="U67" s="294">
        <v>77.551062819999999</v>
      </c>
      <c r="V67" s="294">
        <v>73.984160250000002</v>
      </c>
      <c r="W67" s="294">
        <v>73.631134720000006</v>
      </c>
      <c r="X67" s="294">
        <v>225.1792562</v>
      </c>
      <c r="Y67" s="294">
        <v>62.239244400000004</v>
      </c>
      <c r="Z67" s="294">
        <v>56.737745830000001</v>
      </c>
      <c r="AA67" s="294">
        <v>59.623631689999996</v>
      </c>
      <c r="AB67" s="294">
        <v>179.57210380000001</v>
      </c>
      <c r="AC67" s="294">
        <v>404.75135999999998</v>
      </c>
      <c r="AD67" s="294">
        <v>55.951159212</v>
      </c>
      <c r="AE67" s="294">
        <v>62.838573840000002</v>
      </c>
      <c r="AF67" s="294">
        <v>52.456702300000003</v>
      </c>
      <c r="AG67" s="294">
        <v>172.23688507200004</v>
      </c>
      <c r="AH67" s="294">
        <v>576.98824507200004</v>
      </c>
      <c r="AI67" s="294">
        <v>65.999697400000002</v>
      </c>
      <c r="AJ67" s="294">
        <v>67.648573999999996</v>
      </c>
      <c r="AK67" s="294">
        <v>73.645195999999999</v>
      </c>
      <c r="AL67" s="294">
        <v>207.20048545499998</v>
      </c>
      <c r="AM67" s="294">
        <v>784.18873052699996</v>
      </c>
      <c r="AN67" s="294">
        <v>87.6</v>
      </c>
      <c r="AO67" s="294">
        <v>76.500000000000014</v>
      </c>
      <c r="AP67" s="294">
        <v>76.7</v>
      </c>
      <c r="AQ67" s="294">
        <v>240.8</v>
      </c>
      <c r="AR67" s="294">
        <v>64.400000000000006</v>
      </c>
      <c r="AS67" s="294">
        <v>62.5</v>
      </c>
      <c r="AT67" s="294">
        <v>44.9</v>
      </c>
      <c r="AU67" s="294">
        <v>171.8</v>
      </c>
      <c r="AV67" s="294">
        <v>412.6</v>
      </c>
      <c r="AW67" s="294">
        <v>40</v>
      </c>
      <c r="AX67" s="294">
        <v>60.2</v>
      </c>
      <c r="AY67" s="294">
        <v>51.4</v>
      </c>
      <c r="AZ67" s="294">
        <v>151.6</v>
      </c>
      <c r="BA67" s="294">
        <v>564.20000000000005</v>
      </c>
      <c r="BB67" s="294">
        <v>58.4</v>
      </c>
      <c r="BC67" s="294">
        <v>60.6</v>
      </c>
      <c r="BD67" s="294">
        <v>67.099999999999994</v>
      </c>
      <c r="BE67" s="294">
        <v>186.1</v>
      </c>
      <c r="BF67" s="294">
        <v>750.30000000000007</v>
      </c>
      <c r="BG67" s="294">
        <v>-33.888730526999893</v>
      </c>
      <c r="BH67" s="616">
        <v>-4.3215018537980709E-2</v>
      </c>
      <c r="BI67" s="294">
        <v>71.7</v>
      </c>
      <c r="BJ67" s="294">
        <v>63.8</v>
      </c>
      <c r="BK67" s="294">
        <v>68.400000000000006</v>
      </c>
      <c r="BL67" s="294">
        <v>203.9</v>
      </c>
      <c r="BM67" s="294">
        <v>62.6</v>
      </c>
      <c r="BN67" s="294">
        <v>53</v>
      </c>
      <c r="BO67" s="294">
        <v>46.5</v>
      </c>
      <c r="BP67" s="294">
        <v>162.1</v>
      </c>
      <c r="BQ67" s="294">
        <v>366</v>
      </c>
      <c r="BR67" s="294">
        <v>-46.600000000000023</v>
      </c>
      <c r="BS67" s="616">
        <v>-0.11294231701405724</v>
      </c>
      <c r="BT67" s="294">
        <v>42.4</v>
      </c>
      <c r="BU67" s="294">
        <v>2.3999999999999986</v>
      </c>
      <c r="BV67" s="616">
        <v>5.9999999999999963E-2</v>
      </c>
      <c r="BW67" s="294">
        <v>60.1</v>
      </c>
      <c r="BX67" s="695">
        <v>-0.10000000000000142</v>
      </c>
      <c r="BY67" s="714">
        <v>-1.6611295681063358E-3</v>
      </c>
      <c r="BZ67" s="294">
        <v>45.8</v>
      </c>
      <c r="CA67" s="695">
        <f t="shared" si="0"/>
        <v>-5.6000000000000014</v>
      </c>
      <c r="CB67" s="714">
        <f t="shared" si="1"/>
        <v>-0.10894941634241248</v>
      </c>
      <c r="CC67" s="294">
        <v>148.30000000000001</v>
      </c>
      <c r="CD67" s="695">
        <f t="shared" si="2"/>
        <v>-3.2999999999999829</v>
      </c>
      <c r="CE67" s="714">
        <f t="shared" si="3"/>
        <v>-2.1767810026385111E-2</v>
      </c>
      <c r="CF67" s="294">
        <v>514.29999999999995</v>
      </c>
      <c r="CG67" s="695">
        <f t="shared" si="4"/>
        <v>-49.900000000000091</v>
      </c>
      <c r="CH67" s="714">
        <f t="shared" si="5"/>
        <v>-8.8443814250266012E-2</v>
      </c>
    </row>
    <row r="68" spans="1:86" x14ac:dyDescent="0.25">
      <c r="A68" s="84" t="s">
        <v>81</v>
      </c>
      <c r="B68" s="85">
        <v>157425.13990211498</v>
      </c>
      <c r="C68" s="85">
        <v>138269.6169953194</v>
      </c>
      <c r="D68" s="85">
        <v>119606.26799298266</v>
      </c>
      <c r="E68" s="85">
        <v>415301.02499333367</v>
      </c>
      <c r="F68" s="85">
        <v>91697.347992450756</v>
      </c>
      <c r="G68" s="85">
        <v>74431.941989381347</v>
      </c>
      <c r="H68" s="85">
        <v>57981.459998602797</v>
      </c>
      <c r="I68" s="85">
        <v>224110.74998866167</v>
      </c>
      <c r="J68" s="85">
        <v>639411.77498199535</v>
      </c>
      <c r="K68" s="85">
        <v>60051.328999999998</v>
      </c>
      <c r="L68" s="85">
        <v>60386.495999999999</v>
      </c>
      <c r="M68" s="85">
        <v>87168.92</v>
      </c>
      <c r="N68" s="85">
        <v>207606.745</v>
      </c>
      <c r="O68" s="85">
        <v>847018.51998199534</v>
      </c>
      <c r="P68" s="85">
        <v>120398.272</v>
      </c>
      <c r="Q68" s="85">
        <v>155834.89000000001</v>
      </c>
      <c r="R68" s="85">
        <v>186248.66099999999</v>
      </c>
      <c r="S68" s="85">
        <v>462481.82299999997</v>
      </c>
      <c r="T68" s="85">
        <v>1309500.3429819953</v>
      </c>
      <c r="U68" s="85">
        <v>186544.34500516462</v>
      </c>
      <c r="V68" s="85">
        <v>163498.40800093551</v>
      </c>
      <c r="W68" s="85">
        <v>154996.57900949236</v>
      </c>
      <c r="X68" s="85">
        <v>505039.33199916908</v>
      </c>
      <c r="Y68" s="85">
        <v>110307.75999419091</v>
      </c>
      <c r="Z68" s="85">
        <v>84302.435999169873</v>
      </c>
      <c r="AA68" s="85">
        <v>56361.721999207439</v>
      </c>
      <c r="AB68" s="85">
        <v>250971.91799989884</v>
      </c>
      <c r="AC68" s="85">
        <v>756011.24999906786</v>
      </c>
      <c r="AD68" s="85">
        <v>57615.648700000005</v>
      </c>
      <c r="AE68" s="85">
        <v>62190.316000644314</v>
      </c>
      <c r="AF68" s="85">
        <v>84135.716</v>
      </c>
      <c r="AG68" s="85">
        <v>203941.68070064433</v>
      </c>
      <c r="AH68" s="85">
        <v>959952.93069971225</v>
      </c>
      <c r="AI68" s="85">
        <v>129131.89</v>
      </c>
      <c r="AJ68" s="85">
        <v>159448.36800000002</v>
      </c>
      <c r="AK68" s="85">
        <v>190723.72099999999</v>
      </c>
      <c r="AL68" s="85">
        <v>479303.97899999999</v>
      </c>
      <c r="AM68" s="294">
        <v>1439256.9096997122</v>
      </c>
      <c r="AN68" s="85">
        <v>204550.633</v>
      </c>
      <c r="AO68" s="85">
        <v>169843.73800000001</v>
      </c>
      <c r="AP68" s="85">
        <v>156956.42369999998</v>
      </c>
      <c r="AQ68" s="85">
        <v>531350.42370000004</v>
      </c>
      <c r="AR68" s="85">
        <v>113452.522</v>
      </c>
      <c r="AS68" s="85">
        <v>89002.769</v>
      </c>
      <c r="AT68" s="85">
        <v>61716.168100000003</v>
      </c>
      <c r="AU68" s="85">
        <v>264171.16810000001</v>
      </c>
      <c r="AV68" s="85">
        <v>795521</v>
      </c>
      <c r="AW68" s="85">
        <v>61426.088000000003</v>
      </c>
      <c r="AX68" s="85">
        <v>59353</v>
      </c>
      <c r="AY68" s="85">
        <v>88765.950800000006</v>
      </c>
      <c r="AZ68" s="85">
        <v>209545.03879999998</v>
      </c>
      <c r="BA68" s="85">
        <v>1005066.0388</v>
      </c>
      <c r="BB68" s="85">
        <v>117931.6018</v>
      </c>
      <c r="BC68" s="85">
        <v>151060</v>
      </c>
      <c r="BD68" s="85">
        <v>169938</v>
      </c>
      <c r="BE68" s="85">
        <v>440863.92629999999</v>
      </c>
      <c r="BF68" s="85">
        <v>1445929.9650999999</v>
      </c>
      <c r="BG68" s="85">
        <v>6673.0554002877325</v>
      </c>
      <c r="BH68" s="536">
        <v>4.6364588249083738E-3</v>
      </c>
      <c r="BI68" s="85">
        <v>193438</v>
      </c>
      <c r="BJ68" s="85">
        <v>158505</v>
      </c>
      <c r="BK68" s="85">
        <v>139314.1</v>
      </c>
      <c r="BL68" s="85">
        <v>491257.1</v>
      </c>
      <c r="BM68" s="85">
        <v>109116.6</v>
      </c>
      <c r="BN68" s="85">
        <v>86411</v>
      </c>
      <c r="BO68" s="85">
        <v>59354</v>
      </c>
      <c r="BP68" s="85">
        <v>254881.6</v>
      </c>
      <c r="BQ68" s="85">
        <v>746138.7</v>
      </c>
      <c r="BR68" s="85">
        <v>-49382.300000000047</v>
      </c>
      <c r="BS68" s="536">
        <v>-6.2075419756360987E-2</v>
      </c>
      <c r="BT68" s="85">
        <v>60916.800000000003</v>
      </c>
      <c r="BU68" s="85">
        <v>-509.28800000000047</v>
      </c>
      <c r="BV68" s="536">
        <v>-8.2910700743306399E-3</v>
      </c>
      <c r="BW68" s="85">
        <v>60673.8</v>
      </c>
      <c r="BX68" s="695">
        <v>1320.8000000000029</v>
      </c>
      <c r="BY68" s="714">
        <v>2.2253298064124863E-2</v>
      </c>
      <c r="BZ68" s="294">
        <v>91418.2</v>
      </c>
      <c r="CA68" s="695">
        <f t="shared" si="0"/>
        <v>2652.2491999999911</v>
      </c>
      <c r="CB68" s="714">
        <f t="shared" si="1"/>
        <v>2.9879127932463841E-2</v>
      </c>
      <c r="CC68" s="294">
        <v>213008.8</v>
      </c>
      <c r="CD68" s="695">
        <f t="shared" si="2"/>
        <v>3463.7612000000081</v>
      </c>
      <c r="CE68" s="714">
        <f t="shared" si="3"/>
        <v>1.6529912709152664E-2</v>
      </c>
      <c r="CF68" s="294">
        <v>985496.85080000001</v>
      </c>
      <c r="CG68" s="695">
        <f t="shared" si="4"/>
        <v>-19569.187999999966</v>
      </c>
      <c r="CH68" s="714">
        <f t="shared" si="5"/>
        <v>-1.9470549441074167E-2</v>
      </c>
    </row>
    <row r="69" spans="1:86" x14ac:dyDescent="0.25">
      <c r="A69" s="86" t="s">
        <v>48</v>
      </c>
      <c r="B69" s="294">
        <v>124055.99999999999</v>
      </c>
      <c r="C69" s="294">
        <v>108193</v>
      </c>
      <c r="D69" s="294">
        <v>91105</v>
      </c>
      <c r="E69" s="294">
        <v>323354</v>
      </c>
      <c r="F69" s="294">
        <v>72417.999999999985</v>
      </c>
      <c r="G69" s="294">
        <v>60529</v>
      </c>
      <c r="H69" s="294">
        <v>51398.000000000007</v>
      </c>
      <c r="I69" s="294">
        <v>184345</v>
      </c>
      <c r="J69" s="224">
        <v>507699</v>
      </c>
      <c r="K69" s="224">
        <v>55274</v>
      </c>
      <c r="L69" s="224">
        <v>55233</v>
      </c>
      <c r="M69" s="224">
        <v>67558</v>
      </c>
      <c r="N69" s="224">
        <v>178065</v>
      </c>
      <c r="O69" s="224">
        <v>685764</v>
      </c>
      <c r="P69" s="224">
        <v>84793</v>
      </c>
      <c r="Q69" s="224">
        <v>105309</v>
      </c>
      <c r="R69" s="224">
        <v>126893.99999999999</v>
      </c>
      <c r="S69" s="294">
        <v>316996</v>
      </c>
      <c r="T69" s="294">
        <v>1002760</v>
      </c>
      <c r="U69" s="294">
        <v>123765</v>
      </c>
      <c r="V69" s="294">
        <v>111905</v>
      </c>
      <c r="W69" s="294">
        <v>105176</v>
      </c>
      <c r="X69" s="294">
        <v>340846</v>
      </c>
      <c r="Y69" s="294">
        <v>75932</v>
      </c>
      <c r="Z69" s="294">
        <v>61741</v>
      </c>
      <c r="AA69" s="294">
        <v>49659</v>
      </c>
      <c r="AB69" s="294">
        <v>187332</v>
      </c>
      <c r="AC69" s="294">
        <v>528178</v>
      </c>
      <c r="AD69" s="294">
        <v>52332.967700000008</v>
      </c>
      <c r="AE69" s="294">
        <v>56479</v>
      </c>
      <c r="AF69" s="294">
        <v>65779</v>
      </c>
      <c r="AG69" s="294">
        <v>174590.96770000001</v>
      </c>
      <c r="AH69" s="294">
        <v>702768.96770000004</v>
      </c>
      <c r="AI69" s="294">
        <v>91796</v>
      </c>
      <c r="AJ69" s="294">
        <v>112506</v>
      </c>
      <c r="AK69" s="294">
        <v>135137</v>
      </c>
      <c r="AL69" s="294">
        <v>339439</v>
      </c>
      <c r="AM69" s="294">
        <v>1042207.9677</v>
      </c>
      <c r="AN69" s="294">
        <v>139582</v>
      </c>
      <c r="AO69" s="294">
        <v>113767</v>
      </c>
      <c r="AP69" s="294">
        <v>106887.4237</v>
      </c>
      <c r="AQ69" s="294">
        <v>360236.42370000004</v>
      </c>
      <c r="AR69" s="294">
        <v>78247</v>
      </c>
      <c r="AS69" s="294">
        <v>64097</v>
      </c>
      <c r="AT69" s="294">
        <v>54952.168100000003</v>
      </c>
      <c r="AU69" s="294">
        <v>197296.16809999998</v>
      </c>
      <c r="AV69" s="294">
        <v>557532</v>
      </c>
      <c r="AW69" s="294">
        <v>56451</v>
      </c>
      <c r="AX69" s="294">
        <v>53755</v>
      </c>
      <c r="AY69" s="294">
        <v>69638.950800000006</v>
      </c>
      <c r="AZ69" s="294">
        <v>179844.95079999999</v>
      </c>
      <c r="BA69" s="294">
        <v>737376.95079999999</v>
      </c>
      <c r="BB69" s="294">
        <v>87077.887799999997</v>
      </c>
      <c r="BC69" s="294">
        <v>107047</v>
      </c>
      <c r="BD69" s="294">
        <v>119581</v>
      </c>
      <c r="BE69" s="294">
        <v>315640.21230000001</v>
      </c>
      <c r="BF69" s="294">
        <v>1053017.1631</v>
      </c>
      <c r="BG69" s="294">
        <v>10809.195399999968</v>
      </c>
      <c r="BH69" s="616">
        <v>1.0371438076657746E-2</v>
      </c>
      <c r="BI69" s="294">
        <v>135577</v>
      </c>
      <c r="BJ69" s="294">
        <v>109477</v>
      </c>
      <c r="BK69" s="294">
        <v>98302</v>
      </c>
      <c r="BL69" s="294">
        <v>343356</v>
      </c>
      <c r="BM69" s="294">
        <v>71770</v>
      </c>
      <c r="BN69" s="294">
        <v>61413</v>
      </c>
      <c r="BO69" s="294">
        <v>51538</v>
      </c>
      <c r="BP69" s="294">
        <v>184721</v>
      </c>
      <c r="BQ69" s="294">
        <v>528077</v>
      </c>
      <c r="BR69" s="294">
        <v>-29455</v>
      </c>
      <c r="BS69" s="616">
        <v>-5.2831048262700617E-2</v>
      </c>
      <c r="BT69" s="294">
        <v>55778</v>
      </c>
      <c r="BU69" s="294">
        <v>-673</v>
      </c>
      <c r="BV69" s="616">
        <v>-1.1921843722874706E-2</v>
      </c>
      <c r="BW69" s="294">
        <v>55064</v>
      </c>
      <c r="BX69" s="695">
        <v>1309</v>
      </c>
      <c r="BY69" s="714">
        <v>2.43512231420333E-2</v>
      </c>
      <c r="BZ69" s="294">
        <v>72110</v>
      </c>
      <c r="CA69" s="695">
        <f t="shared" ref="CA69:CA84" si="6">BZ69-AY69</f>
        <v>2471.049199999994</v>
      </c>
      <c r="CB69" s="714">
        <f t="shared" ref="CB69:CB84" si="7">CA69/AY69</f>
        <v>3.5483722422767948E-2</v>
      </c>
      <c r="CC69" s="294">
        <v>182952</v>
      </c>
      <c r="CD69" s="695">
        <f t="shared" ref="CD69:CD84" si="8">CC69-AZ69</f>
        <v>3107.0492000000086</v>
      </c>
      <c r="CE69" s="714">
        <f t="shared" ref="CE69:CE84" si="9">CD69/AZ69</f>
        <v>1.7276265951192936E-2</v>
      </c>
      <c r="CF69" s="294">
        <v>737376.95079999999</v>
      </c>
      <c r="CG69" s="695">
        <f t="shared" ref="CG69:CG84" si="10">CF69-BA69</f>
        <v>0</v>
      </c>
      <c r="CH69" s="714">
        <f t="shared" ref="CH69:CH84" si="11">CG69/BA69</f>
        <v>0</v>
      </c>
    </row>
    <row r="70" spans="1:86" x14ac:dyDescent="0.25">
      <c r="A70" s="87" t="s">
        <v>49</v>
      </c>
      <c r="B70" s="294">
        <v>89314.999999999985</v>
      </c>
      <c r="C70" s="294">
        <v>77617</v>
      </c>
      <c r="D70" s="294">
        <v>72867</v>
      </c>
      <c r="E70" s="294">
        <v>239799</v>
      </c>
      <c r="F70" s="294">
        <v>62433.999999999985</v>
      </c>
      <c r="G70" s="294">
        <v>55884</v>
      </c>
      <c r="H70" s="294">
        <v>48230.000000000007</v>
      </c>
      <c r="I70" s="294">
        <v>166548</v>
      </c>
      <c r="J70" s="224">
        <v>406347</v>
      </c>
      <c r="K70" s="224">
        <v>51508</v>
      </c>
      <c r="L70" s="224">
        <v>52735</v>
      </c>
      <c r="M70" s="224">
        <v>60644</v>
      </c>
      <c r="N70" s="224">
        <v>164887</v>
      </c>
      <c r="O70" s="224">
        <v>571234</v>
      </c>
      <c r="P70" s="224">
        <v>69004</v>
      </c>
      <c r="Q70" s="224">
        <v>77299</v>
      </c>
      <c r="R70" s="224">
        <v>91165.999999999985</v>
      </c>
      <c r="S70" s="294">
        <v>237469</v>
      </c>
      <c r="T70" s="294">
        <v>808703</v>
      </c>
      <c r="U70" s="294">
        <v>89235</v>
      </c>
      <c r="V70" s="294">
        <v>81331</v>
      </c>
      <c r="W70" s="294">
        <v>79236</v>
      </c>
      <c r="X70" s="294">
        <v>249802</v>
      </c>
      <c r="Y70" s="294">
        <v>66443</v>
      </c>
      <c r="Z70" s="294">
        <v>57573</v>
      </c>
      <c r="AA70" s="294">
        <v>46161</v>
      </c>
      <c r="AB70" s="294">
        <v>170177</v>
      </c>
      <c r="AC70" s="294">
        <v>419979</v>
      </c>
      <c r="AD70" s="294">
        <v>48468.071500000005</v>
      </c>
      <c r="AE70" s="294">
        <v>53640</v>
      </c>
      <c r="AF70" s="294">
        <v>60996.000000000007</v>
      </c>
      <c r="AG70" s="294">
        <v>163104.07150000002</v>
      </c>
      <c r="AH70" s="294">
        <v>583083.07150000008</v>
      </c>
      <c r="AI70" s="294">
        <v>76112</v>
      </c>
      <c r="AJ70" s="294">
        <v>81582</v>
      </c>
      <c r="AK70" s="294">
        <v>97222.999999999985</v>
      </c>
      <c r="AL70" s="294">
        <v>254917</v>
      </c>
      <c r="AM70" s="294">
        <v>838000.07150000008</v>
      </c>
      <c r="AN70" s="294">
        <v>100345</v>
      </c>
      <c r="AO70" s="294">
        <v>83016</v>
      </c>
      <c r="AP70" s="294">
        <v>82551</v>
      </c>
      <c r="AQ70" s="294">
        <v>265912</v>
      </c>
      <c r="AR70" s="294">
        <v>69620</v>
      </c>
      <c r="AS70" s="294">
        <v>59456</v>
      </c>
      <c r="AT70" s="294">
        <v>51274.184600000001</v>
      </c>
      <c r="AU70" s="294">
        <v>180350.18460000001</v>
      </c>
      <c r="AV70" s="294">
        <v>446262.18460000004</v>
      </c>
      <c r="AW70" s="294">
        <v>53041</v>
      </c>
      <c r="AX70" s="294">
        <v>51811</v>
      </c>
      <c r="AY70" s="294">
        <v>62865</v>
      </c>
      <c r="AZ70" s="294">
        <v>167717</v>
      </c>
      <c r="BA70" s="294">
        <v>613979.18460000004</v>
      </c>
      <c r="BB70" s="294">
        <v>71939.2071</v>
      </c>
      <c r="BC70" s="294">
        <v>79078</v>
      </c>
      <c r="BD70" s="294">
        <v>87473</v>
      </c>
      <c r="BE70" s="294">
        <v>238490.2071</v>
      </c>
      <c r="BF70" s="294">
        <v>852469</v>
      </c>
      <c r="BG70" s="294">
        <v>14468.928499999922</v>
      </c>
      <c r="BH70" s="616">
        <v>1.7266022989832042E-2</v>
      </c>
      <c r="BI70" s="294">
        <v>96204</v>
      </c>
      <c r="BJ70" s="294">
        <v>79076</v>
      </c>
      <c r="BK70" s="294">
        <v>74734</v>
      </c>
      <c r="BL70" s="294">
        <v>250014</v>
      </c>
      <c r="BM70" s="294">
        <v>64843</v>
      </c>
      <c r="BN70" s="294">
        <v>56460</v>
      </c>
      <c r="BO70" s="294">
        <v>48114</v>
      </c>
      <c r="BP70" s="294">
        <v>169417</v>
      </c>
      <c r="BQ70" s="294">
        <v>419431</v>
      </c>
      <c r="BR70" s="294">
        <v>-26831.184600000037</v>
      </c>
      <c r="BS70" s="616">
        <v>-6.0124262207091869E-2</v>
      </c>
      <c r="BT70" s="294">
        <v>51900</v>
      </c>
      <c r="BU70" s="294">
        <v>-1141</v>
      </c>
      <c r="BV70" s="616">
        <v>-2.1511660790709073E-2</v>
      </c>
      <c r="BW70" s="294">
        <v>53390</v>
      </c>
      <c r="BX70" s="695">
        <v>1579</v>
      </c>
      <c r="BY70" s="714">
        <v>3.0476153712532088E-2</v>
      </c>
      <c r="BZ70" s="294">
        <v>63835</v>
      </c>
      <c r="CA70" s="695">
        <f t="shared" si="6"/>
        <v>970</v>
      </c>
      <c r="CB70" s="714">
        <f t="shared" si="7"/>
        <v>1.5429889445637477E-2</v>
      </c>
      <c r="CC70" s="294">
        <v>169125</v>
      </c>
      <c r="CD70" s="695">
        <f t="shared" si="8"/>
        <v>1408</v>
      </c>
      <c r="CE70" s="714">
        <f t="shared" si="9"/>
        <v>8.3950941168754508E-3</v>
      </c>
      <c r="CF70" s="294">
        <v>613979.18460000004</v>
      </c>
      <c r="CG70" s="695">
        <f t="shared" si="10"/>
        <v>0</v>
      </c>
      <c r="CH70" s="714">
        <f t="shared" si="11"/>
        <v>0</v>
      </c>
    </row>
    <row r="71" spans="1:86" x14ac:dyDescent="0.25">
      <c r="A71" s="87" t="s">
        <v>50</v>
      </c>
      <c r="B71" s="294">
        <v>29709.000000000004</v>
      </c>
      <c r="C71" s="294">
        <v>26138.000000000004</v>
      </c>
      <c r="D71" s="294">
        <v>14398.000000000002</v>
      </c>
      <c r="E71" s="294">
        <v>70245.000000000015</v>
      </c>
      <c r="F71" s="294">
        <v>5369</v>
      </c>
      <c r="G71" s="294">
        <v>2929</v>
      </c>
      <c r="H71" s="294">
        <v>2409</v>
      </c>
      <c r="I71" s="294">
        <v>10707</v>
      </c>
      <c r="J71" s="294">
        <v>80952.000000000015</v>
      </c>
      <c r="K71" s="294">
        <v>2543</v>
      </c>
      <c r="L71" s="294">
        <v>1640</v>
      </c>
      <c r="M71" s="294">
        <v>4564</v>
      </c>
      <c r="N71" s="294">
        <v>8747</v>
      </c>
      <c r="O71" s="294">
        <v>89699.000000000015</v>
      </c>
      <c r="P71" s="294">
        <v>12088</v>
      </c>
      <c r="Q71" s="294">
        <v>24033</v>
      </c>
      <c r="R71" s="294">
        <v>30674</v>
      </c>
      <c r="S71" s="294">
        <v>66795</v>
      </c>
      <c r="T71" s="294">
        <v>156494</v>
      </c>
      <c r="U71" s="294">
        <v>29843</v>
      </c>
      <c r="V71" s="294">
        <v>26574</v>
      </c>
      <c r="W71" s="294">
        <v>22144.000000000004</v>
      </c>
      <c r="X71" s="294">
        <v>78561</v>
      </c>
      <c r="Y71" s="294">
        <v>5663</v>
      </c>
      <c r="Z71" s="294">
        <v>2897</v>
      </c>
      <c r="AA71" s="294">
        <v>2533</v>
      </c>
      <c r="AB71" s="294">
        <v>11093</v>
      </c>
      <c r="AC71" s="294">
        <v>89654</v>
      </c>
      <c r="AD71" s="294">
        <v>2562.8962000000001</v>
      </c>
      <c r="AE71" s="294">
        <v>1496</v>
      </c>
      <c r="AF71" s="294">
        <v>3073</v>
      </c>
      <c r="AG71" s="294">
        <v>7131.8962000000001</v>
      </c>
      <c r="AH71" s="294">
        <v>96785.896200000003</v>
      </c>
      <c r="AI71" s="294">
        <v>12379</v>
      </c>
      <c r="AJ71" s="294">
        <v>26770</v>
      </c>
      <c r="AK71" s="294">
        <v>33395</v>
      </c>
      <c r="AL71" s="294">
        <v>72544</v>
      </c>
      <c r="AM71" s="294">
        <v>169329.89620000002</v>
      </c>
      <c r="AN71" s="294">
        <v>34477</v>
      </c>
      <c r="AO71" s="294">
        <v>26823</v>
      </c>
      <c r="AP71" s="294">
        <v>20124</v>
      </c>
      <c r="AQ71" s="294">
        <v>81424</v>
      </c>
      <c r="AR71" s="294">
        <v>4266</v>
      </c>
      <c r="AS71" s="294">
        <v>2945</v>
      </c>
      <c r="AT71" s="294">
        <v>2602.9839000000002</v>
      </c>
      <c r="AU71" s="294">
        <v>9813.9838999999993</v>
      </c>
      <c r="AV71" s="294">
        <v>91237.983899999992</v>
      </c>
      <c r="AW71" s="294">
        <v>2658</v>
      </c>
      <c r="AX71" s="294">
        <v>1166</v>
      </c>
      <c r="AY71" s="294">
        <v>5171</v>
      </c>
      <c r="AZ71" s="294">
        <v>8995</v>
      </c>
      <c r="BA71" s="294">
        <v>100232.98389999999</v>
      </c>
      <c r="BB71" s="294">
        <v>14425.675499999999</v>
      </c>
      <c r="BC71" s="294">
        <v>24102</v>
      </c>
      <c r="BD71" s="294">
        <v>27884</v>
      </c>
      <c r="BE71" s="294">
        <v>66415</v>
      </c>
      <c r="BF71" s="294">
        <v>166648</v>
      </c>
      <c r="BG71" s="294">
        <v>-2681.8962000000174</v>
      </c>
      <c r="BH71" s="616">
        <v>-1.5838291171172525E-2</v>
      </c>
      <c r="BI71" s="294">
        <v>34431</v>
      </c>
      <c r="BJ71" s="294">
        <v>26641</v>
      </c>
      <c r="BK71" s="294">
        <v>19993</v>
      </c>
      <c r="BL71" s="294">
        <v>81065</v>
      </c>
      <c r="BM71" s="294">
        <v>3487</v>
      </c>
      <c r="BN71" s="294">
        <v>3091</v>
      </c>
      <c r="BO71" s="294">
        <v>2617</v>
      </c>
      <c r="BP71" s="294">
        <v>9195</v>
      </c>
      <c r="BQ71" s="294">
        <v>90260</v>
      </c>
      <c r="BR71" s="294">
        <v>-977.98389999999199</v>
      </c>
      <c r="BS71" s="616">
        <v>-1.0719043299684223E-2</v>
      </c>
      <c r="BT71" s="294">
        <v>2675</v>
      </c>
      <c r="BU71" s="294">
        <v>17</v>
      </c>
      <c r="BV71" s="616">
        <v>6.395786305492852E-3</v>
      </c>
      <c r="BW71" s="294">
        <v>1074</v>
      </c>
      <c r="BX71" s="695">
        <v>-92</v>
      </c>
      <c r="BY71" s="714">
        <v>-7.8902229845626073E-2</v>
      </c>
      <c r="BZ71" s="294">
        <v>6313</v>
      </c>
      <c r="CA71" s="695">
        <f t="shared" si="6"/>
        <v>1142</v>
      </c>
      <c r="CB71" s="714">
        <f t="shared" si="7"/>
        <v>0.22084703152194934</v>
      </c>
      <c r="CC71" s="294">
        <v>10062</v>
      </c>
      <c r="CD71" s="695">
        <f t="shared" si="8"/>
        <v>1067</v>
      </c>
      <c r="CE71" s="714">
        <f t="shared" si="9"/>
        <v>0.11862145636464702</v>
      </c>
      <c r="CF71" s="294">
        <v>100232.98389999999</v>
      </c>
      <c r="CG71" s="695">
        <f t="shared" si="10"/>
        <v>0</v>
      </c>
      <c r="CH71" s="714">
        <f t="shared" si="11"/>
        <v>0</v>
      </c>
    </row>
    <row r="72" spans="1:86" x14ac:dyDescent="0.25">
      <c r="A72" s="87" t="s">
        <v>95</v>
      </c>
      <c r="B72" s="294">
        <v>4072</v>
      </c>
      <c r="C72" s="294">
        <v>3607</v>
      </c>
      <c r="D72" s="294">
        <v>2830</v>
      </c>
      <c r="E72" s="294">
        <v>10509</v>
      </c>
      <c r="F72" s="294">
        <v>1860</v>
      </c>
      <c r="G72" s="294">
        <v>751</v>
      </c>
      <c r="H72" s="294">
        <v>28</v>
      </c>
      <c r="I72" s="294">
        <v>2639</v>
      </c>
      <c r="J72" s="294">
        <v>13148</v>
      </c>
      <c r="K72" s="294">
        <v>23</v>
      </c>
      <c r="L72" s="294">
        <v>21</v>
      </c>
      <c r="M72" s="294">
        <v>840</v>
      </c>
      <c r="N72" s="294">
        <v>884</v>
      </c>
      <c r="O72" s="230">
        <v>14032</v>
      </c>
      <c r="P72" s="230">
        <v>2176</v>
      </c>
      <c r="Q72" s="230">
        <v>3045</v>
      </c>
      <c r="R72" s="230">
        <v>4004</v>
      </c>
      <c r="S72" s="230">
        <v>9225</v>
      </c>
      <c r="T72" s="230">
        <v>23257</v>
      </c>
      <c r="U72" s="230">
        <v>3864</v>
      </c>
      <c r="V72" s="230">
        <v>3301</v>
      </c>
      <c r="W72" s="230">
        <v>2642</v>
      </c>
      <c r="X72" s="230">
        <v>9807</v>
      </c>
      <c r="Y72" s="230">
        <v>2577</v>
      </c>
      <c r="Z72" s="230">
        <v>595</v>
      </c>
      <c r="AA72" s="230">
        <v>15</v>
      </c>
      <c r="AB72" s="230">
        <v>3187</v>
      </c>
      <c r="AC72" s="230">
        <v>12994</v>
      </c>
      <c r="AD72" s="230">
        <v>19</v>
      </c>
      <c r="AE72" s="230">
        <v>26</v>
      </c>
      <c r="AF72" s="230">
        <v>441</v>
      </c>
      <c r="AG72" s="230">
        <v>486</v>
      </c>
      <c r="AH72" s="230">
        <v>13480</v>
      </c>
      <c r="AI72" s="230">
        <v>2352</v>
      </c>
      <c r="AJ72" s="230">
        <v>3150</v>
      </c>
      <c r="AK72" s="230">
        <v>3669</v>
      </c>
      <c r="AL72" s="230">
        <v>9171</v>
      </c>
      <c r="AM72" s="230">
        <v>22651</v>
      </c>
      <c r="AN72" s="230">
        <v>3923</v>
      </c>
      <c r="AO72" s="294">
        <v>3203</v>
      </c>
      <c r="AP72" s="294">
        <v>2863.3809000000001</v>
      </c>
      <c r="AQ72" s="294">
        <v>9989.3809000000001</v>
      </c>
      <c r="AR72" s="230">
        <v>2733</v>
      </c>
      <c r="AS72" s="294">
        <v>685</v>
      </c>
      <c r="AT72" s="230">
        <v>36</v>
      </c>
      <c r="AU72" s="294">
        <v>3454</v>
      </c>
      <c r="AV72" s="294">
        <v>13443.3809</v>
      </c>
      <c r="AW72" s="230">
        <v>35</v>
      </c>
      <c r="AX72" s="230">
        <v>37</v>
      </c>
      <c r="AY72" s="230">
        <v>705</v>
      </c>
      <c r="AZ72" s="230">
        <v>777</v>
      </c>
      <c r="BA72" s="230">
        <v>14220.3809</v>
      </c>
      <c r="BB72" s="230"/>
      <c r="BC72" s="230">
        <v>2841</v>
      </c>
      <c r="BD72" s="230">
        <v>3365</v>
      </c>
      <c r="BE72" s="230">
        <v>8137</v>
      </c>
      <c r="BF72" s="230">
        <v>22357.3809</v>
      </c>
      <c r="BG72" s="230">
        <v>-293.61909999999989</v>
      </c>
      <c r="BH72" s="539">
        <v>-1.2962743366738749E-2</v>
      </c>
      <c r="BI72" s="230">
        <v>4107</v>
      </c>
      <c r="BJ72" s="230">
        <v>3082</v>
      </c>
      <c r="BK72" s="230">
        <v>2288</v>
      </c>
      <c r="BL72" s="230">
        <v>9477</v>
      </c>
      <c r="BM72" s="230">
        <v>2290</v>
      </c>
      <c r="BN72" s="294">
        <v>1259</v>
      </c>
      <c r="BO72" s="294">
        <v>40</v>
      </c>
      <c r="BP72" s="294">
        <v>3589</v>
      </c>
      <c r="BQ72" s="294">
        <v>13066</v>
      </c>
      <c r="BR72" s="230">
        <v>-377.38090000000011</v>
      </c>
      <c r="BS72" s="539">
        <v>-2.807187438987168E-2</v>
      </c>
      <c r="BT72" s="230">
        <v>36</v>
      </c>
      <c r="BU72" s="230">
        <v>1</v>
      </c>
      <c r="BV72" s="539">
        <v>2.8571428571428571E-2</v>
      </c>
      <c r="BW72" s="230">
        <v>32</v>
      </c>
      <c r="BX72" s="695">
        <v>-5</v>
      </c>
      <c r="BY72" s="714">
        <v>-0.13513513513513514</v>
      </c>
      <c r="BZ72" s="294">
        <v>1274</v>
      </c>
      <c r="CA72" s="695">
        <f t="shared" si="6"/>
        <v>569</v>
      </c>
      <c r="CB72" s="714">
        <f t="shared" si="7"/>
        <v>0.80709219858156034</v>
      </c>
      <c r="CC72" s="294">
        <v>1342</v>
      </c>
      <c r="CD72" s="695">
        <f t="shared" si="8"/>
        <v>565</v>
      </c>
      <c r="CE72" s="714">
        <f t="shared" si="9"/>
        <v>0.72715572715572718</v>
      </c>
      <c r="CF72" s="294">
        <v>14220.3809</v>
      </c>
      <c r="CG72" s="695">
        <f t="shared" si="10"/>
        <v>0</v>
      </c>
      <c r="CH72" s="714">
        <f t="shared" si="11"/>
        <v>0</v>
      </c>
    </row>
    <row r="73" spans="1:86" x14ac:dyDescent="0.25">
      <c r="A73" s="87" t="s">
        <v>96</v>
      </c>
      <c r="B73" s="294">
        <v>99</v>
      </c>
      <c r="C73" s="294">
        <v>62</v>
      </c>
      <c r="D73" s="294">
        <v>47</v>
      </c>
      <c r="E73" s="294">
        <v>208</v>
      </c>
      <c r="F73" s="294">
        <v>31</v>
      </c>
      <c r="G73" s="294">
        <v>17</v>
      </c>
      <c r="I73" s="294">
        <v>48</v>
      </c>
      <c r="J73" s="294">
        <v>256</v>
      </c>
      <c r="N73" s="294">
        <v>0</v>
      </c>
      <c r="O73" s="294">
        <v>256</v>
      </c>
      <c r="R73" s="294">
        <v>0</v>
      </c>
      <c r="T73" s="294">
        <v>256</v>
      </c>
      <c r="AC73" s="294">
        <v>0</v>
      </c>
      <c r="AG73" s="294">
        <v>0</v>
      </c>
      <c r="AH73" s="294">
        <v>0</v>
      </c>
      <c r="AJ73" s="294">
        <v>0</v>
      </c>
      <c r="AK73" s="294">
        <v>0</v>
      </c>
      <c r="AM73" s="294">
        <v>0</v>
      </c>
      <c r="AV73" s="294">
        <v>0</v>
      </c>
      <c r="AZ73" s="294">
        <v>0</v>
      </c>
      <c r="BA73" s="294">
        <v>0</v>
      </c>
      <c r="BG73" s="294">
        <v>0</v>
      </c>
      <c r="BH73" s="616"/>
      <c r="BL73" s="294">
        <v>0</v>
      </c>
      <c r="BP73" s="294">
        <v>0</v>
      </c>
      <c r="BQ73" s="294">
        <v>0</v>
      </c>
      <c r="BR73" s="294">
        <v>0</v>
      </c>
      <c r="BS73" s="616" t="e">
        <v>#DIV/0!</v>
      </c>
      <c r="BU73" s="294">
        <v>0</v>
      </c>
      <c r="BV73" s="616" t="e">
        <v>#DIV/0!</v>
      </c>
      <c r="BX73" s="695">
        <v>0</v>
      </c>
      <c r="BY73" s="714" t="e">
        <v>#DIV/0!</v>
      </c>
      <c r="CA73" s="695">
        <f t="shared" si="6"/>
        <v>0</v>
      </c>
      <c r="CB73" s="714" t="e">
        <f t="shared" si="7"/>
        <v>#DIV/0!</v>
      </c>
      <c r="CC73" s="294">
        <v>0</v>
      </c>
      <c r="CD73" s="695">
        <f t="shared" si="8"/>
        <v>0</v>
      </c>
      <c r="CE73" s="714" t="e">
        <f t="shared" si="9"/>
        <v>#DIV/0!</v>
      </c>
      <c r="CF73" s="294">
        <v>0</v>
      </c>
      <c r="CG73" s="695">
        <f t="shared" si="10"/>
        <v>0</v>
      </c>
      <c r="CH73" s="714" t="e">
        <f t="shared" si="11"/>
        <v>#DIV/0!</v>
      </c>
    </row>
    <row r="74" spans="1:86" x14ac:dyDescent="0.25">
      <c r="A74" s="87" t="s">
        <v>69</v>
      </c>
      <c r="E74" s="294">
        <v>0</v>
      </c>
      <c r="I74" s="294">
        <v>0</v>
      </c>
      <c r="N74" s="294">
        <v>0</v>
      </c>
      <c r="O74" s="294">
        <v>0</v>
      </c>
      <c r="S74" s="294">
        <v>0</v>
      </c>
      <c r="T74" s="294">
        <v>0</v>
      </c>
      <c r="X74" s="294">
        <v>0</v>
      </c>
      <c r="AB74" s="294">
        <v>0</v>
      </c>
      <c r="AC74" s="294">
        <v>0</v>
      </c>
      <c r="AG74" s="294">
        <v>0</v>
      </c>
      <c r="AH74" s="294">
        <v>0</v>
      </c>
      <c r="AL74" s="294">
        <v>0</v>
      </c>
      <c r="AM74" s="294">
        <v>0</v>
      </c>
      <c r="AQ74" s="294">
        <v>0</v>
      </c>
      <c r="AU74" s="294">
        <v>0</v>
      </c>
      <c r="AV74" s="294">
        <v>0</v>
      </c>
      <c r="AZ74" s="294">
        <v>0</v>
      </c>
      <c r="BA74" s="294">
        <v>0</v>
      </c>
      <c r="BG74" s="294">
        <v>0</v>
      </c>
      <c r="BH74" s="616"/>
      <c r="BL74" s="294">
        <v>0</v>
      </c>
      <c r="BP74" s="294">
        <v>0</v>
      </c>
      <c r="BQ74" s="294">
        <v>0</v>
      </c>
      <c r="BR74" s="294">
        <v>0</v>
      </c>
      <c r="BS74" s="616" t="e">
        <v>#DIV/0!</v>
      </c>
      <c r="BU74" s="294">
        <v>0</v>
      </c>
      <c r="BV74" s="616" t="e">
        <v>#DIV/0!</v>
      </c>
      <c r="BX74" s="695">
        <v>0</v>
      </c>
      <c r="BY74" s="714" t="e">
        <v>#DIV/0!</v>
      </c>
      <c r="CA74" s="695">
        <f t="shared" si="6"/>
        <v>0</v>
      </c>
      <c r="CB74" s="714" t="e">
        <f t="shared" si="7"/>
        <v>#DIV/0!</v>
      </c>
      <c r="CC74" s="294">
        <v>0</v>
      </c>
      <c r="CD74" s="695">
        <f t="shared" si="8"/>
        <v>0</v>
      </c>
      <c r="CE74" s="714" t="e">
        <f t="shared" si="9"/>
        <v>#DIV/0!</v>
      </c>
      <c r="CF74" s="294">
        <v>0</v>
      </c>
      <c r="CG74" s="695">
        <f t="shared" si="10"/>
        <v>0</v>
      </c>
      <c r="CH74" s="714" t="e">
        <f t="shared" si="11"/>
        <v>#DIV/0!</v>
      </c>
    </row>
    <row r="75" spans="1:86" x14ac:dyDescent="0.25">
      <c r="A75" s="89" t="s">
        <v>93</v>
      </c>
      <c r="B75" s="294">
        <v>677</v>
      </c>
      <c r="C75" s="294">
        <v>557</v>
      </c>
      <c r="D75" s="294">
        <v>723</v>
      </c>
      <c r="E75" s="294">
        <v>1957</v>
      </c>
      <c r="F75" s="294">
        <v>1288</v>
      </c>
      <c r="G75" s="294">
        <v>806.00000000000011</v>
      </c>
      <c r="H75" s="294">
        <v>581</v>
      </c>
      <c r="I75" s="294">
        <v>2675</v>
      </c>
      <c r="J75" s="294">
        <v>4632</v>
      </c>
      <c r="K75" s="294">
        <v>784</v>
      </c>
      <c r="L75" s="294">
        <v>601.00000000000011</v>
      </c>
      <c r="M75" s="294">
        <v>748</v>
      </c>
      <c r="N75" s="294">
        <v>2133</v>
      </c>
      <c r="O75" s="294">
        <v>6765</v>
      </c>
      <c r="P75" s="294">
        <v>1112</v>
      </c>
      <c r="Q75" s="294">
        <v>657.99999999999989</v>
      </c>
      <c r="R75" s="294">
        <v>777</v>
      </c>
      <c r="S75" s="294">
        <v>2547</v>
      </c>
      <c r="T75" s="294">
        <v>9312</v>
      </c>
      <c r="U75" s="294">
        <v>623.99999999999989</v>
      </c>
      <c r="V75" s="294">
        <v>564</v>
      </c>
      <c r="W75" s="294">
        <v>594</v>
      </c>
      <c r="X75" s="294">
        <v>1782</v>
      </c>
      <c r="Y75" s="294">
        <v>939.00000000000023</v>
      </c>
      <c r="Z75" s="294">
        <v>432</v>
      </c>
      <c r="AA75" s="294">
        <v>554</v>
      </c>
      <c r="AB75" s="294">
        <v>1925.0000000000002</v>
      </c>
      <c r="AC75" s="294">
        <v>3707</v>
      </c>
      <c r="AD75" s="294">
        <v>938</v>
      </c>
      <c r="AE75" s="294">
        <v>796</v>
      </c>
      <c r="AF75" s="294">
        <v>671.99999999999989</v>
      </c>
      <c r="AG75" s="294">
        <v>2406</v>
      </c>
      <c r="AH75" s="294">
        <v>6113</v>
      </c>
      <c r="AI75" s="294">
        <v>696</v>
      </c>
      <c r="AJ75" s="294">
        <v>726</v>
      </c>
      <c r="AK75" s="294">
        <v>652.99999999999989</v>
      </c>
      <c r="AL75" s="294">
        <v>2075</v>
      </c>
      <c r="AM75" s="294">
        <v>8188</v>
      </c>
      <c r="AN75" s="294">
        <v>646.99999999999989</v>
      </c>
      <c r="AO75" s="294">
        <v>580</v>
      </c>
      <c r="AP75" s="294">
        <v>741.03120000000001</v>
      </c>
      <c r="AQ75" s="294">
        <v>1968.0311999999999</v>
      </c>
      <c r="AR75" s="294">
        <v>879.00000000000011</v>
      </c>
      <c r="AS75" s="294">
        <v>460</v>
      </c>
      <c r="AT75" s="294">
        <v>659.00159999999994</v>
      </c>
      <c r="AU75" s="294">
        <v>1998.0016000000001</v>
      </c>
      <c r="AV75" s="294">
        <v>3966.0328</v>
      </c>
      <c r="AW75" s="294">
        <v>366.99999999999994</v>
      </c>
      <c r="AX75" s="294">
        <v>629</v>
      </c>
      <c r="AY75" s="294">
        <v>718.94860000000006</v>
      </c>
      <c r="AZ75" s="294">
        <v>1714.9486000000002</v>
      </c>
      <c r="BA75" s="294">
        <v>5680.9814000000006</v>
      </c>
      <c r="BB75" s="294">
        <v>555.00119999999993</v>
      </c>
      <c r="BC75" s="294">
        <v>794</v>
      </c>
      <c r="BD75" s="294">
        <v>625</v>
      </c>
      <c r="BE75" s="294">
        <v>1974.0011999999999</v>
      </c>
      <c r="BF75" s="294">
        <v>7654.9826000000003</v>
      </c>
      <c r="BG75" s="294">
        <v>-533.01739999999972</v>
      </c>
      <c r="BH75" s="616">
        <v>-6.5097386419149972E-2</v>
      </c>
      <c r="BI75" s="294">
        <v>631</v>
      </c>
      <c r="BJ75" s="294">
        <v>549</v>
      </c>
      <c r="BK75" s="294">
        <v>685</v>
      </c>
      <c r="BL75" s="294">
        <v>1865</v>
      </c>
      <c r="BM75" s="294">
        <v>832</v>
      </c>
      <c r="BN75" s="294">
        <v>450</v>
      </c>
      <c r="BO75" s="294">
        <v>290</v>
      </c>
      <c r="BP75" s="294">
        <v>1572</v>
      </c>
      <c r="BQ75" s="294">
        <v>3437</v>
      </c>
      <c r="BR75" s="294">
        <v>-529.03279999999995</v>
      </c>
      <c r="BS75" s="616">
        <v>-0.13339092909166056</v>
      </c>
      <c r="BT75" s="294">
        <v>443</v>
      </c>
      <c r="BU75" s="294">
        <v>76.000000000000057</v>
      </c>
      <c r="BV75" s="616">
        <v>0.20708446866485034</v>
      </c>
      <c r="BW75" s="294">
        <v>439</v>
      </c>
      <c r="BX75" s="695">
        <v>-190</v>
      </c>
      <c r="BY75" s="714">
        <v>-0.30206677265500798</v>
      </c>
      <c r="BZ75" s="294">
        <v>562</v>
      </c>
      <c r="CA75" s="695">
        <f t="shared" si="6"/>
        <v>-156.94860000000006</v>
      </c>
      <c r="CB75" s="714">
        <f t="shared" si="7"/>
        <v>-0.21830294961280966</v>
      </c>
      <c r="CC75" s="294">
        <v>1444</v>
      </c>
      <c r="CD75" s="695">
        <f t="shared" si="8"/>
        <v>-270.94860000000017</v>
      </c>
      <c r="CE75" s="714">
        <f t="shared" si="9"/>
        <v>-0.15799225702741188</v>
      </c>
      <c r="CF75" s="294">
        <v>5680.9814000000006</v>
      </c>
      <c r="CG75" s="695">
        <f t="shared" si="10"/>
        <v>0</v>
      </c>
      <c r="CH75" s="714">
        <f t="shared" si="11"/>
        <v>0</v>
      </c>
    </row>
    <row r="76" spans="1:86" x14ac:dyDescent="0.25">
      <c r="A76" s="89" t="s">
        <v>94</v>
      </c>
      <c r="B76" s="294">
        <v>184</v>
      </c>
      <c r="C76" s="294">
        <v>212.00000000000003</v>
      </c>
      <c r="D76" s="294">
        <v>240</v>
      </c>
      <c r="E76" s="294">
        <v>636</v>
      </c>
      <c r="F76" s="294">
        <v>1436</v>
      </c>
      <c r="G76" s="294">
        <v>142</v>
      </c>
      <c r="H76" s="294">
        <v>150</v>
      </c>
      <c r="I76" s="294">
        <v>1728</v>
      </c>
      <c r="J76" s="294">
        <v>2364</v>
      </c>
      <c r="K76" s="294">
        <v>416</v>
      </c>
      <c r="L76" s="294">
        <v>236.00000000000003</v>
      </c>
      <c r="M76" s="294">
        <v>761.99999999999989</v>
      </c>
      <c r="N76" s="294">
        <v>1414</v>
      </c>
      <c r="O76" s="294">
        <v>3778</v>
      </c>
      <c r="P76" s="294">
        <v>413</v>
      </c>
      <c r="Q76" s="294">
        <v>274</v>
      </c>
      <c r="R76" s="294">
        <v>273</v>
      </c>
      <c r="S76" s="294">
        <v>960</v>
      </c>
      <c r="T76" s="294">
        <v>4738</v>
      </c>
      <c r="U76" s="294">
        <v>199</v>
      </c>
      <c r="V76" s="294">
        <v>135</v>
      </c>
      <c r="W76" s="294">
        <v>560</v>
      </c>
      <c r="X76" s="294">
        <v>894</v>
      </c>
      <c r="Y76" s="294">
        <v>310</v>
      </c>
      <c r="Z76" s="294">
        <v>244</v>
      </c>
      <c r="AA76" s="294">
        <v>395.99999999999994</v>
      </c>
      <c r="AB76" s="294">
        <v>950</v>
      </c>
      <c r="AC76" s="294">
        <v>1844</v>
      </c>
      <c r="AD76" s="294">
        <v>345.00000000000006</v>
      </c>
      <c r="AE76" s="294">
        <v>521.00000000000011</v>
      </c>
      <c r="AF76" s="294">
        <v>597</v>
      </c>
      <c r="AG76" s="294">
        <v>1463</v>
      </c>
      <c r="AH76" s="294">
        <v>3307</v>
      </c>
      <c r="AI76" s="294">
        <v>257</v>
      </c>
      <c r="AJ76" s="294">
        <v>278</v>
      </c>
      <c r="AK76" s="294">
        <v>197.00000000000003</v>
      </c>
      <c r="AL76" s="294">
        <v>732</v>
      </c>
      <c r="AM76" s="294">
        <v>4039</v>
      </c>
      <c r="AN76" s="294">
        <v>190</v>
      </c>
      <c r="AO76" s="294">
        <v>145</v>
      </c>
      <c r="AP76" s="294">
        <v>608.01160000000004</v>
      </c>
      <c r="AQ76" s="294">
        <v>943.01160000000004</v>
      </c>
      <c r="AR76" s="294">
        <v>749</v>
      </c>
      <c r="AS76" s="294">
        <v>551</v>
      </c>
      <c r="AT76" s="294">
        <v>379.99800000000005</v>
      </c>
      <c r="AU76" s="294">
        <v>1679.998</v>
      </c>
      <c r="AV76" s="294">
        <v>2623.0096000000003</v>
      </c>
      <c r="AW76" s="294">
        <v>350</v>
      </c>
      <c r="AX76" s="294">
        <v>112.00000000000001</v>
      </c>
      <c r="AY76" s="294">
        <v>179.00219999999999</v>
      </c>
      <c r="AZ76" s="294">
        <v>641.00220000000002</v>
      </c>
      <c r="BA76" s="294">
        <v>3264.0118000000002</v>
      </c>
      <c r="BB76" s="294">
        <v>158.00399999999999</v>
      </c>
      <c r="BC76" s="294">
        <v>232</v>
      </c>
      <c r="BD76" s="294">
        <v>233.99999999999997</v>
      </c>
      <c r="BE76" s="294">
        <v>624.00400000000002</v>
      </c>
      <c r="BF76" s="294">
        <v>3888.0158000000001</v>
      </c>
      <c r="BG76" s="294">
        <v>-150.98419999999987</v>
      </c>
      <c r="BH76" s="616">
        <v>-3.7381579598910641E-2</v>
      </c>
      <c r="BI76" s="294">
        <v>204</v>
      </c>
      <c r="BJ76" s="294">
        <v>129</v>
      </c>
      <c r="BK76" s="294">
        <v>602</v>
      </c>
      <c r="BL76" s="294">
        <v>935</v>
      </c>
      <c r="BM76" s="294">
        <v>318</v>
      </c>
      <c r="BN76" s="294">
        <v>153</v>
      </c>
      <c r="BO76" s="294">
        <v>477</v>
      </c>
      <c r="BP76" s="294">
        <v>948</v>
      </c>
      <c r="BQ76" s="294">
        <v>1883</v>
      </c>
      <c r="BR76" s="294">
        <v>-740.00960000000032</v>
      </c>
      <c r="BS76" s="616">
        <v>-0.2821223376384136</v>
      </c>
      <c r="BT76" s="294">
        <v>724</v>
      </c>
      <c r="BU76" s="294">
        <v>374</v>
      </c>
      <c r="BV76" s="616">
        <v>1.0685714285714285</v>
      </c>
      <c r="BW76" s="294">
        <v>129</v>
      </c>
      <c r="BX76" s="695">
        <v>16.999999999999986</v>
      </c>
      <c r="BY76" s="714">
        <v>0.15178571428571414</v>
      </c>
      <c r="BZ76" s="294">
        <v>126</v>
      </c>
      <c r="CA76" s="695">
        <f t="shared" si="6"/>
        <v>-53.002199999999988</v>
      </c>
      <c r="CB76" s="714">
        <f t="shared" si="7"/>
        <v>-0.29609803678390539</v>
      </c>
      <c r="CC76" s="294">
        <v>979</v>
      </c>
      <c r="CD76" s="695">
        <f t="shared" si="8"/>
        <v>337.99779999999998</v>
      </c>
      <c r="CE76" s="714">
        <f t="shared" si="9"/>
        <v>0.52729585015464842</v>
      </c>
      <c r="CF76" s="294">
        <v>3264.0118000000002</v>
      </c>
      <c r="CG76" s="695">
        <f t="shared" si="10"/>
        <v>0</v>
      </c>
      <c r="CH76" s="714">
        <f t="shared" si="11"/>
        <v>0</v>
      </c>
    </row>
    <row r="77" spans="1:86" x14ac:dyDescent="0.25">
      <c r="O77" s="294">
        <v>0</v>
      </c>
      <c r="T77" s="294">
        <v>0</v>
      </c>
      <c r="AC77" s="294">
        <v>0</v>
      </c>
      <c r="AH77" s="294">
        <v>0</v>
      </c>
      <c r="AM77" s="294">
        <v>0</v>
      </c>
      <c r="AV77" s="294">
        <v>0</v>
      </c>
      <c r="BA77" s="294">
        <v>0</v>
      </c>
      <c r="BF77" s="294">
        <v>0</v>
      </c>
      <c r="BG77" s="294">
        <v>0</v>
      </c>
      <c r="BH77" s="616"/>
      <c r="BQ77" s="294">
        <v>0</v>
      </c>
      <c r="BR77" s="294">
        <v>0</v>
      </c>
      <c r="BS77" s="616" t="e">
        <v>#DIV/0!</v>
      </c>
      <c r="BU77" s="294">
        <v>0</v>
      </c>
      <c r="BV77" s="616" t="e">
        <v>#DIV/0!</v>
      </c>
      <c r="BX77" s="695">
        <v>0</v>
      </c>
      <c r="BY77" s="714" t="e">
        <v>#DIV/0!</v>
      </c>
      <c r="CA77" s="695">
        <f t="shared" si="6"/>
        <v>0</v>
      </c>
      <c r="CB77" s="714" t="e">
        <f t="shared" si="7"/>
        <v>#DIV/0!</v>
      </c>
      <c r="CD77" s="695">
        <f t="shared" si="8"/>
        <v>0</v>
      </c>
      <c r="CE77" s="714" t="e">
        <f t="shared" si="9"/>
        <v>#DIV/0!</v>
      </c>
      <c r="CF77" s="294">
        <v>0</v>
      </c>
      <c r="CG77" s="695">
        <f t="shared" si="10"/>
        <v>0</v>
      </c>
      <c r="CH77" s="714" t="e">
        <f t="shared" si="11"/>
        <v>#DIV/0!</v>
      </c>
    </row>
    <row r="78" spans="1:86" x14ac:dyDescent="0.25">
      <c r="A78" s="87" t="s">
        <v>53</v>
      </c>
      <c r="B78" s="294">
        <v>14584.139902114999</v>
      </c>
      <c r="C78" s="294">
        <v>13842.616995319411</v>
      </c>
      <c r="D78" s="294">
        <v>15164.267992982654</v>
      </c>
      <c r="E78" s="294">
        <v>43591.024993333689</v>
      </c>
      <c r="F78" s="294">
        <v>10612.34799245077</v>
      </c>
      <c r="G78" s="294">
        <v>9036.941989381341</v>
      </c>
      <c r="H78" s="294">
        <v>6074.4599986027906</v>
      </c>
      <c r="I78" s="294">
        <v>25723.749988661682</v>
      </c>
      <c r="J78" s="294">
        <v>69314.774981995375</v>
      </c>
      <c r="K78" s="294">
        <v>4557.3290000000006</v>
      </c>
      <c r="L78" s="294">
        <v>4827.4960000000001</v>
      </c>
      <c r="M78" s="294">
        <v>8282.9199999999983</v>
      </c>
      <c r="N78" s="294">
        <v>17667.744999999999</v>
      </c>
      <c r="O78" s="294">
        <v>86982.51998199537</v>
      </c>
      <c r="P78" s="294">
        <v>10480.272000000001</v>
      </c>
      <c r="Q78" s="294">
        <v>12808.890000000003</v>
      </c>
      <c r="R78" s="294">
        <v>15087.661000000002</v>
      </c>
      <c r="S78" s="294">
        <v>38376.822999999997</v>
      </c>
      <c r="T78" s="294">
        <v>125359.34298199537</v>
      </c>
      <c r="U78" s="294">
        <v>14972.345005164625</v>
      </c>
      <c r="V78" s="294">
        <v>14052.408000935504</v>
      </c>
      <c r="W78" s="294">
        <v>13091.57900949234</v>
      </c>
      <c r="X78" s="294">
        <v>42116.331999169059</v>
      </c>
      <c r="Y78" s="294">
        <v>10383.759994190921</v>
      </c>
      <c r="Z78" s="294">
        <v>8444.4359991698784</v>
      </c>
      <c r="AA78" s="294">
        <v>5099.721999207437</v>
      </c>
      <c r="AB78" s="294">
        <v>23927.917999898833</v>
      </c>
      <c r="AC78" s="294">
        <v>66044.249999067892</v>
      </c>
      <c r="AD78" s="294">
        <v>4536.6810000000005</v>
      </c>
      <c r="AE78" s="294">
        <v>5148.3160006443113</v>
      </c>
      <c r="AF78" s="294">
        <v>7988.7159999999994</v>
      </c>
      <c r="AG78" s="294">
        <v>17673.713000644311</v>
      </c>
      <c r="AH78" s="294">
        <v>83717.96299971221</v>
      </c>
      <c r="AI78" s="294">
        <v>10599.89</v>
      </c>
      <c r="AJ78" s="294">
        <v>12552.368</v>
      </c>
      <c r="AK78" s="294">
        <v>13064.721000000001</v>
      </c>
      <c r="AL78" s="294">
        <v>36216.979000000007</v>
      </c>
      <c r="AM78" s="294">
        <v>119934.94199971222</v>
      </c>
      <c r="AN78" s="294">
        <v>15904.633</v>
      </c>
      <c r="AO78" s="294">
        <v>14949.738000000001</v>
      </c>
      <c r="AP78" s="294">
        <v>12587</v>
      </c>
      <c r="AQ78" s="294">
        <v>43441</v>
      </c>
      <c r="AR78" s="230">
        <v>10592.522000000001</v>
      </c>
      <c r="AS78" s="224">
        <v>8957.7690000000002</v>
      </c>
      <c r="AT78" s="294">
        <v>4935</v>
      </c>
      <c r="AU78" s="294">
        <v>24485</v>
      </c>
      <c r="AV78" s="294">
        <v>67926</v>
      </c>
      <c r="AW78" s="294">
        <v>4766.0879999999997</v>
      </c>
      <c r="AX78" s="294">
        <v>5259</v>
      </c>
      <c r="AY78" s="294">
        <v>8426</v>
      </c>
      <c r="AZ78" s="294">
        <v>18451.088</v>
      </c>
      <c r="BA78" s="294">
        <v>86377.088000000003</v>
      </c>
      <c r="BB78" s="294">
        <v>10304.714</v>
      </c>
      <c r="BC78" s="294">
        <v>13281</v>
      </c>
      <c r="BD78" s="294">
        <v>12921</v>
      </c>
      <c r="BE78" s="294">
        <v>36506.714</v>
      </c>
      <c r="BF78" s="294">
        <v>122884.76400000001</v>
      </c>
      <c r="BG78" s="294">
        <v>2949.8220002877933</v>
      </c>
      <c r="BH78" s="616">
        <v>2.4595184281615445E-2</v>
      </c>
      <c r="BI78" s="294">
        <v>14698</v>
      </c>
      <c r="BJ78" s="294">
        <v>14607</v>
      </c>
      <c r="BK78" s="294">
        <v>11623.1</v>
      </c>
      <c r="BL78" s="294">
        <v>40928.1</v>
      </c>
      <c r="BM78" s="294">
        <v>10661.6</v>
      </c>
      <c r="BN78" s="224">
        <v>8816</v>
      </c>
      <c r="BO78" s="224">
        <v>6219</v>
      </c>
      <c r="BP78" s="224">
        <v>25696.6</v>
      </c>
      <c r="BQ78" s="224">
        <v>66624.7</v>
      </c>
      <c r="BR78" s="294">
        <v>-1301.3000000000029</v>
      </c>
      <c r="BS78" s="616">
        <v>-1.9157612696169404E-2</v>
      </c>
      <c r="BT78" s="294">
        <v>4636.8</v>
      </c>
      <c r="BU78" s="294">
        <v>-129.28799999999956</v>
      </c>
      <c r="BV78" s="616">
        <v>-2.7126649780700559E-2</v>
      </c>
      <c r="BW78" s="294">
        <v>4835.8</v>
      </c>
      <c r="BX78" s="695">
        <v>-423.19999999999982</v>
      </c>
      <c r="BY78" s="714">
        <v>-8.0471572542308384E-2</v>
      </c>
      <c r="BZ78" s="294">
        <v>7680.2</v>
      </c>
      <c r="CA78" s="695">
        <f t="shared" si="6"/>
        <v>-745.80000000000018</v>
      </c>
      <c r="CB78" s="714">
        <f t="shared" si="7"/>
        <v>-8.85117493472585E-2</v>
      </c>
      <c r="CC78" s="294">
        <v>17152.8</v>
      </c>
      <c r="CD78" s="695">
        <f t="shared" si="8"/>
        <v>-1298.2880000000005</v>
      </c>
      <c r="CE78" s="714">
        <f t="shared" si="9"/>
        <v>-7.0363763914626634E-2</v>
      </c>
      <c r="CF78" s="294">
        <v>83777.900000000009</v>
      </c>
      <c r="CG78" s="695">
        <f t="shared" si="10"/>
        <v>-2599.1879999999946</v>
      </c>
      <c r="CH78" s="714">
        <f t="shared" si="11"/>
        <v>-3.0091174178041226E-2</v>
      </c>
    </row>
    <row r="79" spans="1:86" x14ac:dyDescent="0.25">
      <c r="A79" s="87" t="s">
        <v>115</v>
      </c>
      <c r="B79" s="294">
        <v>2746.8800047081199</v>
      </c>
      <c r="C79" s="294">
        <v>2646.2016073128002</v>
      </c>
      <c r="D79" s="294">
        <v>6033.4480145299412</v>
      </c>
      <c r="E79" s="294">
        <v>11426.529995269375</v>
      </c>
      <c r="F79" s="294">
        <v>1914.795002207888</v>
      </c>
      <c r="G79" s="294">
        <v>1226.1379981089999</v>
      </c>
      <c r="H79" s="294">
        <v>435.45999996400002</v>
      </c>
      <c r="I79" s="294">
        <v>3576.3930065228878</v>
      </c>
      <c r="J79" s="294">
        <v>15002.923001792264</v>
      </c>
      <c r="K79" s="294">
        <v>0</v>
      </c>
      <c r="L79" s="294">
        <v>0</v>
      </c>
      <c r="M79" s="294">
        <v>805.59999999999991</v>
      </c>
      <c r="N79" s="294">
        <v>805.59999999999991</v>
      </c>
      <c r="O79" s="294">
        <v>15808.523001792264</v>
      </c>
      <c r="P79" s="294">
        <v>2113.2350000000001</v>
      </c>
      <c r="Q79" s="294">
        <v>2832.951</v>
      </c>
      <c r="R79" s="294">
        <v>3031.8040000000001</v>
      </c>
      <c r="S79" s="294">
        <v>7977.99</v>
      </c>
      <c r="T79" s="294">
        <v>23786.513001792264</v>
      </c>
      <c r="U79" s="294">
        <v>2929.3210053679227</v>
      </c>
      <c r="V79" s="294">
        <v>3362.9190024532795</v>
      </c>
      <c r="W79" s="294">
        <v>3065.516003856425</v>
      </c>
      <c r="X79" s="294">
        <v>9357.7560037249023</v>
      </c>
      <c r="Y79" s="294">
        <v>1318.8740029306721</v>
      </c>
      <c r="Z79" s="294">
        <v>904.19600128000002</v>
      </c>
      <c r="AA79" s="294">
        <v>127.45200021599999</v>
      </c>
      <c r="AB79" s="294">
        <v>2350.5220012576724</v>
      </c>
      <c r="AC79" s="294">
        <v>11708.278004982574</v>
      </c>
      <c r="AD79" s="294">
        <v>0</v>
      </c>
      <c r="AE79" s="294">
        <v>0</v>
      </c>
      <c r="AF79" s="294">
        <v>818.55</v>
      </c>
      <c r="AG79" s="294">
        <v>818.55</v>
      </c>
      <c r="AH79" s="294">
        <v>12526.828004982573</v>
      </c>
      <c r="AI79" s="294">
        <v>2121.2109999999998</v>
      </c>
      <c r="AJ79" s="294">
        <v>2887.6669999999999</v>
      </c>
      <c r="AK79" s="294">
        <v>2499.0630000000001</v>
      </c>
      <c r="AL79" s="294">
        <v>7507.9409999999998</v>
      </c>
      <c r="AM79" s="294">
        <v>20034.769004982572</v>
      </c>
      <c r="AN79" s="294">
        <v>3205.9780000000001</v>
      </c>
      <c r="AO79" s="294">
        <v>3420</v>
      </c>
      <c r="AP79" s="294">
        <v>3719</v>
      </c>
      <c r="AQ79" s="294">
        <v>10344</v>
      </c>
      <c r="AR79" s="294">
        <v>2237.0239999999999</v>
      </c>
      <c r="AS79" s="294">
        <v>783.91800000000001</v>
      </c>
      <c r="AT79" s="294">
        <v>226</v>
      </c>
      <c r="AU79" s="294">
        <v>3246.942</v>
      </c>
      <c r="AV79" s="294">
        <v>13590.941999999999</v>
      </c>
      <c r="AW79" s="294">
        <v>0</v>
      </c>
      <c r="AX79" s="294">
        <v>0</v>
      </c>
      <c r="AY79" s="294">
        <v>1070</v>
      </c>
      <c r="AZ79" s="294">
        <v>1070</v>
      </c>
      <c r="BA79" s="294">
        <v>14661.918000000001</v>
      </c>
      <c r="BB79" s="294">
        <v>1537.1880000000001</v>
      </c>
      <c r="BC79" s="230">
        <v>2903</v>
      </c>
      <c r="BD79" s="294">
        <v>2420</v>
      </c>
      <c r="BE79" s="775">
        <v>6860.1880000000001</v>
      </c>
      <c r="BF79" s="775">
        <v>21522.106</v>
      </c>
      <c r="BG79" s="294">
        <v>1487.3369950174274</v>
      </c>
      <c r="BH79" s="616">
        <v>7.4237791044535317E-2</v>
      </c>
      <c r="BI79" s="294">
        <v>2704</v>
      </c>
      <c r="BJ79" s="294">
        <v>2780</v>
      </c>
      <c r="BK79" s="294">
        <v>2297</v>
      </c>
      <c r="BL79" s="294">
        <v>7781</v>
      </c>
      <c r="BM79" s="294">
        <v>1838</v>
      </c>
      <c r="BN79" s="294">
        <v>1128</v>
      </c>
      <c r="BO79" s="294">
        <v>497</v>
      </c>
      <c r="BP79" s="294">
        <v>3463</v>
      </c>
      <c r="BQ79" s="294">
        <v>11244</v>
      </c>
      <c r="BR79" s="294">
        <v>-2346.9419999999991</v>
      </c>
      <c r="BS79" s="616">
        <v>-0.17268427751365573</v>
      </c>
      <c r="BT79" s="294">
        <v>0</v>
      </c>
      <c r="BU79" s="294">
        <v>0</v>
      </c>
      <c r="BV79" s="616" t="e">
        <v>#DIV/0!</v>
      </c>
      <c r="BW79" s="294">
        <v>0</v>
      </c>
      <c r="BX79" s="695">
        <v>0</v>
      </c>
      <c r="BY79" s="714" t="e">
        <v>#DIV/0!</v>
      </c>
      <c r="BZ79" s="294">
        <v>654</v>
      </c>
      <c r="CA79" s="695">
        <f t="shared" si="6"/>
        <v>-416</v>
      </c>
      <c r="CB79" s="714">
        <f t="shared" si="7"/>
        <v>-0.38878504672897196</v>
      </c>
      <c r="CC79" s="294">
        <v>654</v>
      </c>
      <c r="CD79" s="695">
        <f t="shared" si="8"/>
        <v>-416</v>
      </c>
      <c r="CE79" s="714">
        <f t="shared" si="9"/>
        <v>-0.38878504672897196</v>
      </c>
      <c r="CF79" s="294">
        <v>11898</v>
      </c>
      <c r="CG79" s="695">
        <f t="shared" si="10"/>
        <v>-2763.9180000000015</v>
      </c>
      <c r="CH79" s="714">
        <f t="shared" si="11"/>
        <v>-0.18850998893869145</v>
      </c>
    </row>
    <row r="80" spans="1:86" x14ac:dyDescent="0.25">
      <c r="A80" s="86" t="s">
        <v>85</v>
      </c>
      <c r="B80" s="230">
        <v>18785</v>
      </c>
      <c r="C80" s="230">
        <v>16234</v>
      </c>
      <c r="D80" s="230">
        <v>13337</v>
      </c>
      <c r="E80" s="230">
        <v>48356</v>
      </c>
      <c r="F80" s="230">
        <v>8667</v>
      </c>
      <c r="G80" s="230">
        <v>4866</v>
      </c>
      <c r="H80" s="230">
        <v>509</v>
      </c>
      <c r="I80" s="230">
        <v>14042</v>
      </c>
      <c r="J80" s="230">
        <v>62398</v>
      </c>
      <c r="K80" s="230">
        <v>220</v>
      </c>
      <c r="L80" s="230">
        <v>326</v>
      </c>
      <c r="M80" s="230">
        <v>11328</v>
      </c>
      <c r="N80" s="230">
        <v>11874</v>
      </c>
      <c r="O80" s="230">
        <v>74272</v>
      </c>
      <c r="P80" s="230">
        <v>25125</v>
      </c>
      <c r="Q80" s="230">
        <v>37717</v>
      </c>
      <c r="R80" s="230">
        <v>44267</v>
      </c>
      <c r="S80" s="230">
        <v>107109</v>
      </c>
      <c r="T80" s="230">
        <v>181381</v>
      </c>
      <c r="U80" s="230">
        <v>47807</v>
      </c>
      <c r="V80" s="230">
        <v>37541</v>
      </c>
      <c r="W80" s="294">
        <v>36729</v>
      </c>
      <c r="X80" s="294">
        <v>122077</v>
      </c>
      <c r="Y80" s="294">
        <v>23992</v>
      </c>
      <c r="Z80" s="294">
        <v>14117</v>
      </c>
      <c r="AA80" s="294">
        <v>1603</v>
      </c>
      <c r="AB80" s="294">
        <v>39712</v>
      </c>
      <c r="AC80" s="294">
        <v>161789</v>
      </c>
      <c r="AD80" s="230">
        <v>746</v>
      </c>
      <c r="AE80" s="230">
        <v>563</v>
      </c>
      <c r="AF80" s="230">
        <v>10368</v>
      </c>
      <c r="AG80" s="230">
        <v>11677</v>
      </c>
      <c r="AH80" s="230">
        <v>173466</v>
      </c>
      <c r="AI80" s="230">
        <v>26736</v>
      </c>
      <c r="AJ80" s="230">
        <v>34390</v>
      </c>
      <c r="AK80" s="230">
        <v>42522</v>
      </c>
      <c r="AL80" s="230">
        <v>103648</v>
      </c>
      <c r="AM80" s="230">
        <v>277114</v>
      </c>
      <c r="AN80" s="294">
        <v>49064</v>
      </c>
      <c r="AO80" s="294">
        <v>41127</v>
      </c>
      <c r="AP80" s="294">
        <v>37482</v>
      </c>
      <c r="AQ80" s="294">
        <v>127673</v>
      </c>
      <c r="AR80" s="294">
        <v>24613</v>
      </c>
      <c r="AS80" s="294">
        <v>15948</v>
      </c>
      <c r="AT80" s="294">
        <v>1829</v>
      </c>
      <c r="AU80" s="294">
        <v>42390</v>
      </c>
      <c r="AV80" s="294">
        <v>170063</v>
      </c>
      <c r="AW80" s="230">
        <v>209</v>
      </c>
      <c r="AX80" s="230">
        <v>339</v>
      </c>
      <c r="AY80" s="230">
        <v>10701</v>
      </c>
      <c r="AZ80" s="230">
        <v>11249</v>
      </c>
      <c r="BA80" s="230">
        <v>181312</v>
      </c>
      <c r="BB80" s="230">
        <v>20549</v>
      </c>
      <c r="BC80" s="230">
        <v>30732</v>
      </c>
      <c r="BD80" s="230">
        <v>37436</v>
      </c>
      <c r="BE80" s="294">
        <v>88717</v>
      </c>
      <c r="BF80" s="294">
        <v>270029</v>
      </c>
      <c r="BG80" s="230">
        <v>-7085</v>
      </c>
      <c r="BH80" s="539">
        <v>-2.5567095130523909E-2</v>
      </c>
      <c r="BI80" s="230">
        <v>43163</v>
      </c>
      <c r="BJ80" s="294">
        <v>34421</v>
      </c>
      <c r="BK80" s="294">
        <v>29389</v>
      </c>
      <c r="BL80" s="294">
        <v>106973</v>
      </c>
      <c r="BM80" s="294">
        <v>26685</v>
      </c>
      <c r="BN80" s="294">
        <v>16182</v>
      </c>
      <c r="BO80" s="294">
        <v>1597</v>
      </c>
      <c r="BP80" s="294">
        <v>44464</v>
      </c>
      <c r="BQ80" s="294">
        <v>151437</v>
      </c>
      <c r="BR80" s="230">
        <v>-18626</v>
      </c>
      <c r="BS80" s="539">
        <v>-0.10952411753291427</v>
      </c>
      <c r="BT80" s="230">
        <v>502</v>
      </c>
      <c r="BU80" s="230">
        <v>293</v>
      </c>
      <c r="BV80" s="539">
        <v>1.4019138755980862</v>
      </c>
      <c r="BW80" s="230">
        <v>774</v>
      </c>
      <c r="BX80" s="695">
        <v>435</v>
      </c>
      <c r="BY80" s="714">
        <v>1.2831858407079646</v>
      </c>
      <c r="BZ80" s="294">
        <v>11628</v>
      </c>
      <c r="CA80" s="695">
        <f t="shared" si="6"/>
        <v>927</v>
      </c>
      <c r="CB80" s="714">
        <f t="shared" si="7"/>
        <v>8.6627417998317913E-2</v>
      </c>
      <c r="CC80" s="294">
        <v>12904</v>
      </c>
      <c r="CD80" s="695">
        <f t="shared" si="8"/>
        <v>1655</v>
      </c>
      <c r="CE80" s="714">
        <f t="shared" si="9"/>
        <v>0.14712418881678371</v>
      </c>
      <c r="CF80" s="294">
        <v>164342</v>
      </c>
      <c r="CG80" s="695">
        <f t="shared" si="10"/>
        <v>-16970</v>
      </c>
      <c r="CH80" s="714">
        <f t="shared" si="11"/>
        <v>-9.3595570067066716E-2</v>
      </c>
    </row>
    <row r="81" spans="1:86" x14ac:dyDescent="0.25">
      <c r="A81" s="90" t="s">
        <v>54</v>
      </c>
      <c r="B81" s="80">
        <v>34430.950478333529</v>
      </c>
      <c r="C81" s="80">
        <v>31599.220475181774</v>
      </c>
      <c r="D81" s="80">
        <v>34032.7623589168</v>
      </c>
      <c r="E81" s="80">
        <v>100062.9333124321</v>
      </c>
      <c r="F81" s="80">
        <v>30119.820925301119</v>
      </c>
      <c r="G81" s="80">
        <v>26403.659532194695</v>
      </c>
      <c r="H81" s="80">
        <v>22571.532403541332</v>
      </c>
      <c r="I81" s="80">
        <v>79095.012861037161</v>
      </c>
      <c r="J81" s="80">
        <v>179157.94617346927</v>
      </c>
      <c r="K81" s="80">
        <v>19916.030944083308</v>
      </c>
      <c r="L81" s="80">
        <v>24047.058560351648</v>
      </c>
      <c r="M81" s="80">
        <v>31046.45</v>
      </c>
      <c r="N81" s="80">
        <v>75009.539504434943</v>
      </c>
      <c r="O81" s="80">
        <v>254167.48567790425</v>
      </c>
      <c r="P81" s="80">
        <v>34293.56</v>
      </c>
      <c r="Q81" s="80">
        <v>35442.648120452031</v>
      </c>
      <c r="R81" s="80">
        <v>37654.88937933978</v>
      </c>
      <c r="S81" s="80">
        <v>107391.09749979181</v>
      </c>
      <c r="T81" s="80">
        <v>361558.58317769604</v>
      </c>
      <c r="U81" s="80">
        <v>37391.71905684207</v>
      </c>
      <c r="V81" s="80">
        <v>33506.271368739152</v>
      </c>
      <c r="W81" s="80">
        <v>36241.137691553333</v>
      </c>
      <c r="X81" s="80">
        <v>107139.12811713453</v>
      </c>
      <c r="Y81" s="80">
        <v>33212.24880575054</v>
      </c>
      <c r="Z81" s="80">
        <v>27150.117800541142</v>
      </c>
      <c r="AA81" s="80">
        <v>22183.261674422705</v>
      </c>
      <c r="AB81" s="80">
        <v>82545.628280714387</v>
      </c>
      <c r="AC81" s="80">
        <v>189684.75639784892</v>
      </c>
      <c r="AD81" s="80">
        <v>23111.837977908708</v>
      </c>
      <c r="AE81" s="80">
        <v>25866.712980040204</v>
      </c>
      <c r="AF81" s="80">
        <v>29587.910000000003</v>
      </c>
      <c r="AG81" s="80">
        <v>78566.460957948919</v>
      </c>
      <c r="AH81" s="80">
        <v>268251.21735579782</v>
      </c>
      <c r="AI81" s="80">
        <v>36005.479999999996</v>
      </c>
      <c r="AJ81" s="80">
        <v>36016.276275561293</v>
      </c>
      <c r="AK81" s="80">
        <v>36446.101701983192</v>
      </c>
      <c r="AL81" s="80">
        <v>108467.8579775445</v>
      </c>
      <c r="AM81" s="80">
        <v>376719.07533334231</v>
      </c>
      <c r="AN81" s="80">
        <v>21621.14</v>
      </c>
      <c r="AO81" s="80">
        <v>18314.099999999999</v>
      </c>
      <c r="AP81" s="80">
        <v>21108.253199999999</v>
      </c>
      <c r="AQ81" s="80">
        <v>61042.396800000002</v>
      </c>
      <c r="AR81" s="80">
        <v>12931.862166563747</v>
      </c>
      <c r="AS81" s="80">
        <v>14284.777</v>
      </c>
      <c r="AT81" s="80">
        <v>11270.432464599999</v>
      </c>
      <c r="AU81" s="80">
        <v>38487.071631163752</v>
      </c>
      <c r="AV81" s="80">
        <v>99529.468431163754</v>
      </c>
      <c r="AW81" s="80">
        <v>16003.668000000001</v>
      </c>
      <c r="AX81" s="80">
        <v>17379.782999999999</v>
      </c>
      <c r="AY81" s="80">
        <v>18089.570291399999</v>
      </c>
      <c r="AZ81" s="80">
        <v>51473.0212914</v>
      </c>
      <c r="BA81" s="80">
        <v>151002.48972256374</v>
      </c>
      <c r="BB81" s="80">
        <v>14446.588</v>
      </c>
      <c r="BC81" s="80">
        <v>14570.51</v>
      </c>
      <c r="BD81" s="80">
        <v>15165.356</v>
      </c>
      <c r="BE81" s="80">
        <v>44182.453999999998</v>
      </c>
      <c r="BF81" s="80">
        <v>195184.94372256374</v>
      </c>
      <c r="BG81" s="80">
        <v>-181534.13161077857</v>
      </c>
      <c r="BH81" s="480">
        <v>-0.48188197385584186</v>
      </c>
      <c r="BI81" s="80">
        <v>16157.2</v>
      </c>
      <c r="BJ81" s="80">
        <v>15407.419999999998</v>
      </c>
      <c r="BK81" s="80">
        <v>15076.599999999999</v>
      </c>
      <c r="BL81" s="80">
        <v>46641.22</v>
      </c>
      <c r="BM81" s="80">
        <v>13956.5</v>
      </c>
      <c r="BN81" s="80">
        <v>13766.8</v>
      </c>
      <c r="BO81" s="80">
        <v>11056.6</v>
      </c>
      <c r="BP81" s="80">
        <v>38779.9</v>
      </c>
      <c r="BQ81" s="80">
        <v>85421.119999999995</v>
      </c>
      <c r="BR81" s="80">
        <v>-14108.348431163759</v>
      </c>
      <c r="BS81" s="480">
        <v>-0.14175046499842736</v>
      </c>
      <c r="BT81" s="80">
        <v>9447.4</v>
      </c>
      <c r="BU81" s="80">
        <v>-6556.2680000000018</v>
      </c>
      <c r="BV81" s="480">
        <v>-0.40967283250314873</v>
      </c>
      <c r="BW81" s="80">
        <v>10923.4</v>
      </c>
      <c r="BX81" s="695">
        <v>-6456.3829999999998</v>
      </c>
      <c r="BY81" s="714">
        <v>-0.37148812502434581</v>
      </c>
      <c r="BZ81" s="294">
        <v>17804.599999999999</v>
      </c>
      <c r="CA81" s="695">
        <f t="shared" si="6"/>
        <v>-284.97029140000086</v>
      </c>
      <c r="CB81" s="714">
        <f t="shared" si="7"/>
        <v>-1.5753292466846446E-2</v>
      </c>
      <c r="CC81" s="294">
        <v>38175.399999999994</v>
      </c>
      <c r="CD81" s="695">
        <f t="shared" si="8"/>
        <v>-13297.621291400006</v>
      </c>
      <c r="CE81" s="714">
        <f t="shared" si="9"/>
        <v>-0.25834157307610278</v>
      </c>
      <c r="CF81" s="294">
        <v>123591.62</v>
      </c>
      <c r="CG81" s="695">
        <f t="shared" si="10"/>
        <v>-27410.869722563744</v>
      </c>
      <c r="CH81" s="714">
        <f t="shared" si="11"/>
        <v>-0.18152594551868398</v>
      </c>
    </row>
    <row r="82" spans="1:86" x14ac:dyDescent="0.25">
      <c r="A82" s="294" t="s">
        <v>86</v>
      </c>
      <c r="B82" s="294">
        <v>12747.59</v>
      </c>
      <c r="C82" s="294">
        <v>12015.41</v>
      </c>
      <c r="D82" s="294">
        <v>13038.000000000002</v>
      </c>
      <c r="E82" s="294">
        <v>37801</v>
      </c>
      <c r="F82" s="294">
        <v>13304.590000000002</v>
      </c>
      <c r="G82" s="294">
        <v>9963.4199999999983</v>
      </c>
      <c r="H82" s="294">
        <v>9094.6200000000008</v>
      </c>
      <c r="I82" s="294">
        <v>32362.630000000005</v>
      </c>
      <c r="J82" s="294">
        <v>70163.63</v>
      </c>
      <c r="K82" s="294">
        <v>6149.48</v>
      </c>
      <c r="L82" s="294">
        <v>9488.0300000000007</v>
      </c>
      <c r="M82" s="294">
        <v>12863.7</v>
      </c>
      <c r="N82" s="294">
        <v>28501.210000000003</v>
      </c>
      <c r="O82" s="294">
        <v>98664.840000000011</v>
      </c>
      <c r="P82" s="294">
        <v>13813.569999999998</v>
      </c>
      <c r="Q82" s="294">
        <v>14939.410000000002</v>
      </c>
      <c r="R82" s="294">
        <v>16370.263182303903</v>
      </c>
      <c r="S82" s="294">
        <v>45123.243182303901</v>
      </c>
      <c r="T82" s="294">
        <v>143788.0831823039</v>
      </c>
      <c r="U82" s="294">
        <v>14594.930000000002</v>
      </c>
      <c r="V82" s="294">
        <v>12759.7</v>
      </c>
      <c r="W82" s="294">
        <v>13894.608149615295</v>
      </c>
      <c r="X82" s="294">
        <v>41249.238149615296</v>
      </c>
      <c r="Y82" s="294">
        <v>14032.597323809949</v>
      </c>
      <c r="Z82" s="294">
        <v>10535.876098905344</v>
      </c>
      <c r="AA82" s="294">
        <v>9672.6719564228497</v>
      </c>
      <c r="AB82" s="294">
        <v>34241.145379138143</v>
      </c>
      <c r="AC82" s="294">
        <v>75490.383528753446</v>
      </c>
      <c r="AD82" s="294">
        <v>10154.72804570572</v>
      </c>
      <c r="AE82" s="294">
        <v>11238.659444894785</v>
      </c>
      <c r="AF82" s="294">
        <v>11200</v>
      </c>
      <c r="AG82" s="294">
        <v>32593.387490600508</v>
      </c>
      <c r="AH82" s="294">
        <v>108083.77101935395</v>
      </c>
      <c r="AI82" s="294">
        <v>14855.169999999998</v>
      </c>
      <c r="AJ82" s="294">
        <v>14114.859083343867</v>
      </c>
      <c r="AK82" s="294">
        <v>14062.891352118791</v>
      </c>
      <c r="AL82" s="294">
        <v>43032.920435462656</v>
      </c>
      <c r="AM82" s="294">
        <v>151116.69145481661</v>
      </c>
      <c r="AN82" s="294">
        <v>7187.89</v>
      </c>
      <c r="AO82" s="294">
        <v>6080.8806000000004</v>
      </c>
      <c r="AP82" s="294">
        <v>6630.2168000000001</v>
      </c>
      <c r="AQ82" s="294">
        <v>19898.987400000002</v>
      </c>
      <c r="AR82" s="294">
        <v>5841.7348997802319</v>
      </c>
      <c r="AS82" s="294">
        <v>6130.6710000000003</v>
      </c>
      <c r="AT82" s="294">
        <v>5306.9977817999998</v>
      </c>
      <c r="AU82" s="294">
        <v>17279.403681580232</v>
      </c>
      <c r="AV82" s="294">
        <v>37178.391081580237</v>
      </c>
      <c r="AW82" s="294">
        <v>5589.2870000000003</v>
      </c>
      <c r="AX82" s="294">
        <v>5466.7120000000004</v>
      </c>
      <c r="AY82" s="294">
        <v>5391.8806644000006</v>
      </c>
      <c r="AZ82" s="294">
        <v>16447.879664399999</v>
      </c>
      <c r="BA82" s="294">
        <v>53626.270745980233</v>
      </c>
      <c r="BB82" s="294">
        <v>5550.79</v>
      </c>
      <c r="BC82" s="294">
        <v>5960.84</v>
      </c>
      <c r="BD82" s="294">
        <v>6192.8909999999996</v>
      </c>
      <c r="BE82" s="294">
        <v>17704.521000000001</v>
      </c>
      <c r="BF82" s="294">
        <v>71330.791745980241</v>
      </c>
      <c r="BG82" s="294">
        <v>-79785.899708836369</v>
      </c>
      <c r="BH82" s="616">
        <v>-0.5279754270737993</v>
      </c>
      <c r="BI82" s="294">
        <v>6128.2</v>
      </c>
      <c r="BJ82" s="294">
        <v>5583.86</v>
      </c>
      <c r="BK82" s="294">
        <v>6248.2</v>
      </c>
      <c r="BL82" s="294">
        <v>17960.259999999998</v>
      </c>
      <c r="BM82" s="294">
        <v>5744.1</v>
      </c>
      <c r="BN82" s="294">
        <v>5823.3</v>
      </c>
      <c r="BO82" s="294">
        <v>5655.1</v>
      </c>
      <c r="BP82" s="294">
        <v>17222.5</v>
      </c>
      <c r="BQ82" s="294">
        <v>35182.759999999995</v>
      </c>
      <c r="BR82" s="294">
        <v>-1995.6310815802426</v>
      </c>
      <c r="BS82" s="616">
        <v>-5.3677177078514389E-2</v>
      </c>
      <c r="BT82" s="294">
        <v>5400.98</v>
      </c>
      <c r="BU82" s="294">
        <v>-188.3070000000007</v>
      </c>
      <c r="BV82" s="616">
        <v>-3.3690701515238113E-2</v>
      </c>
      <c r="BW82" s="294">
        <v>5402.5</v>
      </c>
      <c r="BX82" s="695">
        <v>-64.212000000000444</v>
      </c>
      <c r="BY82" s="714">
        <v>-1.1746000155120746E-2</v>
      </c>
      <c r="BZ82" s="294">
        <v>6112.88</v>
      </c>
      <c r="CA82" s="695">
        <f t="shared" si="6"/>
        <v>720.99933559999954</v>
      </c>
      <c r="CB82" s="714">
        <f t="shared" si="7"/>
        <v>0.13371945346647079</v>
      </c>
      <c r="CC82" s="294">
        <v>16916.36</v>
      </c>
      <c r="CD82" s="695">
        <f t="shared" si="8"/>
        <v>468.48033560000113</v>
      </c>
      <c r="CE82" s="714">
        <f t="shared" si="9"/>
        <v>2.8482719059161523E-2</v>
      </c>
      <c r="CF82" s="294">
        <v>52099.119999999995</v>
      </c>
      <c r="CG82" s="695">
        <f t="shared" si="10"/>
        <v>-1527.1507459802378</v>
      </c>
      <c r="CH82" s="714">
        <f t="shared" si="11"/>
        <v>-2.8477660757245764E-2</v>
      </c>
    </row>
    <row r="83" spans="1:86" x14ac:dyDescent="0.25">
      <c r="A83" s="294" t="s">
        <v>87</v>
      </c>
      <c r="B83" s="294">
        <v>14525.860478333532</v>
      </c>
      <c r="C83" s="294">
        <v>13114.470475181772</v>
      </c>
      <c r="D83" s="294">
        <v>14533.772358916802</v>
      </c>
      <c r="E83" s="294">
        <v>42174.103312432104</v>
      </c>
      <c r="F83" s="294">
        <v>10934.870925301122</v>
      </c>
      <c r="G83" s="294">
        <v>11313.459532194698</v>
      </c>
      <c r="H83" s="294">
        <v>10054.162403541332</v>
      </c>
      <c r="I83" s="294">
        <v>32302.492861037153</v>
      </c>
      <c r="J83" s="294">
        <v>74476.596173469254</v>
      </c>
      <c r="K83" s="294">
        <v>10415.060944083307</v>
      </c>
      <c r="L83" s="294">
        <v>10465.288560351646</v>
      </c>
      <c r="M83" s="294">
        <v>13207.409999999998</v>
      </c>
      <c r="N83" s="294">
        <v>34087.759504434951</v>
      </c>
      <c r="O83" s="294">
        <v>108564.35567790421</v>
      </c>
      <c r="P83" s="294">
        <v>14599.470000000001</v>
      </c>
      <c r="Q83" s="294">
        <v>13982.258596717178</v>
      </c>
      <c r="R83" s="294">
        <v>14336.852185494752</v>
      </c>
      <c r="S83" s="294">
        <v>42918.580782211931</v>
      </c>
      <c r="T83" s="294">
        <v>151482.93646011615</v>
      </c>
      <c r="U83" s="294">
        <v>15721.77</v>
      </c>
      <c r="V83" s="294">
        <v>14237.939064220949</v>
      </c>
      <c r="W83" s="294">
        <v>15787.269999999999</v>
      </c>
      <c r="X83" s="294">
        <v>45746.979064220948</v>
      </c>
      <c r="Y83" s="294">
        <v>13476.66</v>
      </c>
      <c r="Z83" s="294">
        <v>11524.068607748037</v>
      </c>
      <c r="AA83" s="294">
        <v>8762.9085769100857</v>
      </c>
      <c r="AB83" s="294">
        <v>33763.637184658117</v>
      </c>
      <c r="AC83" s="294">
        <v>79510.616248879058</v>
      </c>
      <c r="AD83" s="294">
        <v>9662.8604876479149</v>
      </c>
      <c r="AE83" s="294">
        <v>10644.501430647178</v>
      </c>
      <c r="AF83" s="294">
        <v>13108.770000000002</v>
      </c>
      <c r="AG83" s="294">
        <v>33416.131918295097</v>
      </c>
      <c r="AH83" s="294">
        <v>112926.74816717416</v>
      </c>
      <c r="AI83" s="294">
        <v>14942.61</v>
      </c>
      <c r="AJ83" s="294">
        <v>15474.918151455086</v>
      </c>
      <c r="AK83" s="294">
        <v>15530.981433529898</v>
      </c>
      <c r="AL83" s="294">
        <v>45948.509584984982</v>
      </c>
      <c r="AM83" s="294">
        <v>158875.25775215914</v>
      </c>
      <c r="AN83" s="294">
        <v>6760.28</v>
      </c>
      <c r="AO83" s="294">
        <v>5696.9250000000002</v>
      </c>
      <c r="AP83" s="294">
        <v>7142.3819999999996</v>
      </c>
      <c r="AQ83" s="294">
        <v>19599.587</v>
      </c>
      <c r="AR83" s="294">
        <v>1431.21</v>
      </c>
      <c r="AS83" s="294">
        <v>2699.6950000000002</v>
      </c>
      <c r="AT83" s="294">
        <v>2322.5893878000002</v>
      </c>
      <c r="AU83" s="294">
        <v>6453.4943878000004</v>
      </c>
      <c r="AV83" s="294">
        <v>26053.081387800001</v>
      </c>
      <c r="AW83" s="294">
        <v>7379.1540000000005</v>
      </c>
      <c r="AX83" s="294">
        <v>7921.1660000000002</v>
      </c>
      <c r="AY83" s="294">
        <v>7320.5196749999996</v>
      </c>
      <c r="AZ83" s="294">
        <v>22620.839674999999</v>
      </c>
      <c r="BA83" s="294">
        <v>48673.9210628</v>
      </c>
      <c r="BB83" s="294">
        <v>2738.2460000000001</v>
      </c>
      <c r="BC83" s="294">
        <v>2274.85</v>
      </c>
      <c r="BD83" s="294">
        <v>1823.875</v>
      </c>
      <c r="BE83" s="294">
        <v>6836.9710000000005</v>
      </c>
      <c r="BF83" s="294">
        <v>55510.892062799998</v>
      </c>
      <c r="BG83" s="294">
        <v>-103364.36568935914</v>
      </c>
      <c r="BH83" s="616">
        <v>-0.65060077416588435</v>
      </c>
      <c r="BI83" s="294">
        <v>2343</v>
      </c>
      <c r="BJ83" s="294">
        <v>2692.37</v>
      </c>
      <c r="BK83" s="294">
        <v>2608.1</v>
      </c>
      <c r="BL83" s="294">
        <v>7643.4699999999993</v>
      </c>
      <c r="BM83" s="294">
        <v>2506.9</v>
      </c>
      <c r="BN83" s="294">
        <v>2469.3000000000002</v>
      </c>
      <c r="BO83" s="294">
        <v>1244.3</v>
      </c>
      <c r="BP83" s="294">
        <v>6220.5</v>
      </c>
      <c r="BQ83" s="294">
        <v>13863.97</v>
      </c>
      <c r="BR83" s="294">
        <v>-12189.111387800001</v>
      </c>
      <c r="BS83" s="616">
        <v>-0.46785680382159534</v>
      </c>
      <c r="BT83" s="294">
        <v>190.91</v>
      </c>
      <c r="BU83" s="294">
        <v>-7188.2440000000006</v>
      </c>
      <c r="BV83" s="616">
        <v>-0.97412847055367058</v>
      </c>
      <c r="BW83" s="294">
        <v>1292.4000000000001</v>
      </c>
      <c r="BX83" s="695">
        <v>-6628.7659999999996</v>
      </c>
      <c r="BY83" s="714">
        <v>-0.83684220227173622</v>
      </c>
      <c r="BZ83" s="294">
        <v>6329.58</v>
      </c>
      <c r="CA83" s="695">
        <f t="shared" si="6"/>
        <v>-990.93967499999962</v>
      </c>
      <c r="CB83" s="714">
        <f t="shared" si="7"/>
        <v>-0.13536466248210716</v>
      </c>
      <c r="CC83" s="294">
        <v>7812.8899999999994</v>
      </c>
      <c r="CD83" s="695">
        <f t="shared" si="8"/>
        <v>-14807.949675</v>
      </c>
      <c r="CE83" s="714">
        <f t="shared" si="9"/>
        <v>-0.65461538509401063</v>
      </c>
      <c r="CF83" s="294">
        <v>21676.86</v>
      </c>
      <c r="CG83" s="695">
        <f t="shared" si="10"/>
        <v>-26997.061062799999</v>
      </c>
      <c r="CH83" s="714">
        <f t="shared" si="11"/>
        <v>-0.55465145345426126</v>
      </c>
    </row>
    <row r="84" spans="1:86" x14ac:dyDescent="0.25">
      <c r="A84" s="294" t="s">
        <v>88</v>
      </c>
      <c r="B84" s="294">
        <v>7157.5</v>
      </c>
      <c r="C84" s="294">
        <v>6469.3400000000011</v>
      </c>
      <c r="D84" s="294">
        <v>6460.99</v>
      </c>
      <c r="E84" s="294">
        <v>20087.830000000002</v>
      </c>
      <c r="F84" s="294">
        <v>5880.3599999999979</v>
      </c>
      <c r="G84" s="294">
        <v>5126.78</v>
      </c>
      <c r="H84" s="294">
        <v>3422.7499999999991</v>
      </c>
      <c r="I84" s="294">
        <v>14429.889999999996</v>
      </c>
      <c r="J84" s="294">
        <v>34517.72</v>
      </c>
      <c r="K84" s="294">
        <v>3351.49</v>
      </c>
      <c r="L84" s="294">
        <v>4093.7400000000002</v>
      </c>
      <c r="M84" s="294">
        <v>4975.34</v>
      </c>
      <c r="N84" s="294">
        <v>12420.57</v>
      </c>
      <c r="O84" s="294">
        <v>46938.29</v>
      </c>
      <c r="P84" s="294">
        <v>5880.52</v>
      </c>
      <c r="Q84" s="294">
        <v>6520.9795237348535</v>
      </c>
      <c r="R84" s="294">
        <v>6947.7740115411225</v>
      </c>
      <c r="S84" s="294">
        <v>19349.273535275977</v>
      </c>
      <c r="T84" s="294">
        <v>66287.563535275985</v>
      </c>
      <c r="U84" s="294">
        <v>7075.0190568420685</v>
      </c>
      <c r="V84" s="294">
        <v>6508.6323045181962</v>
      </c>
      <c r="W84" s="294">
        <v>6559.2595419380341</v>
      </c>
      <c r="X84" s="294">
        <v>20142.9109032983</v>
      </c>
      <c r="Y84" s="294">
        <v>5702.9914819405876</v>
      </c>
      <c r="Z84" s="294">
        <v>5090.1730938877608</v>
      </c>
      <c r="AA84" s="294">
        <v>3747.6811410897726</v>
      </c>
      <c r="AB84" s="294">
        <v>14540.845716918122</v>
      </c>
      <c r="AC84" s="294">
        <v>34683.756620216423</v>
      </c>
      <c r="AD84" s="294">
        <v>3294.2494445550724</v>
      </c>
      <c r="AE84" s="294">
        <v>3983.5521044982397</v>
      </c>
      <c r="AF84" s="294">
        <v>5279.14</v>
      </c>
      <c r="AG84" s="294">
        <v>12556.941549053314</v>
      </c>
      <c r="AH84" s="294">
        <v>47240.698169269737</v>
      </c>
      <c r="AI84" s="294">
        <v>6207.7000000000007</v>
      </c>
      <c r="AJ84" s="294">
        <v>6426.4990407623391</v>
      </c>
      <c r="AK84" s="294">
        <v>6852.2289163345067</v>
      </c>
      <c r="AL84" s="294">
        <v>19486.427957096847</v>
      </c>
      <c r="AM84" s="294">
        <v>66727.12612636658</v>
      </c>
      <c r="AN84" s="294">
        <v>7672.97</v>
      </c>
      <c r="AO84" s="294">
        <v>6535.1980000000003</v>
      </c>
      <c r="AP84" s="294">
        <v>7335.6544000000004</v>
      </c>
      <c r="AQ84" s="294">
        <v>21543.822400000001</v>
      </c>
      <c r="AR84" s="294">
        <v>5658.9172667835146</v>
      </c>
      <c r="AS84" s="294">
        <v>5454.4110000000001</v>
      </c>
      <c r="AT84" s="294">
        <v>3640.8452950000001</v>
      </c>
      <c r="AU84" s="294">
        <v>14754.173561783515</v>
      </c>
      <c r="AV84" s="294">
        <v>36297.995961783512</v>
      </c>
      <c r="AW84" s="294">
        <v>3035.2269999999999</v>
      </c>
      <c r="AX84" s="294">
        <v>3991.9050000000002</v>
      </c>
      <c r="AY84" s="294">
        <v>5377.1699520000002</v>
      </c>
      <c r="AZ84" s="294">
        <v>12404.301952</v>
      </c>
      <c r="BA84" s="294">
        <v>48702.297913783514</v>
      </c>
      <c r="BB84" s="294">
        <v>6157.5519999999997</v>
      </c>
      <c r="BC84" s="294">
        <v>6334.82</v>
      </c>
      <c r="BD84" s="294">
        <v>7148.59</v>
      </c>
      <c r="BE84" s="294">
        <v>19640.962</v>
      </c>
      <c r="BF84" s="294">
        <v>68343.25991378352</v>
      </c>
      <c r="BG84" s="294">
        <v>1616.1337874169403</v>
      </c>
      <c r="BH84" s="616">
        <v>2.4220041851590324E-2</v>
      </c>
      <c r="BI84" s="294">
        <v>7681.1</v>
      </c>
      <c r="BJ84" s="294">
        <v>7131.19</v>
      </c>
      <c r="BK84" s="294">
        <v>6220.3</v>
      </c>
      <c r="BL84" s="294">
        <v>21032.59</v>
      </c>
      <c r="BM84" s="294">
        <v>5705.5</v>
      </c>
      <c r="BN84" s="294">
        <v>5474.2</v>
      </c>
      <c r="BO84" s="294">
        <v>4157.2</v>
      </c>
      <c r="BP84" s="294">
        <v>15336.9</v>
      </c>
      <c r="BQ84" s="294">
        <v>36369.49</v>
      </c>
      <c r="BR84" s="294">
        <v>71.494038216485933</v>
      </c>
      <c r="BS84" s="616">
        <v>1.9696414725418649E-3</v>
      </c>
      <c r="BT84" s="294">
        <v>3855.51</v>
      </c>
      <c r="BU84" s="294">
        <v>820.28300000000036</v>
      </c>
      <c r="BV84" s="616">
        <v>0.27025425116474006</v>
      </c>
      <c r="BW84" s="294">
        <v>4228.5</v>
      </c>
      <c r="BX84" s="695">
        <v>236.5949999999998</v>
      </c>
      <c r="BY84" s="714">
        <v>5.9268695021549807E-2</v>
      </c>
      <c r="BZ84" s="294">
        <v>5362.14</v>
      </c>
      <c r="CA84" s="695">
        <f t="shared" si="6"/>
        <v>-15.029951999999867</v>
      </c>
      <c r="CB84" s="714">
        <f t="shared" si="7"/>
        <v>-2.795141707285927E-3</v>
      </c>
      <c r="CC84" s="294">
        <v>13446.15</v>
      </c>
      <c r="CD84" s="695">
        <f t="shared" si="8"/>
        <v>1041.8480479999998</v>
      </c>
      <c r="CE84" s="714">
        <f t="shared" si="9"/>
        <v>8.399086478477881E-2</v>
      </c>
      <c r="CF84" s="294">
        <v>49815.64</v>
      </c>
      <c r="CG84" s="695">
        <f t="shared" si="10"/>
        <v>1113.3420862164858</v>
      </c>
      <c r="CH84" s="714">
        <f t="shared" si="11"/>
        <v>2.2860155144782041E-2</v>
      </c>
    </row>
    <row r="85" spans="1:86" x14ac:dyDescent="0.25">
      <c r="BW85" s="85"/>
      <c r="BX85" s="85"/>
      <c r="CA85" s="85"/>
      <c r="CD85" s="85"/>
      <c r="CG85" s="85"/>
    </row>
    <row r="89" spans="1:86" x14ac:dyDescent="0.25">
      <c r="BW89" s="230"/>
      <c r="BX89" s="230"/>
      <c r="CA89" s="230"/>
      <c r="CD89" s="230"/>
      <c r="CG89" s="230"/>
    </row>
    <row r="97" spans="75:85" x14ac:dyDescent="0.25">
      <c r="BW97" s="230"/>
      <c r="BX97" s="230"/>
      <c r="CA97" s="230"/>
      <c r="CD97" s="230"/>
      <c r="CG97" s="230"/>
    </row>
    <row r="98" spans="75:85" x14ac:dyDescent="0.25">
      <c r="BW98" s="80"/>
      <c r="BX98" s="80"/>
      <c r="CA98" s="80"/>
      <c r="CD98" s="80"/>
      <c r="CG98" s="80"/>
    </row>
  </sheetData>
  <pageMargins left="0.7" right="0.7" top="0.75" bottom="0.75" header="0.3" footer="0.3"/>
  <pageSetup paperSize="9" scale="44" orientation="portrait" r:id="rId1"/>
  <colBreaks count="1" manualBreakCount="1">
    <brk id="16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23</vt:i4>
      </vt:variant>
    </vt:vector>
  </HeadingPairs>
  <TitlesOfParts>
    <vt:vector size="47" baseType="lpstr">
      <vt:lpstr>1.Выработка э.э</vt:lpstr>
      <vt:lpstr>1.1.Отпуск э.э с шин</vt:lpstr>
      <vt:lpstr>2.Отпуск т.э.</vt:lpstr>
      <vt:lpstr>3.1.КИУМ эл мощн</vt:lpstr>
      <vt:lpstr>3.2.КИУМ теплов мощн</vt:lpstr>
      <vt:lpstr>4.1.Устан эл мощн</vt:lpstr>
      <vt:lpstr>4.2.Устан тепл мощн</vt:lpstr>
      <vt:lpstr>5. Распол эл мощн</vt:lpstr>
      <vt:lpstr>6.1.Расход топл, т.у.т.</vt:lpstr>
      <vt:lpstr>6.1.1.Расход топл Э, т.у.т.</vt:lpstr>
      <vt:lpstr>6.1.2.Расход топл Т, т.у.т.</vt:lpstr>
      <vt:lpstr>7.УРУТ э.э.</vt:lpstr>
      <vt:lpstr>8.УРУТ т.э.</vt:lpstr>
      <vt:lpstr>9.ОРЭМ</vt:lpstr>
      <vt:lpstr>10. Розн рынок </vt:lpstr>
      <vt:lpstr>11.1Тариф на э.э </vt:lpstr>
      <vt:lpstr>11.2 Тариф на э.э ДГК</vt:lpstr>
      <vt:lpstr>11.3 Тариф на тепло </vt:lpstr>
      <vt:lpstr>12.1 RAB </vt:lpstr>
      <vt:lpstr>12.2 Тарифы сетей </vt:lpstr>
      <vt:lpstr>13.Отпуск э.э в сеть</vt:lpstr>
      <vt:lpstr>14.Потери э.э. в сети</vt:lpstr>
      <vt:lpstr>15.Отпуск т.э. в сеть</vt:lpstr>
      <vt:lpstr>16.Потери т.э. в сети</vt:lpstr>
      <vt:lpstr>'11.2 Тариф на э.э ДГК'!Заголовки_для_печати</vt:lpstr>
      <vt:lpstr>'1.1.Отпуск э.э с шин'!Область_печати</vt:lpstr>
      <vt:lpstr>'1.Выработка э.э'!Область_печати</vt:lpstr>
      <vt:lpstr>'10. Розн рынок '!Область_печати</vt:lpstr>
      <vt:lpstr>'11.1Тариф на э.э '!Область_печати</vt:lpstr>
      <vt:lpstr>'11.3 Тариф на тепло '!Область_печати</vt:lpstr>
      <vt:lpstr>'12.1 RAB '!Область_печати</vt:lpstr>
      <vt:lpstr>'12.2 Тарифы сетей '!Область_печати</vt:lpstr>
      <vt:lpstr>'13.Отпуск э.э в сеть'!Область_печати</vt:lpstr>
      <vt:lpstr>'14.Потери э.э. в сети'!Область_печати</vt:lpstr>
      <vt:lpstr>'15.Отпуск т.э. в сеть'!Область_печати</vt:lpstr>
      <vt:lpstr>'16.Потери т.э. в сети'!Область_печати</vt:lpstr>
      <vt:lpstr>'2.Отпуск т.э.'!Область_печати</vt:lpstr>
      <vt:lpstr>'3.2.КИУМ теплов мощн'!Область_печати</vt:lpstr>
      <vt:lpstr>'4.1.Устан эл мощн'!Область_печати</vt:lpstr>
      <vt:lpstr>'4.2.Устан тепл мощн'!Область_печати</vt:lpstr>
      <vt:lpstr>'5. Распол эл мощн'!Область_печати</vt:lpstr>
      <vt:lpstr>'6.1.1.Расход топл Э, т.у.т.'!Область_печати</vt:lpstr>
      <vt:lpstr>'6.1.2.Расход топл Т, т.у.т.'!Область_печати</vt:lpstr>
      <vt:lpstr>'6.1.Расход топл, т.у.т.'!Область_печати</vt:lpstr>
      <vt:lpstr>'7.УРУТ э.э.'!Область_печати</vt:lpstr>
      <vt:lpstr>'8.УРУТ т.э.'!Область_печати</vt:lpstr>
      <vt:lpstr>'9.ОРЭМ'!Область_печати</vt:lpstr>
    </vt:vector>
  </TitlesOfParts>
  <Company>РусГидро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Akhmedzhanov</dc:creator>
  <cp:lastModifiedBy>Кочетков Максим Михайлович</cp:lastModifiedBy>
  <cp:lastPrinted>2012-07-20T07:04:19Z</cp:lastPrinted>
  <dcterms:created xsi:type="dcterms:W3CDTF">2011-04-13T14:11:57Z</dcterms:created>
  <dcterms:modified xsi:type="dcterms:W3CDTF">2014-10-23T11:48:38Z</dcterms:modified>
</cp:coreProperties>
</file>