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3256" windowHeight="12528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60" r:id="rId14"/>
    <sheet name="10. Розн рынок " sheetId="59" r:id="rId15"/>
    <sheet name="11.1Тариф на э.э" sheetId="54" r:id="rId16"/>
    <sheet name="11.2 Тариф на э.э ДГК" sheetId="55" r:id="rId17"/>
    <sheet name="11.3 Тариф на тепло" sheetId="56" r:id="rId18"/>
    <sheet name="12.1 RAB" sheetId="57" r:id="rId19"/>
    <sheet name="12.2 Тарифы сетей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Dept" localSheetId="13">#REF!</definedName>
    <definedName name="Dept">#REF!</definedName>
    <definedName name="Dept1" localSheetId="13">#REF!</definedName>
    <definedName name="Dept1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шин'!$A$1:$ET$65</definedName>
    <definedName name="_xlnm.Print_Area" localSheetId="0">'1.Выработка э.э'!$A$1:$ET$65</definedName>
    <definedName name="_xlnm.Print_Area" localSheetId="14">'10. Розн рынок 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сеть'!$A$1:$DS$20</definedName>
    <definedName name="_xlnm.Print_Area" localSheetId="21">'14.Потери э.э. в сети'!$A$1:$CU$20</definedName>
    <definedName name="_xlnm.Print_Area" localSheetId="22">'15.Отпуск т.э. в сеть'!$A$1:$CO$18</definedName>
    <definedName name="_xlnm.Print_Area" localSheetId="23">'16.Потери т.э. в сети'!$A$1:$CM$18</definedName>
    <definedName name="_xlnm.Print_Area" localSheetId="2">'2.Отпуск т.э.'!$A$1:$EP$69</definedName>
    <definedName name="_xlnm.Print_Area" localSheetId="4">'3.2.КИУМ теплов мощн'!$A$1:$DM$71</definedName>
    <definedName name="_xlnm.Print_Area" localSheetId="5">'4.1.Устан эл мощн'!$A$1:$CN$67</definedName>
    <definedName name="_xlnm.Print_Area" localSheetId="6">'4.2.Устан тепл мощн'!$A$1:$CN$75</definedName>
    <definedName name="_xlnm.Print_Area" localSheetId="7">'5. Распол эл мощн'!$A$1:$CN$64</definedName>
    <definedName name="_xlnm.Print_Area" localSheetId="9">'6.1.1.Расход топл Э, т.у.т.'!$A$1:$EM$84</definedName>
    <definedName name="_xlnm.Print_Area" localSheetId="10">'6.1.2.Расход топл Т, т.у.т.'!$A$2:$EM$84</definedName>
    <definedName name="_xlnm.Print_Area" localSheetId="8">'6.1.Расход топл, т.у.т.'!$A$1:$EM$84</definedName>
    <definedName name="_xlnm.Print_Area" localSheetId="11">'7.УРУТ э.э.'!$A$1:$ER$65</definedName>
    <definedName name="_xlnm.Print_Area" localSheetId="12">'8.УРУТ т.э.'!$A$1:$ER$64</definedName>
    <definedName name="_xlnm.Print_Area" localSheetId="13">'9.ОРЭМ'!$A$3:$AP$36</definedName>
  </definedNames>
  <calcPr calcId="145621" refMode="R1C1"/>
</workbook>
</file>

<file path=xl/calcChain.xml><?xml version="1.0" encoding="utf-8"?>
<calcChain xmlns="http://schemas.openxmlformats.org/spreadsheetml/2006/main">
  <c r="DE36" i="60" l="1"/>
  <c r="CY36" i="60"/>
  <c r="CW36" i="60"/>
  <c r="CR36" i="60"/>
  <c r="CM36" i="60"/>
  <c r="CL36" i="60"/>
  <c r="CF36" i="60"/>
  <c r="CE36" i="60"/>
  <c r="DF35" i="60"/>
  <c r="DE35" i="60"/>
  <c r="CX35" i="60"/>
  <c r="CW35" i="60"/>
  <c r="CR35" i="60"/>
  <c r="CM35" i="60"/>
  <c r="CL35" i="60"/>
  <c r="CF35" i="60"/>
  <c r="CE35" i="60"/>
  <c r="BZ35" i="60"/>
  <c r="DF34" i="60"/>
  <c r="DE34" i="60"/>
  <c r="CX34" i="60"/>
  <c r="CZ34" i="60" s="1"/>
  <c r="CW34" i="60"/>
  <c r="CR34" i="60"/>
  <c r="CM34" i="60"/>
  <c r="CL34" i="60"/>
  <c r="CF34" i="60"/>
  <c r="CE34" i="60"/>
  <c r="BZ34" i="60"/>
  <c r="DD33" i="60"/>
  <c r="DE33" i="60" s="1"/>
  <c r="CW33" i="60"/>
  <c r="CQ33" i="60"/>
  <c r="CR33" i="60" s="1"/>
  <c r="CM33" i="60"/>
  <c r="CL33" i="60"/>
  <c r="CK33" i="60"/>
  <c r="CF33" i="60"/>
  <c r="CE33" i="60"/>
  <c r="CD33" i="60"/>
  <c r="DF31" i="60"/>
  <c r="DF36" i="60" s="1"/>
  <c r="CZ31" i="60"/>
  <c r="CY31" i="60"/>
  <c r="CX31" i="60"/>
  <c r="CX36" i="60" s="1"/>
  <c r="CW31" i="60"/>
  <c r="CR31" i="60"/>
  <c r="CM31" i="60"/>
  <c r="CL31" i="60"/>
  <c r="CF31" i="60"/>
  <c r="CE31" i="60"/>
  <c r="CD31" i="60"/>
  <c r="BZ31" i="60"/>
  <c r="BZ36" i="60" s="1"/>
  <c r="DF30" i="60"/>
  <c r="CZ30" i="60"/>
  <c r="CY30" i="60"/>
  <c r="CX30" i="60"/>
  <c r="CW30" i="60"/>
  <c r="CR30" i="60"/>
  <c r="CM30" i="60"/>
  <c r="CL30" i="60"/>
  <c r="CF30" i="60"/>
  <c r="CE30" i="60"/>
  <c r="CD30" i="60"/>
  <c r="BZ30" i="60"/>
  <c r="DF29" i="60"/>
  <c r="CZ29" i="60"/>
  <c r="CY29" i="60"/>
  <c r="CX29" i="60"/>
  <c r="CW29" i="60"/>
  <c r="CR29" i="60"/>
  <c r="CM29" i="60"/>
  <c r="CL29" i="60"/>
  <c r="CF29" i="60"/>
  <c r="CE29" i="60"/>
  <c r="CD29" i="60"/>
  <c r="DE29" i="60" s="1"/>
  <c r="BZ29" i="60"/>
  <c r="DD28" i="60"/>
  <c r="CW28" i="60"/>
  <c r="CR28" i="60"/>
  <c r="CY28" i="60" s="1"/>
  <c r="CQ28" i="60"/>
  <c r="DF28" i="60" s="1"/>
  <c r="CK28" i="60"/>
  <c r="CD28" i="60"/>
  <c r="BZ28" i="60"/>
  <c r="BZ33" i="60" s="1"/>
  <c r="CW26" i="60"/>
  <c r="CR26" i="60"/>
  <c r="BZ26" i="60"/>
  <c r="DE25" i="60"/>
  <c r="CW25" i="60"/>
  <c r="CR25" i="60"/>
  <c r="CM25" i="60"/>
  <c r="CL25" i="60"/>
  <c r="CF25" i="60"/>
  <c r="CE25" i="60"/>
  <c r="DE24" i="60"/>
  <c r="CW24" i="60"/>
  <c r="CR24" i="60"/>
  <c r="CM24" i="60"/>
  <c r="CL24" i="60"/>
  <c r="CF24" i="60"/>
  <c r="CE24" i="60"/>
  <c r="DE23" i="60"/>
  <c r="CW23" i="60"/>
  <c r="CR23" i="60"/>
  <c r="CM23" i="60"/>
  <c r="CL23" i="60"/>
  <c r="CF23" i="60"/>
  <c r="CE23" i="60"/>
  <c r="BZ23" i="60"/>
  <c r="CW22" i="60"/>
  <c r="CR22" i="60"/>
  <c r="CK22" i="60"/>
  <c r="CD22" i="60"/>
  <c r="DF20" i="60"/>
  <c r="DD20" i="60"/>
  <c r="CX20" i="60"/>
  <c r="CW20" i="60"/>
  <c r="CQ20" i="60"/>
  <c r="CX26" i="60" s="1"/>
  <c r="CG20" i="60"/>
  <c r="CG26" i="60" s="1"/>
  <c r="BZ20" i="60"/>
  <c r="DD19" i="60"/>
  <c r="CW19" i="60"/>
  <c r="CQ19" i="60"/>
  <c r="CM19" i="60"/>
  <c r="CL19" i="60"/>
  <c r="CG19" i="60"/>
  <c r="CG25" i="60" s="1"/>
  <c r="CF19" i="60"/>
  <c r="CE19" i="60"/>
  <c r="CD19" i="60"/>
  <c r="DE19" i="60" s="1"/>
  <c r="BZ19" i="60"/>
  <c r="BZ25" i="60" s="1"/>
  <c r="DD18" i="60"/>
  <c r="DE18" i="60" s="1"/>
  <c r="CX18" i="60"/>
  <c r="CZ18" i="60" s="1"/>
  <c r="CW18" i="60"/>
  <c r="CR18" i="60"/>
  <c r="CQ18" i="60"/>
  <c r="CM18" i="60"/>
  <c r="CL18" i="60"/>
  <c r="CD18" i="60"/>
  <c r="BZ18" i="60"/>
  <c r="BZ24" i="60" s="1"/>
  <c r="DD17" i="60"/>
  <c r="CW17" i="60"/>
  <c r="CQ17" i="60"/>
  <c r="CM17" i="60"/>
  <c r="CL17" i="60"/>
  <c r="CG17" i="60"/>
  <c r="CF17" i="60"/>
  <c r="CE17" i="60"/>
  <c r="CD17" i="60"/>
  <c r="CG23" i="60" s="1"/>
  <c r="BZ17" i="60"/>
  <c r="DD16" i="60"/>
  <c r="DE16" i="60" s="1"/>
  <c r="CW16" i="60"/>
  <c r="CM16" i="60"/>
  <c r="CL16" i="60"/>
  <c r="CK16" i="60"/>
  <c r="CF16" i="60"/>
  <c r="CE16" i="60"/>
  <c r="CD16" i="60"/>
  <c r="BZ16" i="60"/>
  <c r="BZ22" i="60" s="1"/>
  <c r="DE14" i="60"/>
  <c r="CW14" i="60"/>
  <c r="CR14" i="60"/>
  <c r="CM14" i="60"/>
  <c r="CL14" i="60"/>
  <c r="CF14" i="60"/>
  <c r="CE14" i="60"/>
  <c r="DD13" i="60"/>
  <c r="CW13" i="60"/>
  <c r="CR13" i="60"/>
  <c r="CQ13" i="60"/>
  <c r="CK13" i="60"/>
  <c r="CM13" i="60" s="1"/>
  <c r="CE13" i="60"/>
  <c r="CD13" i="60"/>
  <c r="CF13" i="60" s="1"/>
  <c r="DE11" i="60"/>
  <c r="CX11" i="60"/>
  <c r="CW11" i="60"/>
  <c r="CR11" i="60"/>
  <c r="CY11" i="60" s="1"/>
  <c r="CM11" i="60"/>
  <c r="CL11" i="60"/>
  <c r="CD11" i="60"/>
  <c r="CG11" i="60" s="1"/>
  <c r="BZ11" i="60"/>
  <c r="BZ14" i="60" s="1"/>
  <c r="DF10" i="60"/>
  <c r="DD10" i="60"/>
  <c r="CY10" i="60"/>
  <c r="CX10" i="60"/>
  <c r="CW10" i="60"/>
  <c r="CQ10" i="60"/>
  <c r="CR10" i="60" s="1"/>
  <c r="CM10" i="60"/>
  <c r="CL10" i="60"/>
  <c r="CK10" i="60"/>
  <c r="BZ10" i="60"/>
  <c r="BZ13" i="60" s="1"/>
  <c r="DH9" i="60"/>
  <c r="DG9" i="60"/>
  <c r="DE8" i="60"/>
  <c r="CX8" i="60"/>
  <c r="CZ8" i="60" s="1"/>
  <c r="CW8" i="60"/>
  <c r="CR8" i="60"/>
  <c r="CM8" i="60"/>
  <c r="CL8" i="60"/>
  <c r="CF8" i="60"/>
  <c r="CE8" i="60"/>
  <c r="BZ8" i="60"/>
  <c r="DE7" i="60"/>
  <c r="DD7" i="60"/>
  <c r="CX7" i="60"/>
  <c r="CZ7" i="60" s="1"/>
  <c r="CW7" i="60"/>
  <c r="CQ7" i="60"/>
  <c r="CR7" i="60" s="1"/>
  <c r="CM7" i="60"/>
  <c r="CL7" i="60"/>
  <c r="CK7" i="60"/>
  <c r="CF7" i="60"/>
  <c r="CE7" i="60"/>
  <c r="CD7" i="60"/>
  <c r="BZ7" i="60"/>
  <c r="DD5" i="60"/>
  <c r="DE5" i="60" s="1"/>
  <c r="CX5" i="60"/>
  <c r="CW5" i="60"/>
  <c r="CR5" i="60"/>
  <c r="CQ5" i="60"/>
  <c r="CM5" i="60"/>
  <c r="CL5" i="60"/>
  <c r="CK5" i="60"/>
  <c r="CF5" i="60"/>
  <c r="CE5" i="60"/>
  <c r="CD5" i="60"/>
  <c r="BZ5" i="60"/>
  <c r="CG5" i="60" s="1"/>
  <c r="CZ4" i="60"/>
  <c r="CW4" i="60"/>
  <c r="CR4" i="60"/>
  <c r="CQ4" i="60"/>
  <c r="CX4" i="60" s="1"/>
  <c r="CK4" i="60"/>
  <c r="CM4" i="60" s="1"/>
  <c r="CD4" i="60"/>
  <c r="CF4" i="60" s="1"/>
  <c r="BZ4" i="60"/>
  <c r="CG4" i="60" s="1"/>
  <c r="DH11" i="60" l="1"/>
  <c r="DG11" i="60"/>
  <c r="CG14" i="60"/>
  <c r="CZ11" i="60"/>
  <c r="CX14" i="60"/>
  <c r="DF24" i="60"/>
  <c r="CZ26" i="60"/>
  <c r="CY26" i="60"/>
  <c r="CL28" i="60"/>
  <c r="CM28" i="60"/>
  <c r="CY4" i="60"/>
  <c r="DD4" i="60"/>
  <c r="CY8" i="60"/>
  <c r="CE4" i="60"/>
  <c r="CZ5" i="60"/>
  <c r="DF5" i="60"/>
  <c r="DF8" i="60" s="1"/>
  <c r="CY5" i="60"/>
  <c r="CG7" i="60"/>
  <c r="DE13" i="60"/>
  <c r="CZ20" i="60"/>
  <c r="CY20" i="60"/>
  <c r="CL22" i="60"/>
  <c r="CM22" i="60"/>
  <c r="CY35" i="60"/>
  <c r="CZ35" i="60"/>
  <c r="CZ10" i="60"/>
  <c r="CX17" i="60"/>
  <c r="CQ16" i="60"/>
  <c r="CR17" i="60"/>
  <c r="CG28" i="60"/>
  <c r="DG28" i="60" s="1"/>
  <c r="CE28" i="60"/>
  <c r="CF28" i="60"/>
  <c r="CL4" i="60"/>
  <c r="DG20" i="60"/>
  <c r="DH20" i="60"/>
  <c r="CG8" i="60"/>
  <c r="CY7" i="60"/>
  <c r="CF11" i="60"/>
  <c r="CE11" i="60"/>
  <c r="CD10" i="60"/>
  <c r="CL13" i="60"/>
  <c r="CG18" i="60"/>
  <c r="CG24" i="60"/>
  <c r="CF18" i="60"/>
  <c r="CE18" i="60"/>
  <c r="CX19" i="60"/>
  <c r="CX25" i="60"/>
  <c r="CR19" i="60"/>
  <c r="CF22" i="60"/>
  <c r="CE22" i="60"/>
  <c r="DE22" i="60"/>
  <c r="CX23" i="60"/>
  <c r="DF26" i="60"/>
  <c r="DE28" i="60"/>
  <c r="CG35" i="60"/>
  <c r="DH35" i="60" s="1"/>
  <c r="CZ36" i="60"/>
  <c r="CX13" i="60"/>
  <c r="CG16" i="60"/>
  <c r="CG22" i="60" s="1"/>
  <c r="CY18" i="60"/>
  <c r="DF18" i="60"/>
  <c r="CR20" i="60"/>
  <c r="CX28" i="60"/>
  <c r="CG29" i="60"/>
  <c r="CG30" i="60"/>
  <c r="DE30" i="60"/>
  <c r="CG31" i="60"/>
  <c r="CG36" i="60" s="1"/>
  <c r="DE31" i="60"/>
  <c r="DF33" i="60"/>
  <c r="CY34" i="60"/>
  <c r="DE17" i="60"/>
  <c r="CX24" i="60"/>
  <c r="DH36" i="60" l="1"/>
  <c r="DG36" i="60"/>
  <c r="DH8" i="60"/>
  <c r="DG8" i="60"/>
  <c r="CX33" i="60"/>
  <c r="CZ28" i="60"/>
  <c r="CZ23" i="60"/>
  <c r="CY23" i="60"/>
  <c r="DE4" i="60"/>
  <c r="CY13" i="60"/>
  <c r="CZ13" i="60"/>
  <c r="CY25" i="60"/>
  <c r="CZ25" i="60"/>
  <c r="CZ17" i="60"/>
  <c r="CY17" i="60"/>
  <c r="DF17" i="60"/>
  <c r="DH29" i="60"/>
  <c r="CG34" i="60"/>
  <c r="DG29" i="60"/>
  <c r="DH26" i="60"/>
  <c r="DG26" i="60"/>
  <c r="CZ19" i="60"/>
  <c r="DF19" i="60"/>
  <c r="CY19" i="60"/>
  <c r="CG33" i="60"/>
  <c r="DH33" i="60" s="1"/>
  <c r="DG35" i="60"/>
  <c r="DH14" i="60"/>
  <c r="DG14" i="60"/>
  <c r="DH31" i="60"/>
  <c r="DG31" i="60"/>
  <c r="CR16" i="60"/>
  <c r="CX16" i="60"/>
  <c r="CX22" i="60"/>
  <c r="DG5" i="60"/>
  <c r="DH5" i="60"/>
  <c r="CE10" i="60"/>
  <c r="CF10" i="60"/>
  <c r="DE10" i="60"/>
  <c r="CG10" i="60"/>
  <c r="CG13" i="60" s="1"/>
  <c r="DF13" i="60"/>
  <c r="DH24" i="60"/>
  <c r="DG24" i="60"/>
  <c r="CZ24" i="60"/>
  <c r="CY24" i="60"/>
  <c r="DH30" i="60"/>
  <c r="DG30" i="60"/>
  <c r="DG18" i="60"/>
  <c r="DH18" i="60"/>
  <c r="DH28" i="60"/>
  <c r="DF4" i="60"/>
  <c r="DF7" i="60" s="1"/>
  <c r="DH7" i="60" l="1"/>
  <c r="DG7" i="60"/>
  <c r="DH13" i="60"/>
  <c r="DG13" i="60"/>
  <c r="CZ22" i="60"/>
  <c r="CY22" i="60"/>
  <c r="DG33" i="60"/>
  <c r="DH19" i="60"/>
  <c r="DG19" i="60"/>
  <c r="DF25" i="60"/>
  <c r="DH4" i="60"/>
  <c r="DG4" i="60"/>
  <c r="DH34" i="60"/>
  <c r="DG34" i="60"/>
  <c r="DH10" i="60"/>
  <c r="DG10" i="60"/>
  <c r="CZ16" i="60"/>
  <c r="DF16" i="60"/>
  <c r="CY16" i="60"/>
  <c r="DH17" i="60"/>
  <c r="DG17" i="60"/>
  <c r="DF23" i="60"/>
  <c r="CZ33" i="60"/>
  <c r="CY33" i="60"/>
  <c r="DG23" i="60" l="1"/>
  <c r="DH23" i="60"/>
  <c r="DG16" i="60"/>
  <c r="DH16" i="60"/>
  <c r="DF22" i="60"/>
  <c r="DG25" i="60"/>
  <c r="DH25" i="60"/>
  <c r="DH22" i="60" l="1"/>
  <c r="DG22" i="60"/>
  <c r="DS27" i="59" l="1"/>
  <c r="DL27" i="59"/>
  <c r="DE27" i="59"/>
  <c r="DV27" i="59" s="1"/>
  <c r="DA27" i="59"/>
  <c r="CY27" i="59"/>
  <c r="CQ27" i="59"/>
  <c r="CP27" i="59"/>
  <c r="CI27" i="59"/>
  <c r="CC27" i="59"/>
  <c r="CB27" i="59"/>
  <c r="BV27" i="59"/>
  <c r="BN27" i="59"/>
  <c r="BM27" i="59"/>
  <c r="BO27" i="59" s="1"/>
  <c r="BF27" i="59"/>
  <c r="AZ27" i="59"/>
  <c r="AY27" i="59"/>
  <c r="AU27" i="59"/>
  <c r="AO27" i="59"/>
  <c r="AN27" i="59"/>
  <c r="AH27" i="59"/>
  <c r="AG27" i="59"/>
  <c r="AB27" i="59"/>
  <c r="X27" i="59"/>
  <c r="S27" i="59"/>
  <c r="O27" i="59"/>
  <c r="N27" i="59"/>
  <c r="I27" i="59"/>
  <c r="E27" i="59"/>
  <c r="J27" i="59" s="1"/>
  <c r="DU26" i="59"/>
  <c r="DS26" i="59"/>
  <c r="DL26" i="59"/>
  <c r="DF26" i="59"/>
  <c r="DE26" i="59"/>
  <c r="CY26" i="59"/>
  <c r="CS26" i="59"/>
  <c r="CR26" i="59"/>
  <c r="DT26" i="59" s="1"/>
  <c r="CP26" i="59"/>
  <c r="CK26" i="59"/>
  <c r="CI26" i="59"/>
  <c r="CB26" i="59"/>
  <c r="BV26" i="59"/>
  <c r="CJ26" i="59" s="1"/>
  <c r="CL26" i="59" s="1"/>
  <c r="BM26" i="59"/>
  <c r="BF26" i="59"/>
  <c r="AY26" i="59"/>
  <c r="AU26" i="59"/>
  <c r="AN26" i="59"/>
  <c r="AG26" i="59"/>
  <c r="AH26" i="59" s="1"/>
  <c r="AC26" i="59"/>
  <c r="AB26" i="59"/>
  <c r="X26" i="59"/>
  <c r="T26" i="59"/>
  <c r="S26" i="59"/>
  <c r="N26" i="59"/>
  <c r="I26" i="59"/>
  <c r="E26" i="59"/>
  <c r="DS25" i="59"/>
  <c r="DL25" i="59"/>
  <c r="DE25" i="59"/>
  <c r="DA25" i="59"/>
  <c r="CY25" i="59"/>
  <c r="CP25" i="59"/>
  <c r="CI25" i="59"/>
  <c r="CJ25" i="59" s="1"/>
  <c r="CC25" i="59"/>
  <c r="CB25" i="59"/>
  <c r="BM25" i="59"/>
  <c r="BF25" i="59"/>
  <c r="AY25" i="59"/>
  <c r="AU25" i="59"/>
  <c r="AN25" i="59"/>
  <c r="BN25" i="59" s="1"/>
  <c r="AG25" i="59"/>
  <c r="AB25" i="59"/>
  <c r="X25" i="59"/>
  <c r="S25" i="59"/>
  <c r="N25" i="59"/>
  <c r="O25" i="59" s="1"/>
  <c r="J25" i="59"/>
  <c r="I25" i="59"/>
  <c r="E25" i="59"/>
  <c r="DS24" i="59"/>
  <c r="DU24" i="59" s="1"/>
  <c r="DL24" i="59"/>
  <c r="DE24" i="59"/>
  <c r="CY24" i="59"/>
  <c r="CR24" i="59"/>
  <c r="DT24" i="59" s="1"/>
  <c r="CP24" i="59"/>
  <c r="CI24" i="59"/>
  <c r="CC24" i="59"/>
  <c r="CB24" i="59"/>
  <c r="BV24" i="59"/>
  <c r="BO24" i="59"/>
  <c r="CQ24" i="59" s="1"/>
  <c r="BN24" i="59"/>
  <c r="BM24" i="59"/>
  <c r="BF24" i="59"/>
  <c r="AZ24" i="59"/>
  <c r="AY24" i="59"/>
  <c r="AU24" i="59"/>
  <c r="AN24" i="59"/>
  <c r="AH24" i="59"/>
  <c r="AG24" i="59"/>
  <c r="AB24" i="59"/>
  <c r="X24" i="59"/>
  <c r="AC24" i="59" s="1"/>
  <c r="S24" i="59"/>
  <c r="N24" i="59"/>
  <c r="I24" i="59"/>
  <c r="E24" i="59"/>
  <c r="DS23" i="59"/>
  <c r="DM23" i="59"/>
  <c r="DL23" i="59"/>
  <c r="DE23" i="59"/>
  <c r="CY23" i="59"/>
  <c r="CP23" i="59"/>
  <c r="CR23" i="59" s="1"/>
  <c r="CI23" i="59"/>
  <c r="CB23" i="59"/>
  <c r="BV23" i="59"/>
  <c r="BO23" i="59"/>
  <c r="BN23" i="59"/>
  <c r="BM23" i="59"/>
  <c r="BF23" i="59"/>
  <c r="AY23" i="59"/>
  <c r="AZ23" i="59" s="1"/>
  <c r="AU23" i="59"/>
  <c r="AN23" i="59"/>
  <c r="AG23" i="59"/>
  <c r="AB23" i="59"/>
  <c r="X23" i="59"/>
  <c r="S23" i="59"/>
  <c r="N23" i="59"/>
  <c r="I23" i="59"/>
  <c r="E23" i="59"/>
  <c r="J23" i="59" s="1"/>
  <c r="DU22" i="59"/>
  <c r="DS22" i="59"/>
  <c r="DM22" i="59"/>
  <c r="DL22" i="59"/>
  <c r="DF22" i="59"/>
  <c r="DE22" i="59"/>
  <c r="CZ22" i="59"/>
  <c r="CY22" i="59"/>
  <c r="CS22" i="59"/>
  <c r="CR22" i="59"/>
  <c r="DT22" i="59" s="1"/>
  <c r="CP22" i="59"/>
  <c r="CK22" i="59"/>
  <c r="CI22" i="59"/>
  <c r="CB22" i="59"/>
  <c r="BX22" i="59"/>
  <c r="BW22" i="59"/>
  <c r="BV22" i="59"/>
  <c r="CJ22" i="59" s="1"/>
  <c r="CL22" i="59" s="1"/>
  <c r="BP22" i="59"/>
  <c r="BF22" i="59"/>
  <c r="AZ22" i="59"/>
  <c r="AY22" i="59"/>
  <c r="AU22" i="59"/>
  <c r="AN22" i="59"/>
  <c r="BN22" i="59" s="1"/>
  <c r="AI22" i="59"/>
  <c r="AG22" i="59"/>
  <c r="AB22" i="59"/>
  <c r="AH22" i="59" s="1"/>
  <c r="BI22" i="59" s="1"/>
  <c r="X22" i="59"/>
  <c r="AO22" i="59" s="1"/>
  <c r="S22" i="59"/>
  <c r="N22" i="59"/>
  <c r="I22" i="59"/>
  <c r="O22" i="59" s="1"/>
  <c r="E22" i="59"/>
  <c r="DU21" i="59"/>
  <c r="DS21" i="59"/>
  <c r="DF21" i="59"/>
  <c r="DE21" i="59"/>
  <c r="CY21" i="59"/>
  <c r="CS21" i="59"/>
  <c r="CP21" i="59"/>
  <c r="CB21" i="59"/>
  <c r="BW21" i="59"/>
  <c r="BV21" i="59"/>
  <c r="CC21" i="59" s="1"/>
  <c r="BO21" i="59"/>
  <c r="CQ21" i="59" s="1"/>
  <c r="BN21" i="59"/>
  <c r="BM21" i="59"/>
  <c r="CR21" i="59" s="1"/>
  <c r="DT21" i="59" s="1"/>
  <c r="BF21" i="59"/>
  <c r="AY21" i="59"/>
  <c r="AU21" i="59"/>
  <c r="AZ21" i="59" s="1"/>
  <c r="AN21" i="59"/>
  <c r="AG21" i="59"/>
  <c r="AB21" i="59"/>
  <c r="X21" i="59"/>
  <c r="AO21" i="59" s="1"/>
  <c r="S21" i="59"/>
  <c r="N21" i="59"/>
  <c r="I21" i="59"/>
  <c r="E21" i="59"/>
  <c r="DV20" i="59"/>
  <c r="DU20" i="59"/>
  <c r="DS20" i="59"/>
  <c r="DN20" i="59"/>
  <c r="DL20" i="59"/>
  <c r="DE20" i="59"/>
  <c r="DA20" i="59"/>
  <c r="CZ20" i="59"/>
  <c r="CY20" i="59"/>
  <c r="DM20" i="59" s="1"/>
  <c r="CS20" i="59"/>
  <c r="CP20" i="59"/>
  <c r="CL20" i="59"/>
  <c r="CI20" i="59"/>
  <c r="CB20" i="59"/>
  <c r="BV20" i="59"/>
  <c r="CJ20" i="59" s="1"/>
  <c r="CK20" i="59" s="1"/>
  <c r="BM20" i="59"/>
  <c r="BF20" i="59"/>
  <c r="AY20" i="59"/>
  <c r="AU20" i="59"/>
  <c r="AN20" i="59"/>
  <c r="AG20" i="59"/>
  <c r="AH20" i="59" s="1"/>
  <c r="AB20" i="59"/>
  <c r="X20" i="59"/>
  <c r="AC20" i="59" s="1"/>
  <c r="T20" i="59"/>
  <c r="S20" i="59"/>
  <c r="N20" i="59"/>
  <c r="J20" i="59"/>
  <c r="I20" i="59"/>
  <c r="O20" i="59" s="1"/>
  <c r="E20" i="59"/>
  <c r="DS19" i="59"/>
  <c r="DL19" i="59"/>
  <c r="DE19" i="59"/>
  <c r="CY19" i="59"/>
  <c r="CR19" i="59"/>
  <c r="CP19" i="59"/>
  <c r="CI19" i="59"/>
  <c r="CB19" i="59"/>
  <c r="BV19" i="59"/>
  <c r="BP19" i="59"/>
  <c r="BO19" i="59"/>
  <c r="CQ19" i="59" s="1"/>
  <c r="BN19" i="59"/>
  <c r="BM19" i="59"/>
  <c r="BF19" i="59"/>
  <c r="AZ19" i="59"/>
  <c r="AY19" i="59"/>
  <c r="AU19" i="59"/>
  <c r="AN19" i="59"/>
  <c r="AG19" i="59"/>
  <c r="AB19" i="59"/>
  <c r="X19" i="59"/>
  <c r="AO19" i="59" s="1"/>
  <c r="S19" i="59"/>
  <c r="N19" i="59"/>
  <c r="I19" i="59"/>
  <c r="E19" i="59"/>
  <c r="C18" i="59"/>
  <c r="AX14" i="59"/>
  <c r="DS13" i="59"/>
  <c r="DL13" i="59"/>
  <c r="DM13" i="59" s="1"/>
  <c r="DE13" i="59"/>
  <c r="DA13" i="59"/>
  <c r="CZ13" i="59"/>
  <c r="CY13" i="59"/>
  <c r="DF13" i="59" s="1"/>
  <c r="CP13" i="59"/>
  <c r="CI13" i="59"/>
  <c r="CJ13" i="59" s="1"/>
  <c r="CB13" i="59"/>
  <c r="CC13" i="59" s="1"/>
  <c r="BV13" i="59"/>
  <c r="BO13" i="59"/>
  <c r="CQ13" i="59" s="1"/>
  <c r="BM13" i="59"/>
  <c r="BN13" i="59" s="1"/>
  <c r="BF13" i="59"/>
  <c r="AY13" i="59"/>
  <c r="AU13" i="59"/>
  <c r="AZ13" i="59" s="1"/>
  <c r="AN13" i="59"/>
  <c r="AH13" i="59"/>
  <c r="AG13" i="59"/>
  <c r="AB13" i="59"/>
  <c r="X13" i="59"/>
  <c r="AC13" i="59" s="1"/>
  <c r="S13" i="59"/>
  <c r="N13" i="59"/>
  <c r="J13" i="59"/>
  <c r="I13" i="59"/>
  <c r="E13" i="59"/>
  <c r="DS12" i="59"/>
  <c r="DL12" i="59"/>
  <c r="DE12" i="59"/>
  <c r="CY12" i="59"/>
  <c r="CQ12" i="59"/>
  <c r="CP12" i="59"/>
  <c r="CR12" i="59" s="1"/>
  <c r="DT12" i="59" s="1"/>
  <c r="CI12" i="59"/>
  <c r="CB12" i="59"/>
  <c r="BV12" i="59"/>
  <c r="BO12" i="59"/>
  <c r="BM12" i="59"/>
  <c r="BF12" i="59"/>
  <c r="BG12" i="59" s="1"/>
  <c r="BP12" i="59" s="1"/>
  <c r="AY12" i="59"/>
  <c r="AU12" i="59"/>
  <c r="AZ12" i="59" s="1"/>
  <c r="AN12" i="59"/>
  <c r="BN12" i="59" s="1"/>
  <c r="AH12" i="59"/>
  <c r="AG12" i="59"/>
  <c r="AB12" i="59"/>
  <c r="X12" i="59"/>
  <c r="AC12" i="59" s="1"/>
  <c r="S12" i="59"/>
  <c r="N12" i="59"/>
  <c r="J12" i="59"/>
  <c r="I12" i="59"/>
  <c r="E12" i="59"/>
  <c r="DS11" i="59"/>
  <c r="DU11" i="59" s="1"/>
  <c r="DL11" i="59"/>
  <c r="DE11" i="59"/>
  <c r="CY11" i="59"/>
  <c r="CP11" i="59"/>
  <c r="CI11" i="59"/>
  <c r="CB11" i="59"/>
  <c r="BV11" i="59"/>
  <c r="BM11" i="59"/>
  <c r="BF11" i="59"/>
  <c r="AY11" i="59"/>
  <c r="AZ11" i="59" s="1"/>
  <c r="AU11" i="59"/>
  <c r="AN11" i="59"/>
  <c r="AG11" i="59"/>
  <c r="AB11" i="59"/>
  <c r="AH11" i="59" s="1"/>
  <c r="X11" i="59"/>
  <c r="S11" i="59"/>
  <c r="N11" i="59"/>
  <c r="I11" i="59"/>
  <c r="E11" i="59"/>
  <c r="DV10" i="59"/>
  <c r="DU10" i="59"/>
  <c r="DS10" i="59"/>
  <c r="DL10" i="59"/>
  <c r="DE10" i="59"/>
  <c r="DA10" i="59"/>
  <c r="CZ10" i="59"/>
  <c r="CY10" i="59"/>
  <c r="DF10" i="59" s="1"/>
  <c r="DM10" i="59" s="1"/>
  <c r="CP10" i="59"/>
  <c r="CI10" i="59"/>
  <c r="CB10" i="59"/>
  <c r="BV10" i="59"/>
  <c r="BN10" i="59"/>
  <c r="BM10" i="59"/>
  <c r="BO10" i="59" s="1"/>
  <c r="BF10" i="59"/>
  <c r="AY10" i="59"/>
  <c r="AU10" i="59"/>
  <c r="AN10" i="59"/>
  <c r="AG10" i="59"/>
  <c r="AB10" i="59"/>
  <c r="AC10" i="59" s="1"/>
  <c r="X10" i="59"/>
  <c r="S10" i="59"/>
  <c r="N10" i="59"/>
  <c r="I10" i="59"/>
  <c r="E10" i="59"/>
  <c r="J10" i="59" s="1"/>
  <c r="O10" i="59" s="1"/>
  <c r="T10" i="59" s="1"/>
  <c r="DS9" i="59"/>
  <c r="DL9" i="59"/>
  <c r="DE9" i="59"/>
  <c r="CY9" i="59"/>
  <c r="CP9" i="59"/>
  <c r="CR9" i="59" s="1"/>
  <c r="CI9" i="59"/>
  <c r="CB9" i="59"/>
  <c r="BV9" i="59"/>
  <c r="BO9" i="59"/>
  <c r="BN9" i="59"/>
  <c r="BM9" i="59"/>
  <c r="BF9" i="59"/>
  <c r="BB9" i="59"/>
  <c r="BA9" i="59"/>
  <c r="AY9" i="59"/>
  <c r="AU9" i="59"/>
  <c r="AZ9" i="59" s="1"/>
  <c r="AN9" i="59"/>
  <c r="AG9" i="59"/>
  <c r="AH9" i="59" s="1"/>
  <c r="AO9" i="59" s="1"/>
  <c r="AB9" i="59"/>
  <c r="X9" i="59"/>
  <c r="AC9" i="59" s="1"/>
  <c r="S9" i="59"/>
  <c r="N9" i="59"/>
  <c r="I9" i="59"/>
  <c r="J9" i="59" s="1"/>
  <c r="E9" i="59"/>
  <c r="DS8" i="59"/>
  <c r="DL8" i="59"/>
  <c r="DF8" i="59"/>
  <c r="DE8" i="59"/>
  <c r="CY8" i="59"/>
  <c r="CP8" i="59"/>
  <c r="CR8" i="59" s="1"/>
  <c r="CI8" i="59"/>
  <c r="CJ8" i="59" s="1"/>
  <c r="CC8" i="59"/>
  <c r="CB8" i="59"/>
  <c r="BW8" i="59"/>
  <c r="BV8" i="59"/>
  <c r="BO8" i="59"/>
  <c r="BN8" i="59"/>
  <c r="BM8" i="59"/>
  <c r="BF8" i="59"/>
  <c r="AZ8" i="59"/>
  <c r="BA8" i="59" s="1"/>
  <c r="AY8" i="59"/>
  <c r="AU8" i="59"/>
  <c r="AN8" i="59"/>
  <c r="AG8" i="59"/>
  <c r="AH8" i="59" s="1"/>
  <c r="AB8" i="59"/>
  <c r="X8" i="59"/>
  <c r="AC8" i="59" s="1"/>
  <c r="S8" i="59"/>
  <c r="N8" i="59"/>
  <c r="I8" i="59"/>
  <c r="E8" i="59"/>
  <c r="J8" i="59" s="1"/>
  <c r="DU7" i="59"/>
  <c r="DS7" i="59"/>
  <c r="DL7" i="59"/>
  <c r="DM7" i="59" s="1"/>
  <c r="DE7" i="59"/>
  <c r="DF7" i="59" s="1"/>
  <c r="CZ7" i="59"/>
  <c r="CY7" i="59"/>
  <c r="CS7" i="59"/>
  <c r="CR7" i="59"/>
  <c r="DT7" i="59" s="1"/>
  <c r="CP7" i="59"/>
  <c r="CI7" i="59"/>
  <c r="CB7" i="59"/>
  <c r="BX7" i="59"/>
  <c r="BW7" i="59"/>
  <c r="BV7" i="59"/>
  <c r="CC7" i="59" s="1"/>
  <c r="CJ7" i="59" s="1"/>
  <c r="CL7" i="59" s="1"/>
  <c r="BO7" i="59"/>
  <c r="CQ7" i="59" s="1"/>
  <c r="BM7" i="59"/>
  <c r="BN7" i="59" s="1"/>
  <c r="BF7" i="59"/>
  <c r="BG7" i="59" s="1"/>
  <c r="AZ7" i="59"/>
  <c r="AY7" i="59"/>
  <c r="AU7" i="59"/>
  <c r="AO7" i="59"/>
  <c r="AN7" i="59"/>
  <c r="AH7" i="59"/>
  <c r="AG7" i="59"/>
  <c r="AB7" i="59"/>
  <c r="X7" i="59"/>
  <c r="AC7" i="59" s="1"/>
  <c r="S7" i="59"/>
  <c r="O7" i="59"/>
  <c r="N7" i="59"/>
  <c r="I7" i="59"/>
  <c r="E7" i="59"/>
  <c r="J7" i="59" s="1"/>
  <c r="DU6" i="59"/>
  <c r="DS6" i="59"/>
  <c r="DL6" i="59"/>
  <c r="DF6" i="59"/>
  <c r="DH6" i="59" s="1"/>
  <c r="DE6" i="59"/>
  <c r="CY6" i="59"/>
  <c r="DA6" i="59" s="1"/>
  <c r="CP6" i="59"/>
  <c r="CI6" i="59"/>
  <c r="CB6" i="59"/>
  <c r="BV6" i="59"/>
  <c r="CC6" i="59" s="1"/>
  <c r="BM6" i="59"/>
  <c r="CR6" i="59" s="1"/>
  <c r="DT6" i="59" s="1"/>
  <c r="BF6" i="59"/>
  <c r="AY6" i="59"/>
  <c r="AU6" i="59"/>
  <c r="BW6" i="59" s="1"/>
  <c r="AN6" i="59"/>
  <c r="AG6" i="59"/>
  <c r="AB6" i="59"/>
  <c r="AC6" i="59" s="1"/>
  <c r="X6" i="59"/>
  <c r="S6" i="59"/>
  <c r="T6" i="59" s="1"/>
  <c r="N6" i="59"/>
  <c r="I6" i="59"/>
  <c r="E6" i="59"/>
  <c r="J6" i="59" s="1"/>
  <c r="O6" i="59" s="1"/>
  <c r="DS5" i="59"/>
  <c r="DL5" i="59"/>
  <c r="DE5" i="59"/>
  <c r="DA5" i="59"/>
  <c r="CZ5" i="59"/>
  <c r="CY5" i="59"/>
  <c r="CP5" i="59"/>
  <c r="CI5" i="59"/>
  <c r="CB5" i="59"/>
  <c r="CB4" i="59" s="1"/>
  <c r="CB18" i="59" s="1"/>
  <c r="BV5" i="59"/>
  <c r="BX5" i="59" s="1"/>
  <c r="BM5" i="59"/>
  <c r="BM4" i="59" s="1"/>
  <c r="BF5" i="59"/>
  <c r="BG5" i="59" s="1"/>
  <c r="AY5" i="59"/>
  <c r="AU5" i="59"/>
  <c r="AZ5" i="59" s="1"/>
  <c r="AN5" i="59"/>
  <c r="AG5" i="59"/>
  <c r="AC5" i="59"/>
  <c r="AB5" i="59"/>
  <c r="X5" i="59"/>
  <c r="S5" i="59"/>
  <c r="N5" i="59"/>
  <c r="I5" i="59"/>
  <c r="E5" i="59"/>
  <c r="DR4" i="59"/>
  <c r="DR18" i="59" s="1"/>
  <c r="DQ4" i="59"/>
  <c r="DQ18" i="59" s="1"/>
  <c r="DP4" i="59"/>
  <c r="DP18" i="59" s="1"/>
  <c r="DK4" i="59"/>
  <c r="DK18" i="59" s="1"/>
  <c r="DJ4" i="59"/>
  <c r="DJ18" i="59" s="1"/>
  <c r="DI4" i="59"/>
  <c r="DI18" i="59" s="1"/>
  <c r="DD4" i="59"/>
  <c r="DD18" i="59" s="1"/>
  <c r="DC4" i="59"/>
  <c r="DC18" i="59" s="1"/>
  <c r="DB4" i="59"/>
  <c r="DB18" i="59" s="1"/>
  <c r="CX4" i="59"/>
  <c r="CX18" i="59" s="1"/>
  <c r="CW4" i="59"/>
  <c r="CW18" i="59" s="1"/>
  <c r="CV4" i="59"/>
  <c r="CV18" i="59" s="1"/>
  <c r="CP4" i="59"/>
  <c r="CR4" i="59" s="1"/>
  <c r="CO4" i="59"/>
  <c r="CO18" i="59" s="1"/>
  <c r="CN4" i="59"/>
  <c r="CN18" i="59" s="1"/>
  <c r="CM4" i="59"/>
  <c r="CM18" i="59" s="1"/>
  <c r="CH4" i="59"/>
  <c r="CH18" i="59" s="1"/>
  <c r="CG4" i="59"/>
  <c r="CG18" i="59" s="1"/>
  <c r="CF4" i="59"/>
  <c r="CF18" i="59" s="1"/>
  <c r="CA4" i="59"/>
  <c r="CA18" i="59" s="1"/>
  <c r="BZ4" i="59"/>
  <c r="BZ18" i="59" s="1"/>
  <c r="BY4" i="59"/>
  <c r="BY18" i="59" s="1"/>
  <c r="BV4" i="59"/>
  <c r="BU4" i="59"/>
  <c r="BU18" i="59" s="1"/>
  <c r="BT4" i="59"/>
  <c r="BS4" i="59"/>
  <c r="BS18" i="59" s="1"/>
  <c r="BL4" i="59"/>
  <c r="BL18" i="59" s="1"/>
  <c r="BK4" i="59"/>
  <c r="BJ4" i="59"/>
  <c r="BE4" i="59"/>
  <c r="BE18" i="59" s="1"/>
  <c r="BD4" i="59"/>
  <c r="BC4" i="59"/>
  <c r="AX4" i="59"/>
  <c r="AX18" i="59" s="1"/>
  <c r="AW4" i="59"/>
  <c r="AW18" i="59" s="1"/>
  <c r="AV4" i="59"/>
  <c r="AV18" i="59" s="1"/>
  <c r="AT4" i="59"/>
  <c r="AT18" i="59" s="1"/>
  <c r="AS4" i="59"/>
  <c r="AS18" i="59" s="1"/>
  <c r="AR4" i="59"/>
  <c r="AR18" i="59" s="1"/>
  <c r="AN4" i="59"/>
  <c r="AN18" i="59" s="1"/>
  <c r="AM4" i="59"/>
  <c r="AM18" i="59" s="1"/>
  <c r="AL4" i="59"/>
  <c r="AL18" i="59" s="1"/>
  <c r="AK4" i="59"/>
  <c r="AK18" i="59" s="1"/>
  <c r="AG4" i="59"/>
  <c r="AF4" i="59"/>
  <c r="AF18" i="59" s="1"/>
  <c r="AE4" i="59"/>
  <c r="AE18" i="59" s="1"/>
  <c r="AD4" i="59"/>
  <c r="AD18" i="59" s="1"/>
  <c r="AB4" i="59"/>
  <c r="AB18" i="59" s="1"/>
  <c r="AA4" i="59"/>
  <c r="AA18" i="59" s="1"/>
  <c r="Z4" i="59"/>
  <c r="Z18" i="59" s="1"/>
  <c r="Y4" i="59"/>
  <c r="Y18" i="59" s="1"/>
  <c r="X4" i="59"/>
  <c r="X18" i="59" s="1"/>
  <c r="AC18" i="59" s="1"/>
  <c r="W4" i="59"/>
  <c r="W18" i="59" s="1"/>
  <c r="V4" i="59"/>
  <c r="V18" i="59" s="1"/>
  <c r="U4" i="59"/>
  <c r="U18" i="59" s="1"/>
  <c r="R4" i="59"/>
  <c r="R18" i="59" s="1"/>
  <c r="Q4" i="59"/>
  <c r="Q18" i="59" s="1"/>
  <c r="P4" i="59"/>
  <c r="P18" i="59" s="1"/>
  <c r="M4" i="59"/>
  <c r="M18" i="59" s="1"/>
  <c r="L4" i="59"/>
  <c r="L18" i="59" s="1"/>
  <c r="K4" i="59"/>
  <c r="K18" i="59" s="1"/>
  <c r="H4" i="59"/>
  <c r="H18" i="59" s="1"/>
  <c r="G4" i="59"/>
  <c r="G18" i="59" s="1"/>
  <c r="F4" i="59"/>
  <c r="F18" i="59" s="1"/>
  <c r="D4" i="59"/>
  <c r="D18" i="59" s="1"/>
  <c r="C4" i="59"/>
  <c r="B4" i="59"/>
  <c r="B18" i="59" s="1"/>
  <c r="BP5" i="59" l="1"/>
  <c r="BP7" i="59"/>
  <c r="CK7" i="59"/>
  <c r="BR12" i="59"/>
  <c r="BO4" i="59"/>
  <c r="CQ4" i="59" s="1"/>
  <c r="BN4" i="59"/>
  <c r="AP9" i="59"/>
  <c r="AQ9" i="59"/>
  <c r="AO11" i="59"/>
  <c r="BB11" i="59"/>
  <c r="BG11" i="59"/>
  <c r="BP11" i="59" s="1"/>
  <c r="BX4" i="59"/>
  <c r="BB5" i="59"/>
  <c r="BA5" i="59"/>
  <c r="DV7" i="59"/>
  <c r="DO7" i="59"/>
  <c r="DN7" i="59"/>
  <c r="AJ8" i="59"/>
  <c r="AI8" i="59"/>
  <c r="AO8" i="59"/>
  <c r="CS13" i="59"/>
  <c r="DS18" i="59"/>
  <c r="BA7" i="59"/>
  <c r="BB7" i="59"/>
  <c r="BW9" i="59"/>
  <c r="DA9" i="59"/>
  <c r="CC9" i="59"/>
  <c r="CZ9" i="59"/>
  <c r="DA11" i="59"/>
  <c r="DF11" i="59"/>
  <c r="BA12" i="59"/>
  <c r="BB12" i="59"/>
  <c r="BA13" i="59"/>
  <c r="BB13" i="59"/>
  <c r="CT20" i="59"/>
  <c r="BH26" i="59"/>
  <c r="BI26" i="59"/>
  <c r="BG27" i="59"/>
  <c r="DX27" i="59"/>
  <c r="E4" i="59"/>
  <c r="I4" i="59"/>
  <c r="I18" i="59" s="1"/>
  <c r="BW4" i="59"/>
  <c r="CI4" i="59"/>
  <c r="AG18" i="59"/>
  <c r="AH18" i="59" s="1"/>
  <c r="BN5" i="59"/>
  <c r="CC5" i="59"/>
  <c r="DG6" i="59"/>
  <c r="AJ7" i="59"/>
  <c r="DU8" i="59"/>
  <c r="DT8" i="59"/>
  <c r="O9" i="59"/>
  <c r="T9" i="59" s="1"/>
  <c r="BX11" i="59"/>
  <c r="CC11" i="59"/>
  <c r="CZ11" i="59"/>
  <c r="CZ12" i="59"/>
  <c r="DF12" i="59"/>
  <c r="AI13" i="59"/>
  <c r="AO13" i="59"/>
  <c r="DO13" i="59"/>
  <c r="DV13" i="59"/>
  <c r="DN13" i="59"/>
  <c r="BO20" i="59"/>
  <c r="CQ20" i="59" s="1"/>
  <c r="BN20" i="59"/>
  <c r="CK25" i="59"/>
  <c r="CL25" i="59"/>
  <c r="AQ27" i="59"/>
  <c r="BQ27" i="59"/>
  <c r="BR27" i="59"/>
  <c r="N4" i="59"/>
  <c r="S4" i="59"/>
  <c r="AU4" i="59"/>
  <c r="AU18" i="59" s="1"/>
  <c r="AY4" i="59"/>
  <c r="DE4" i="59"/>
  <c r="DE18" i="59" s="1"/>
  <c r="E18" i="59"/>
  <c r="BX6" i="59"/>
  <c r="CJ6" i="59"/>
  <c r="DM6" i="59"/>
  <c r="CE7" i="59"/>
  <c r="AC11" i="59"/>
  <c r="BA11" i="59" s="1"/>
  <c r="O12" i="59"/>
  <c r="T12" i="59" s="1"/>
  <c r="BW12" i="59"/>
  <c r="CD13" i="59"/>
  <c r="CE13" i="59"/>
  <c r="DH13" i="59"/>
  <c r="CS19" i="59"/>
  <c r="BX19" i="59"/>
  <c r="BW19" i="59"/>
  <c r="CC19" i="59"/>
  <c r="CJ19" i="59"/>
  <c r="CR20" i="59"/>
  <c r="DT20" i="59" s="1"/>
  <c r="BM18" i="59"/>
  <c r="DH7" i="59"/>
  <c r="DG7" i="59"/>
  <c r="BN11" i="59"/>
  <c r="CR11" i="59"/>
  <c r="DT11" i="59" s="1"/>
  <c r="BO11" i="59"/>
  <c r="CQ11" i="59" s="1"/>
  <c r="DM11" i="59"/>
  <c r="CY4" i="59"/>
  <c r="CY18" i="59" s="1"/>
  <c r="DS4" i="59"/>
  <c r="J5" i="59"/>
  <c r="J4" i="59" s="1"/>
  <c r="DM5" i="59"/>
  <c r="DU5" i="59"/>
  <c r="T7" i="59"/>
  <c r="AQ7" i="59" s="1"/>
  <c r="AP7" i="59"/>
  <c r="BB8" i="59"/>
  <c r="CD8" i="59"/>
  <c r="DG8" i="59"/>
  <c r="DM8" i="59"/>
  <c r="AI9" i="59"/>
  <c r="AJ9" i="59"/>
  <c r="BX9" i="59"/>
  <c r="O11" i="59"/>
  <c r="AJ11" i="59" s="1"/>
  <c r="AJ12" i="59"/>
  <c r="AO12" i="59"/>
  <c r="BQ12" i="59" s="1"/>
  <c r="DM12" i="59"/>
  <c r="BF4" i="59"/>
  <c r="DL4" i="59"/>
  <c r="AH5" i="59"/>
  <c r="AY18" i="59"/>
  <c r="BO5" i="59"/>
  <c r="CQ5" i="59" s="1"/>
  <c r="BV18" i="59"/>
  <c r="BW5" i="59"/>
  <c r="CP18" i="59"/>
  <c r="CR5" i="59"/>
  <c r="DT5" i="59" s="1"/>
  <c r="AH6" i="59"/>
  <c r="AZ6" i="59"/>
  <c r="BN6" i="59"/>
  <c r="BO6" i="59"/>
  <c r="CQ6" i="59" s="1"/>
  <c r="CZ6" i="59"/>
  <c r="AI7" i="59"/>
  <c r="CD7" i="59"/>
  <c r="CS8" i="59"/>
  <c r="CL8" i="59"/>
  <c r="DH8" i="59"/>
  <c r="BW10" i="59"/>
  <c r="AZ10" i="59"/>
  <c r="BX10" i="59"/>
  <c r="DO10" i="59"/>
  <c r="BW11" i="59"/>
  <c r="DA12" i="59"/>
  <c r="BX13" i="59"/>
  <c r="DT13" i="59"/>
  <c r="DU13" i="59"/>
  <c r="DF5" i="59"/>
  <c r="DA7" i="59"/>
  <c r="O8" i="59"/>
  <c r="T8" i="59" s="1"/>
  <c r="BX8" i="59"/>
  <c r="CQ8" i="59"/>
  <c r="BG9" i="59"/>
  <c r="BP9" i="59" s="1"/>
  <c r="CQ9" i="59"/>
  <c r="CC10" i="59"/>
  <c r="CJ10" i="59"/>
  <c r="CR10" i="59"/>
  <c r="DT10" i="59" s="1"/>
  <c r="DH10" i="59"/>
  <c r="DU12" i="59"/>
  <c r="T13" i="59"/>
  <c r="BG13" i="59"/>
  <c r="BP13" i="59" s="1"/>
  <c r="DG13" i="59"/>
  <c r="J19" i="59"/>
  <c r="O19" i="59"/>
  <c r="AQ19" i="59"/>
  <c r="AP19" i="59"/>
  <c r="DV19" i="59"/>
  <c r="J21" i="59"/>
  <c r="O21" i="59"/>
  <c r="BQ21" i="59"/>
  <c r="BR21" i="59"/>
  <c r="AP21" i="59"/>
  <c r="BR22" i="59"/>
  <c r="BQ22" i="59"/>
  <c r="T23" i="59"/>
  <c r="O23" i="59"/>
  <c r="BW23" i="59"/>
  <c r="CS23" i="59"/>
  <c r="BX23" i="59"/>
  <c r="CC23" i="59"/>
  <c r="CJ23" i="59"/>
  <c r="CZ23" i="59"/>
  <c r="DV23" i="59"/>
  <c r="DW23" i="59" s="1"/>
  <c r="DA23" i="59"/>
  <c r="DF23" i="59"/>
  <c r="BI24" i="59"/>
  <c r="AJ24" i="59"/>
  <c r="BH24" i="59"/>
  <c r="AI24" i="59"/>
  <c r="AC25" i="59"/>
  <c r="AH25" i="59"/>
  <c r="AO25" i="59"/>
  <c r="DU25" i="59"/>
  <c r="DH26" i="59"/>
  <c r="DG26" i="59"/>
  <c r="BG8" i="59"/>
  <c r="BP8" i="59" s="1"/>
  <c r="CE8" i="59"/>
  <c r="CZ8" i="59"/>
  <c r="DA8" i="59"/>
  <c r="DF9" i="59"/>
  <c r="DT9" i="59"/>
  <c r="DU9" i="59"/>
  <c r="AH10" i="59"/>
  <c r="DG10" i="59"/>
  <c r="AY14" i="59"/>
  <c r="BX12" i="59"/>
  <c r="CC12" i="59"/>
  <c r="O13" i="59"/>
  <c r="AJ13" i="59" s="1"/>
  <c r="DU19" i="59"/>
  <c r="DT19" i="59"/>
  <c r="BW20" i="59"/>
  <c r="BP20" i="59"/>
  <c r="AZ20" i="59"/>
  <c r="BX20" i="59"/>
  <c r="AQ22" i="59"/>
  <c r="DN23" i="59"/>
  <c r="DO23" i="59"/>
  <c r="CE24" i="59"/>
  <c r="CD24" i="59"/>
  <c r="DM9" i="59"/>
  <c r="CQ10" i="59"/>
  <c r="J11" i="59"/>
  <c r="T11" i="59"/>
  <c r="BW13" i="59"/>
  <c r="CR13" i="59"/>
  <c r="T19" i="59"/>
  <c r="AH19" i="59"/>
  <c r="AC19" i="59"/>
  <c r="BA19" i="59" s="1"/>
  <c r="BI20" i="59"/>
  <c r="AJ20" i="59"/>
  <c r="BH20" i="59"/>
  <c r="AI20" i="59"/>
  <c r="DO20" i="59"/>
  <c r="T21" i="59"/>
  <c r="AQ21" i="59" s="1"/>
  <c r="AH21" i="59"/>
  <c r="AC21" i="59"/>
  <c r="BB21" i="59" s="1"/>
  <c r="CE21" i="59"/>
  <c r="CD21" i="59"/>
  <c r="DH21" i="59"/>
  <c r="DG21" i="59"/>
  <c r="J24" i="59"/>
  <c r="O24" i="59"/>
  <c r="DV25" i="59"/>
  <c r="O26" i="59"/>
  <c r="AI26" i="59" s="1"/>
  <c r="J26" i="59"/>
  <c r="CD27" i="59"/>
  <c r="CE27" i="59"/>
  <c r="BR19" i="59"/>
  <c r="DX20" i="59"/>
  <c r="BA21" i="59"/>
  <c r="CT21" i="59"/>
  <c r="CU21" i="59"/>
  <c r="DO22" i="59"/>
  <c r="DN22" i="59"/>
  <c r="AH23" i="59"/>
  <c r="AO23" i="59"/>
  <c r="AZ26" i="59"/>
  <c r="BX26" i="59"/>
  <c r="BP26" i="59"/>
  <c r="CT26" i="59" s="1"/>
  <c r="BW26" i="59"/>
  <c r="DF19" i="59"/>
  <c r="DM19" i="59"/>
  <c r="AO20" i="59"/>
  <c r="DA21" i="59"/>
  <c r="DM21" i="59"/>
  <c r="T22" i="59"/>
  <c r="AP22" i="59" s="1"/>
  <c r="AJ22" i="59"/>
  <c r="CT22" i="59"/>
  <c r="CU22" i="59"/>
  <c r="DU23" i="59"/>
  <c r="CS24" i="59"/>
  <c r="BX24" i="59"/>
  <c r="CZ24" i="59"/>
  <c r="DV24" i="59"/>
  <c r="DA24" i="59"/>
  <c r="DM24" i="59"/>
  <c r="AO26" i="59"/>
  <c r="DV26" i="59"/>
  <c r="DA26" i="59"/>
  <c r="AJ27" i="59"/>
  <c r="DU27" i="59"/>
  <c r="BQ19" i="59"/>
  <c r="CZ19" i="59"/>
  <c r="CC20" i="59"/>
  <c r="DW20" i="59"/>
  <c r="CZ21" i="59"/>
  <c r="DV21" i="59"/>
  <c r="AC22" i="59"/>
  <c r="BA22" i="59" s="1"/>
  <c r="BH22" i="59"/>
  <c r="DV22" i="59"/>
  <c r="DA22" i="59"/>
  <c r="CQ23" i="59"/>
  <c r="DT23" i="59"/>
  <c r="T24" i="59"/>
  <c r="BW24" i="59"/>
  <c r="BW25" i="59"/>
  <c r="AZ25" i="59"/>
  <c r="BX25" i="59"/>
  <c r="BP25" i="59"/>
  <c r="BO25" i="59"/>
  <c r="CQ25" i="59" s="1"/>
  <c r="CS25" i="59"/>
  <c r="CR25" i="59"/>
  <c r="DT25" i="59" s="1"/>
  <c r="DM25" i="59"/>
  <c r="BN26" i="59"/>
  <c r="BO26" i="59"/>
  <c r="CQ26" i="59" s="1"/>
  <c r="CZ26" i="59"/>
  <c r="AC27" i="59"/>
  <c r="BA27" i="59" s="1"/>
  <c r="AI27" i="59"/>
  <c r="BW27" i="59"/>
  <c r="CS27" i="59"/>
  <c r="BX27" i="59"/>
  <c r="CJ27" i="59"/>
  <c r="DA19" i="59"/>
  <c r="DF20" i="59"/>
  <c r="BX21" i="59"/>
  <c r="CJ21" i="59"/>
  <c r="J22" i="59"/>
  <c r="BB22" i="59"/>
  <c r="AC23" i="59"/>
  <c r="BB23" i="59" s="1"/>
  <c r="BP23" i="59"/>
  <c r="AO24" i="59"/>
  <c r="BA24" i="59"/>
  <c r="BB24" i="59"/>
  <c r="CJ24" i="59"/>
  <c r="DF24" i="59"/>
  <c r="T25" i="59"/>
  <c r="CD25" i="59"/>
  <c r="CE25" i="59"/>
  <c r="DM26" i="59"/>
  <c r="T27" i="59"/>
  <c r="AP27" i="59" s="1"/>
  <c r="CR27" i="59"/>
  <c r="DT27" i="59" s="1"/>
  <c r="DM27" i="59"/>
  <c r="BO22" i="59"/>
  <c r="CQ22" i="59" s="1"/>
  <c r="CC22" i="59"/>
  <c r="CZ25" i="59"/>
  <c r="CC26" i="59"/>
  <c r="CZ27" i="59"/>
  <c r="DF25" i="59"/>
  <c r="DF27" i="59"/>
  <c r="EP53" i="47"/>
  <c r="DA18" i="59" l="1"/>
  <c r="CZ18" i="59"/>
  <c r="CT24" i="59"/>
  <c r="CU24" i="59"/>
  <c r="AO10" i="59"/>
  <c r="AI10" i="59"/>
  <c r="AJ10" i="59"/>
  <c r="AP25" i="59"/>
  <c r="AQ25" i="59"/>
  <c r="CD23" i="59"/>
  <c r="CE23" i="59"/>
  <c r="BQ13" i="59"/>
  <c r="BR13" i="59"/>
  <c r="BR9" i="59"/>
  <c r="BQ9" i="59"/>
  <c r="DV5" i="59"/>
  <c r="CT19" i="59"/>
  <c r="CU19" i="59"/>
  <c r="DV6" i="59"/>
  <c r="DO6" i="59"/>
  <c r="DN6" i="59"/>
  <c r="N18" i="59"/>
  <c r="O4" i="59"/>
  <c r="AJ26" i="59"/>
  <c r="CE22" i="59"/>
  <c r="CD22" i="59"/>
  <c r="DH20" i="59"/>
  <c r="DG20" i="59"/>
  <c r="BR25" i="59"/>
  <c r="BQ25" i="59"/>
  <c r="DG22" i="59"/>
  <c r="DW26" i="59"/>
  <c r="DX26" i="59"/>
  <c r="AQ20" i="59"/>
  <c r="AP20" i="59"/>
  <c r="BA23" i="59"/>
  <c r="CU26" i="59"/>
  <c r="BI21" i="59"/>
  <c r="BH21" i="59"/>
  <c r="AJ21" i="59"/>
  <c r="AI21" i="59"/>
  <c r="BI19" i="59"/>
  <c r="AJ19" i="59"/>
  <c r="BH19" i="59"/>
  <c r="AI19" i="59"/>
  <c r="BR20" i="59"/>
  <c r="BQ20" i="59"/>
  <c r="BH25" i="59"/>
  <c r="AI25" i="59"/>
  <c r="BI25" i="59"/>
  <c r="AJ25" i="59"/>
  <c r="CS10" i="59"/>
  <c r="DN10" i="59"/>
  <c r="DH5" i="59"/>
  <c r="DF4" i="59"/>
  <c r="DG5" i="59"/>
  <c r="BB6" i="59"/>
  <c r="BA6" i="59"/>
  <c r="BG6" i="59"/>
  <c r="BP6" i="59" s="1"/>
  <c r="CE19" i="59"/>
  <c r="CD19" i="59"/>
  <c r="BH27" i="59"/>
  <c r="BI27" i="59"/>
  <c r="CU20" i="59"/>
  <c r="DU18" i="59"/>
  <c r="CL13" i="59"/>
  <c r="AQ11" i="59"/>
  <c r="AP11" i="59"/>
  <c r="BR7" i="59"/>
  <c r="BQ7" i="59"/>
  <c r="DO26" i="59"/>
  <c r="DN26" i="59"/>
  <c r="DG24" i="59"/>
  <c r="DH24" i="59"/>
  <c r="BQ24" i="59"/>
  <c r="AQ24" i="59"/>
  <c r="BR24" i="59"/>
  <c r="AP24" i="59"/>
  <c r="DW21" i="59"/>
  <c r="DX21" i="59"/>
  <c r="CD20" i="59"/>
  <c r="CE20" i="59"/>
  <c r="AP26" i="59"/>
  <c r="AQ26" i="59"/>
  <c r="DH22" i="59"/>
  <c r="DO19" i="59"/>
  <c r="DN19" i="59"/>
  <c r="AQ23" i="59"/>
  <c r="AP23" i="59"/>
  <c r="BB19" i="59"/>
  <c r="CT23" i="59"/>
  <c r="DX19" i="59"/>
  <c r="DW19" i="59"/>
  <c r="CE10" i="59"/>
  <c r="CD10" i="59"/>
  <c r="BG10" i="59"/>
  <c r="BP10" i="59" s="1"/>
  <c r="BA10" i="59"/>
  <c r="BB10" i="59"/>
  <c r="CU8" i="59"/>
  <c r="CT8" i="59"/>
  <c r="AO6" i="59"/>
  <c r="AJ6" i="59"/>
  <c r="AI6" i="59"/>
  <c r="AO5" i="59"/>
  <c r="AH4" i="59"/>
  <c r="AI12" i="59"/>
  <c r="DT4" i="59"/>
  <c r="DU4" i="59"/>
  <c r="BO18" i="59"/>
  <c r="BN18" i="59"/>
  <c r="DX13" i="59"/>
  <c r="DW13" i="59"/>
  <c r="DG12" i="59"/>
  <c r="DH12" i="59"/>
  <c r="CU7" i="59"/>
  <c r="CD6" i="59"/>
  <c r="BB27" i="59"/>
  <c r="AZ14" i="59"/>
  <c r="CD9" i="59"/>
  <c r="CE9" i="59"/>
  <c r="CJ9" i="59"/>
  <c r="DO9" i="59" s="1"/>
  <c r="CK13" i="59"/>
  <c r="AZ4" i="59"/>
  <c r="BR11" i="59"/>
  <c r="BQ11" i="59"/>
  <c r="AI11" i="59"/>
  <c r="CE6" i="59"/>
  <c r="AC4" i="59"/>
  <c r="DG27" i="59"/>
  <c r="DH27" i="59"/>
  <c r="DV9" i="59"/>
  <c r="DN9" i="59"/>
  <c r="BA20" i="59"/>
  <c r="BB20" i="59"/>
  <c r="CE12" i="59"/>
  <c r="CD12" i="59"/>
  <c r="CJ12" i="59"/>
  <c r="BF18" i="59"/>
  <c r="BG4" i="59"/>
  <c r="BG18" i="59" s="1"/>
  <c r="DV11" i="59"/>
  <c r="CL19" i="59"/>
  <c r="CK19" i="59"/>
  <c r="AP13" i="59"/>
  <c r="AQ13" i="59"/>
  <c r="CU13" i="59"/>
  <c r="CT13" i="59"/>
  <c r="DW7" i="59"/>
  <c r="DX7" i="59"/>
  <c r="DG25" i="59"/>
  <c r="DH25" i="59"/>
  <c r="CU27" i="59"/>
  <c r="CT27" i="59"/>
  <c r="DN25" i="59"/>
  <c r="DO25" i="59"/>
  <c r="DX24" i="59"/>
  <c r="DW24" i="59"/>
  <c r="BR26" i="59"/>
  <c r="BQ26" i="59"/>
  <c r="DX25" i="59"/>
  <c r="DW25" i="59"/>
  <c r="CR18" i="59"/>
  <c r="DT18" i="59" s="1"/>
  <c r="CQ18" i="59"/>
  <c r="DN12" i="59"/>
  <c r="DV12" i="59"/>
  <c r="DO12" i="59"/>
  <c r="DN8" i="59"/>
  <c r="DV8" i="59"/>
  <c r="DO8" i="59"/>
  <c r="CL6" i="59"/>
  <c r="CS6" i="59"/>
  <c r="CE11" i="59"/>
  <c r="CJ11" i="59"/>
  <c r="DO11" i="59" s="1"/>
  <c r="CD11" i="59"/>
  <c r="CE26" i="59"/>
  <c r="CD26" i="59"/>
  <c r="DN27" i="59"/>
  <c r="DO27" i="59"/>
  <c r="CL24" i="59"/>
  <c r="CK24" i="59"/>
  <c r="BQ23" i="59"/>
  <c r="BR23" i="59"/>
  <c r="CL21" i="59"/>
  <c r="CK21" i="59"/>
  <c r="CK27" i="59"/>
  <c r="CL27" i="59"/>
  <c r="CU25" i="59"/>
  <c r="CT25" i="59"/>
  <c r="BA25" i="59"/>
  <c r="BB25" i="59"/>
  <c r="DW22" i="59"/>
  <c r="DX22" i="59"/>
  <c r="DN24" i="59"/>
  <c r="DO24" i="59"/>
  <c r="DO21" i="59"/>
  <c r="DN21" i="59"/>
  <c r="DH19" i="59"/>
  <c r="DG19" i="59"/>
  <c r="BB26" i="59"/>
  <c r="BA26" i="59"/>
  <c r="BI23" i="59"/>
  <c r="AJ23" i="59"/>
  <c r="BH23" i="59"/>
  <c r="AI23" i="59"/>
  <c r="DH9" i="59"/>
  <c r="DG9" i="59"/>
  <c r="BQ8" i="59"/>
  <c r="BR8" i="59"/>
  <c r="DG23" i="59"/>
  <c r="DH23" i="59"/>
  <c r="CK23" i="59"/>
  <c r="CL23" i="59"/>
  <c r="BX18" i="59"/>
  <c r="BW18" i="59"/>
  <c r="DL18" i="59"/>
  <c r="AQ12" i="59"/>
  <c r="AP12" i="59"/>
  <c r="CZ4" i="59"/>
  <c r="DA4" i="59"/>
  <c r="J18" i="59"/>
  <c r="S18" i="59"/>
  <c r="T4" i="59"/>
  <c r="CT7" i="59"/>
  <c r="CD5" i="59"/>
  <c r="CE5" i="59"/>
  <c r="CJ5" i="59"/>
  <c r="DN5" i="59" s="1"/>
  <c r="CC4" i="59"/>
  <c r="CI18" i="59"/>
  <c r="DW27" i="59"/>
  <c r="DH11" i="59"/>
  <c r="DG11" i="59"/>
  <c r="AQ8" i="59"/>
  <c r="AP8" i="59"/>
  <c r="CK8" i="59"/>
  <c r="BP4" i="59"/>
  <c r="BR5" i="59"/>
  <c r="BQ5" i="59"/>
  <c r="O5" i="59"/>
  <c r="T5" i="59" s="1"/>
  <c r="EO62" i="47"/>
  <c r="ER62" i="47" s="1"/>
  <c r="DY4" i="1"/>
  <c r="EN4" i="1" s="1"/>
  <c r="EO62" i="22"/>
  <c r="ER62" i="22" s="1"/>
  <c r="ER7" i="22"/>
  <c r="ER8" i="22"/>
  <c r="ER6" i="22"/>
  <c r="ER4" i="22"/>
  <c r="ER5" i="22"/>
  <c r="EO5" i="22"/>
  <c r="EO4" i="22"/>
  <c r="EC62" i="22"/>
  <c r="EC27" i="22"/>
  <c r="EC5" i="22"/>
  <c r="EC4" i="22"/>
  <c r="ER5" i="47"/>
  <c r="ER4" i="47"/>
  <c r="EC62" i="47"/>
  <c r="EC26" i="47"/>
  <c r="EC5" i="47"/>
  <c r="EC4" i="47"/>
  <c r="BR4" i="59" l="1"/>
  <c r="CT6" i="59"/>
  <c r="CU6" i="59"/>
  <c r="T18" i="59"/>
  <c r="DV4" i="59"/>
  <c r="DW5" i="59"/>
  <c r="CD4" i="59"/>
  <c r="CE4" i="59"/>
  <c r="CC18" i="59"/>
  <c r="BI18" i="59"/>
  <c r="BH18" i="59"/>
  <c r="BR6" i="59"/>
  <c r="BQ6" i="59"/>
  <c r="CU10" i="59"/>
  <c r="CT10" i="59"/>
  <c r="DW10" i="59"/>
  <c r="DX10" i="59"/>
  <c r="CJ4" i="59"/>
  <c r="CK6" i="59"/>
  <c r="DW8" i="59"/>
  <c r="DX8" i="59"/>
  <c r="CS12" i="59"/>
  <c r="DX12" i="59" s="1"/>
  <c r="CL12" i="59"/>
  <c r="CK12" i="59"/>
  <c r="AO18" i="59"/>
  <c r="AO14" i="59"/>
  <c r="AP5" i="59"/>
  <c r="AO4" i="59"/>
  <c r="AQ5" i="59"/>
  <c r="BR10" i="59"/>
  <c r="BQ10" i="59"/>
  <c r="CK10" i="59"/>
  <c r="DW6" i="59"/>
  <c r="DX6" i="59"/>
  <c r="CK9" i="59"/>
  <c r="CL9" i="59"/>
  <c r="CS9" i="59"/>
  <c r="AJ5" i="59"/>
  <c r="AP10" i="59"/>
  <c r="AQ10" i="59"/>
  <c r="O18" i="59"/>
  <c r="CS11" i="59"/>
  <c r="DW11" i="59" s="1"/>
  <c r="CL11" i="59"/>
  <c r="CK11" i="59"/>
  <c r="AI5" i="59"/>
  <c r="DF18" i="59"/>
  <c r="DH4" i="59"/>
  <c r="DG4" i="59"/>
  <c r="BP18" i="59"/>
  <c r="CJ18" i="59"/>
  <c r="CK5" i="59"/>
  <c r="CL5" i="59"/>
  <c r="CS5" i="59"/>
  <c r="DM4" i="59"/>
  <c r="DN11" i="59"/>
  <c r="DX9" i="59"/>
  <c r="BB4" i="59"/>
  <c r="BA4" i="59"/>
  <c r="AZ18" i="59"/>
  <c r="AI4" i="59"/>
  <c r="AJ4" i="59"/>
  <c r="AP6" i="59"/>
  <c r="AQ6" i="59"/>
  <c r="CL10" i="59"/>
  <c r="DO5" i="59"/>
  <c r="DR20" i="14"/>
  <c r="DS20" i="14" s="1"/>
  <c r="DR19" i="14"/>
  <c r="DS19" i="14" s="1"/>
  <c r="DS18" i="14"/>
  <c r="DR18" i="14"/>
  <c r="DR17" i="14"/>
  <c r="DS17" i="14" s="1"/>
  <c r="DR16" i="14"/>
  <c r="DS16" i="14" s="1"/>
  <c r="DR15" i="14"/>
  <c r="DS15" i="14" s="1"/>
  <c r="DR14" i="14"/>
  <c r="DS14" i="14" s="1"/>
  <c r="DR13" i="14"/>
  <c r="DS13" i="14" s="1"/>
  <c r="DR12" i="14"/>
  <c r="DS12" i="14" s="1"/>
  <c r="DR11" i="14"/>
  <c r="DS11" i="14" s="1"/>
  <c r="DR10" i="14"/>
  <c r="DS10" i="14" s="1"/>
  <c r="DR9" i="14"/>
  <c r="DS9" i="14" s="1"/>
  <c r="DR8" i="14"/>
  <c r="DS8" i="14" s="1"/>
  <c r="DR7" i="14"/>
  <c r="DS7" i="14" s="1"/>
  <c r="DR6" i="14"/>
  <c r="DS6" i="14" s="1"/>
  <c r="DR5" i="14"/>
  <c r="DS5" i="14" s="1"/>
  <c r="DR4" i="14"/>
  <c r="DS4" i="14" s="1"/>
  <c r="DO20" i="14"/>
  <c r="DP20" i="14" s="1"/>
  <c r="DO19" i="14"/>
  <c r="DP19" i="14" s="1"/>
  <c r="DO18" i="14"/>
  <c r="DP18" i="14" s="1"/>
  <c r="DO17" i="14"/>
  <c r="DP17" i="14" s="1"/>
  <c r="DO16" i="14"/>
  <c r="DP16" i="14" s="1"/>
  <c r="DO15" i="14"/>
  <c r="DP15" i="14" s="1"/>
  <c r="DO14" i="14"/>
  <c r="DP14" i="14" s="1"/>
  <c r="DO13" i="14"/>
  <c r="DP13" i="14" s="1"/>
  <c r="DO12" i="14"/>
  <c r="DP12" i="14" s="1"/>
  <c r="DO11" i="14"/>
  <c r="DP11" i="14" s="1"/>
  <c r="DP10" i="14"/>
  <c r="DO10" i="14"/>
  <c r="DO9" i="14"/>
  <c r="DP9" i="14" s="1"/>
  <c r="DO8" i="14"/>
  <c r="DP8" i="14" s="1"/>
  <c r="DO7" i="14"/>
  <c r="DP7" i="14" s="1"/>
  <c r="DO6" i="14"/>
  <c r="DP6" i="14" s="1"/>
  <c r="DO5" i="14"/>
  <c r="DP5" i="14" s="1"/>
  <c r="DO4" i="14"/>
  <c r="DP4" i="14" s="1"/>
  <c r="DL4" i="14"/>
  <c r="DM4" i="14" s="1"/>
  <c r="DL20" i="14"/>
  <c r="DM20" i="14" s="1"/>
  <c r="DL19" i="14"/>
  <c r="DM19" i="14" s="1"/>
  <c r="DL18" i="14"/>
  <c r="DM18" i="14" s="1"/>
  <c r="DL17" i="14"/>
  <c r="DM17" i="14" s="1"/>
  <c r="DL16" i="14"/>
  <c r="DM16" i="14" s="1"/>
  <c r="DL15" i="14"/>
  <c r="DM15" i="14" s="1"/>
  <c r="DL14" i="14"/>
  <c r="DM14" i="14" s="1"/>
  <c r="DL13" i="14"/>
  <c r="DM13" i="14" s="1"/>
  <c r="DL12" i="14"/>
  <c r="DM12" i="14" s="1"/>
  <c r="DL11" i="14"/>
  <c r="DM11" i="14" s="1"/>
  <c r="DL10" i="14"/>
  <c r="DM10" i="14" s="1"/>
  <c r="DL9" i="14"/>
  <c r="DM9" i="14" s="1"/>
  <c r="DL8" i="14"/>
  <c r="DM8" i="14" s="1"/>
  <c r="DL7" i="14"/>
  <c r="DM7" i="14" s="1"/>
  <c r="DL6" i="14"/>
  <c r="DM6" i="14" s="1"/>
  <c r="DL5" i="14"/>
  <c r="DM5" i="14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R62" i="43" s="1"/>
  <c r="EN62" i="43"/>
  <c r="EO62" i="43" s="1"/>
  <c r="EL62" i="43"/>
  <c r="EK62" i="43"/>
  <c r="EQ61" i="43"/>
  <c r="ER61" i="43" s="1"/>
  <c r="EN61" i="43"/>
  <c r="EO61" i="43" s="1"/>
  <c r="EK61" i="43"/>
  <c r="EL61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R56" i="43"/>
  <c r="EQ56" i="43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O54" i="43" s="1"/>
  <c r="EK54" i="43"/>
  <c r="EL54" i="43" s="1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O51" i="43" s="1"/>
  <c r="EK51" i="43"/>
  <c r="EL51" i="43" s="1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R46" i="43"/>
  <c r="EQ46" i="43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 s="1"/>
  <c r="EK41" i="43"/>
  <c r="EL41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3" i="43"/>
  <c r="ER13" i="43" s="1"/>
  <c r="EN13" i="43"/>
  <c r="EO13" i="43" s="1"/>
  <c r="EK13" i="43"/>
  <c r="EL13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R56" i="42" s="1"/>
  <c r="EN56" i="42"/>
  <c r="EO56" i="42" s="1"/>
  <c r="EK56" i="42"/>
  <c r="EL56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R40" i="42" s="1"/>
  <c r="EN40" i="42"/>
  <c r="EO40" i="42" s="1"/>
  <c r="EK40" i="42"/>
  <c r="EL40" i="42" s="1"/>
  <c r="EQ39" i="42"/>
  <c r="ER39" i="42" s="1"/>
  <c r="EN39" i="42"/>
  <c r="EO39" i="42" s="1"/>
  <c r="EK39" i="42"/>
  <c r="EL39" i="42" s="1"/>
  <c r="EQ38" i="42"/>
  <c r="ER38" i="42" s="1"/>
  <c r="EN38" i="42"/>
  <c r="EO38" i="42" s="1"/>
  <c r="EK38" i="42"/>
  <c r="EL38" i="42" s="1"/>
  <c r="EQ37" i="42"/>
  <c r="ER37" i="42" s="1"/>
  <c r="EN37" i="42"/>
  <c r="EO37" i="42" s="1"/>
  <c r="EK37" i="42"/>
  <c r="EL37" i="42" s="1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L26" i="42" s="1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2" i="42"/>
  <c r="ER12" i="42" s="1"/>
  <c r="EN12" i="42"/>
  <c r="EO12" i="42" s="1"/>
  <c r="EK12" i="42"/>
  <c r="EL12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/>
  <c r="EL11" i="45"/>
  <c r="EM11" i="45" s="1"/>
  <c r="EF12" i="45"/>
  <c r="EG12" i="45" s="1"/>
  <c r="EI12" i="45"/>
  <c r="EJ12" i="45" s="1"/>
  <c r="EL12" i="45"/>
  <c r="EM12" i="45" s="1"/>
  <c r="EF13" i="45"/>
  <c r="EG13" i="45" s="1"/>
  <c r="EI13" i="45"/>
  <c r="EJ13" i="45" s="1"/>
  <c r="EL13" i="45"/>
  <c r="EM13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/>
  <c r="EF27" i="45"/>
  <c r="EG27" i="45" s="1"/>
  <c r="EI27" i="45"/>
  <c r="EJ27" i="45" s="1"/>
  <c r="EL27" i="45"/>
  <c r="EM27" i="45" s="1"/>
  <c r="EF28" i="45"/>
  <c r="EG28" i="45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3" i="45"/>
  <c r="EG33" i="45" s="1"/>
  <c r="EI33" i="45"/>
  <c r="EJ33" i="45" s="1"/>
  <c r="EL33" i="45"/>
  <c r="EM33" i="45" s="1"/>
  <c r="EF34" i="45"/>
  <c r="EG34" i="45" s="1"/>
  <c r="EI34" i="45"/>
  <c r="EJ34" i="45" s="1"/>
  <c r="EL34" i="45"/>
  <c r="EM34" i="45" s="1"/>
  <c r="EF35" i="45"/>
  <c r="EG35" i="45" s="1"/>
  <c r="EI35" i="45"/>
  <c r="EJ35" i="45" s="1"/>
  <c r="EL35" i="45"/>
  <c r="EM35" i="45" s="1"/>
  <c r="EF36" i="45"/>
  <c r="EG36" i="45" s="1"/>
  <c r="EI36" i="45"/>
  <c r="EJ36" i="45" s="1"/>
  <c r="EL36" i="45"/>
  <c r="EM36" i="45" s="1"/>
  <c r="EF37" i="45"/>
  <c r="EG37" i="45" s="1"/>
  <c r="EI37" i="45"/>
  <c r="EJ37" i="45" s="1"/>
  <c r="EL37" i="45"/>
  <c r="EM37" i="45" s="1"/>
  <c r="EF38" i="45"/>
  <c r="EG38" i="45"/>
  <c r="EI38" i="45"/>
  <c r="EJ38" i="45" s="1"/>
  <c r="EL38" i="45"/>
  <c r="EM38" i="45" s="1"/>
  <c r="EF39" i="45"/>
  <c r="EG39" i="45" s="1"/>
  <c r="EI39" i="45"/>
  <c r="EJ39" i="45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/>
  <c r="EL41" i="45"/>
  <c r="EM41" i="45" s="1"/>
  <c r="EF42" i="45"/>
  <c r="EG42" i="45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/>
  <c r="EF55" i="45"/>
  <c r="EG55" i="45" s="1"/>
  <c r="EI55" i="45"/>
  <c r="EJ55" i="45"/>
  <c r="EL55" i="45"/>
  <c r="EM55" i="45" s="1"/>
  <c r="EF56" i="45"/>
  <c r="EG56" i="45" s="1"/>
  <c r="EI56" i="45"/>
  <c r="EJ56" i="45" s="1"/>
  <c r="EL56" i="45"/>
  <c r="EM56" i="45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2" i="45"/>
  <c r="EG72" i="45" s="1"/>
  <c r="EI72" i="45"/>
  <c r="EJ72" i="45" s="1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F81" i="45"/>
  <c r="EG81" i="45" s="1"/>
  <c r="EI81" i="45"/>
  <c r="EJ81" i="45" s="1"/>
  <c r="EL81" i="45"/>
  <c r="EM81" i="45" s="1"/>
  <c r="EF82" i="45"/>
  <c r="EG82" i="45" s="1"/>
  <c r="EI82" i="45"/>
  <c r="EJ82" i="45" s="1"/>
  <c r="EL82" i="45"/>
  <c r="EM82" i="45" s="1"/>
  <c r="EF83" i="45"/>
  <c r="EG83" i="45" s="1"/>
  <c r="EI83" i="45"/>
  <c r="EJ83" i="45" s="1"/>
  <c r="EL83" i="45"/>
  <c r="EM83" i="45" s="1"/>
  <c r="EF84" i="45"/>
  <c r="EG84" i="45" s="1"/>
  <c r="EI84" i="45"/>
  <c r="EJ84" i="45" s="1"/>
  <c r="EL84" i="45"/>
  <c r="EM84" i="45" s="1"/>
  <c r="EL4" i="45"/>
  <c r="EM4" i="45" s="1"/>
  <c r="EI4" i="45"/>
  <c r="EJ4" i="45" s="1"/>
  <c r="EF4" i="45"/>
  <c r="EG4" i="45" s="1"/>
  <c r="EL84" i="41"/>
  <c r="EM84" i="41" s="1"/>
  <c r="EL83" i="41"/>
  <c r="EM83" i="41" s="1"/>
  <c r="EL82" i="41"/>
  <c r="EM82" i="41" s="1"/>
  <c r="EL81" i="41"/>
  <c r="EM81" i="41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M40" i="41"/>
  <c r="EL40" i="4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3" i="41"/>
  <c r="EM13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4" i="41"/>
  <c r="EJ84" i="41" s="1"/>
  <c r="EI83" i="41"/>
  <c r="EJ83" i="41" s="1"/>
  <c r="EI82" i="41"/>
  <c r="EJ82" i="41" s="1"/>
  <c r="EI81" i="41"/>
  <c r="EJ81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3" i="41"/>
  <c r="EJ13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/>
  <c r="EF13" i="41"/>
  <c r="EG13" i="41" s="1"/>
  <c r="EF14" i="41"/>
  <c r="EG14" i="4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/>
  <c r="EF29" i="41"/>
  <c r="EG29" i="41" s="1"/>
  <c r="EF30" i="41"/>
  <c r="EG30" i="4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/>
  <c r="EF77" i="41"/>
  <c r="EG77" i="41" s="1"/>
  <c r="EF78" i="41"/>
  <c r="EG78" i="41"/>
  <c r="EF79" i="41"/>
  <c r="EG79" i="41" s="1"/>
  <c r="EF80" i="41"/>
  <c r="EG80" i="41" s="1"/>
  <c r="EF81" i="41"/>
  <c r="EG81" i="41" s="1"/>
  <c r="EF82" i="41"/>
  <c r="EG82" i="41" s="1"/>
  <c r="EF83" i="41"/>
  <c r="EG83" i="41" s="1"/>
  <c r="EF84" i="41"/>
  <c r="EG84" i="41"/>
  <c r="EF4" i="41"/>
  <c r="EG4" i="41" s="1"/>
  <c r="EL4" i="46"/>
  <c r="EM4" i="46" s="1"/>
  <c r="EL84" i="46"/>
  <c r="EM84" i="46" s="1"/>
  <c r="EL83" i="46"/>
  <c r="EM83" i="46" s="1"/>
  <c r="EL82" i="46"/>
  <c r="EM82" i="46" s="1"/>
  <c r="EL81" i="46"/>
  <c r="EM81" i="46" s="1"/>
  <c r="EL80" i="46"/>
  <c r="EM80" i="46" s="1"/>
  <c r="EL79" i="46"/>
  <c r="EM79" i="46" s="1"/>
  <c r="EL78" i="46"/>
  <c r="EM78" i="46" s="1"/>
  <c r="EL77" i="46"/>
  <c r="EM77" i="46" s="1"/>
  <c r="EL76" i="46"/>
  <c r="EM76" i="46" s="1"/>
  <c r="EL75" i="46"/>
  <c r="EM75" i="46" s="1"/>
  <c r="EL74" i="46"/>
  <c r="EM74" i="46" s="1"/>
  <c r="EL73" i="46"/>
  <c r="EM73" i="46" s="1"/>
  <c r="EL72" i="46"/>
  <c r="EM72" i="46" s="1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 s="1"/>
  <c r="EL65" i="46"/>
  <c r="EM65" i="46" s="1"/>
  <c r="EL64" i="46"/>
  <c r="EM64" i="46" s="1"/>
  <c r="EL63" i="46"/>
  <c r="EM63" i="46" s="1"/>
  <c r="EL62" i="46"/>
  <c r="EM62" i="46" s="1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 s="1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 s="1"/>
  <c r="EL49" i="46"/>
  <c r="EM49" i="46" s="1"/>
  <c r="EL48" i="46"/>
  <c r="EM48" i="46" s="1"/>
  <c r="EL47" i="46"/>
  <c r="EM47" i="46" s="1"/>
  <c r="EL46" i="46"/>
  <c r="EM46" i="46" s="1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 s="1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 s="1"/>
  <c r="EL33" i="46"/>
  <c r="EM33" i="46" s="1"/>
  <c r="EL32" i="46"/>
  <c r="EM32" i="46" s="1"/>
  <c r="EL31" i="46"/>
  <c r="EM31" i="46" s="1"/>
  <c r="EL30" i="46"/>
  <c r="EM30" i="46" s="1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 s="1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 s="1"/>
  <c r="EL17" i="46"/>
  <c r="EM17" i="46" s="1"/>
  <c r="EL16" i="46"/>
  <c r="EM16" i="46" s="1"/>
  <c r="EL15" i="46"/>
  <c r="EM15" i="46" s="1"/>
  <c r="EL14" i="46"/>
  <c r="EM14" i="46" s="1"/>
  <c r="EL13" i="46"/>
  <c r="EM13" i="46" s="1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 s="1"/>
  <c r="EL6" i="46"/>
  <c r="EM6" i="46" s="1"/>
  <c r="EL5" i="46"/>
  <c r="EM5" i="46" s="1"/>
  <c r="EI84" i="46"/>
  <c r="EJ84" i="46" s="1"/>
  <c r="EI83" i="46"/>
  <c r="EJ83" i="46" s="1"/>
  <c r="EI82" i="46"/>
  <c r="EJ82" i="46" s="1"/>
  <c r="EI81" i="46"/>
  <c r="EJ81" i="46" s="1"/>
  <c r="EI80" i="46"/>
  <c r="EJ80" i="46" s="1"/>
  <c r="EI79" i="46"/>
  <c r="EJ79" i="46" s="1"/>
  <c r="EI78" i="46"/>
  <c r="EJ78" i="46" s="1"/>
  <c r="EI77" i="46"/>
  <c r="EJ77" i="46" s="1"/>
  <c r="EI76" i="46"/>
  <c r="EJ76" i="46" s="1"/>
  <c r="EI75" i="46"/>
  <c r="EJ75" i="46" s="1"/>
  <c r="EI74" i="46"/>
  <c r="EJ74" i="46" s="1"/>
  <c r="EI73" i="46"/>
  <c r="EJ73" i="46" s="1"/>
  <c r="EI72" i="46"/>
  <c r="EJ72" i="46" s="1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 s="1"/>
  <c r="EI65" i="46"/>
  <c r="EJ65" i="46" s="1"/>
  <c r="EI64" i="46"/>
  <c r="EJ64" i="46" s="1"/>
  <c r="EI63" i="46"/>
  <c r="EJ63" i="46" s="1"/>
  <c r="EI62" i="46"/>
  <c r="EJ62" i="46" s="1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 s="1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 s="1"/>
  <c r="EI49" i="46"/>
  <c r="EJ49" i="46" s="1"/>
  <c r="EI48" i="46"/>
  <c r="EJ48" i="46" s="1"/>
  <c r="EI47" i="46"/>
  <c r="EJ47" i="46" s="1"/>
  <c r="EI46" i="46"/>
  <c r="EJ46" i="46" s="1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 s="1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 s="1"/>
  <c r="EI33" i="46"/>
  <c r="EJ33" i="46" s="1"/>
  <c r="EI32" i="46"/>
  <c r="EJ32" i="46" s="1"/>
  <c r="EI31" i="46"/>
  <c r="EJ31" i="46" s="1"/>
  <c r="EI30" i="46"/>
  <c r="EJ30" i="46" s="1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 s="1"/>
  <c r="EI23" i="46"/>
  <c r="EJ23" i="46" s="1"/>
  <c r="EI22" i="46"/>
  <c r="EJ22" i="46" s="1"/>
  <c r="EI21" i="46"/>
  <c r="EJ21" i="46" s="1"/>
  <c r="EI20" i="46"/>
  <c r="EJ20" i="46" s="1"/>
  <c r="EI19" i="46"/>
  <c r="EJ19" i="46" s="1"/>
  <c r="EI18" i="46"/>
  <c r="EJ18" i="46" s="1"/>
  <c r="EI17" i="46"/>
  <c r="EJ17" i="46" s="1"/>
  <c r="EI16" i="46"/>
  <c r="EJ16" i="46" s="1"/>
  <c r="EI15" i="46"/>
  <c r="EJ15" i="46" s="1"/>
  <c r="EI14" i="46"/>
  <c r="EJ14" i="46" s="1"/>
  <c r="EI13" i="46"/>
  <c r="EJ13" i="46" s="1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 s="1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 s="1"/>
  <c r="EF8" i="46"/>
  <c r="EG8" i="46" s="1"/>
  <c r="EF9" i="46"/>
  <c r="EG9" i="46" s="1"/>
  <c r="EF10" i="46"/>
  <c r="EG10" i="46" s="1"/>
  <c r="EF11" i="46"/>
  <c r="EG11" i="46" s="1"/>
  <c r="EF12" i="46"/>
  <c r="EG12" i="46" s="1"/>
  <c r="EF13" i="46"/>
  <c r="EG13" i="46" s="1"/>
  <c r="EF14" i="46"/>
  <c r="EG14" i="46" s="1"/>
  <c r="EF15" i="46"/>
  <c r="EG15" i="46" s="1"/>
  <c r="EF16" i="46"/>
  <c r="EG16" i="46" s="1"/>
  <c r="EF17" i="46"/>
  <c r="EG17" i="46" s="1"/>
  <c r="EF18" i="46"/>
  <c r="EG18" i="46" s="1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 s="1"/>
  <c r="EF25" i="46"/>
  <c r="EG25" i="46" s="1"/>
  <c r="EF26" i="46"/>
  <c r="EG26" i="46" s="1"/>
  <c r="EF27" i="46"/>
  <c r="EG27" i="46" s="1"/>
  <c r="EF28" i="46"/>
  <c r="EG28" i="46" s="1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 s="1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 s="1"/>
  <c r="EF41" i="46"/>
  <c r="EG41" i="46" s="1"/>
  <c r="EF42" i="46"/>
  <c r="EG42" i="46" s="1"/>
  <c r="EF43" i="46"/>
  <c r="EG43" i="46" s="1"/>
  <c r="EF44" i="46"/>
  <c r="EG44" i="46" s="1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 s="1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 s="1"/>
  <c r="EF57" i="46"/>
  <c r="EG57" i="46" s="1"/>
  <c r="EF58" i="46"/>
  <c r="EG58" i="46" s="1"/>
  <c r="EF59" i="46"/>
  <c r="EG59" i="46" s="1"/>
  <c r="EF60" i="46"/>
  <c r="EG60" i="46" s="1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 s="1"/>
  <c r="EF67" i="46"/>
  <c r="EG67" i="46" s="1"/>
  <c r="EF68" i="46"/>
  <c r="EG68" i="46" s="1"/>
  <c r="EF69" i="46"/>
  <c r="EG69" i="46" s="1"/>
  <c r="EF70" i="46"/>
  <c r="EG70" i="46" s="1"/>
  <c r="EF71" i="46"/>
  <c r="EG71" i="46" s="1"/>
  <c r="EF72" i="46"/>
  <c r="EG72" i="46" s="1"/>
  <c r="EF73" i="46"/>
  <c r="EG73" i="46"/>
  <c r="EF74" i="46"/>
  <c r="EG74" i="46" s="1"/>
  <c r="EF75" i="46"/>
  <c r="EG75" i="46" s="1"/>
  <c r="EF76" i="46"/>
  <c r="EG76" i="46" s="1"/>
  <c r="EF77" i="46"/>
  <c r="EG77" i="46" s="1"/>
  <c r="EF78" i="46"/>
  <c r="EG78" i="46" s="1"/>
  <c r="EF79" i="46"/>
  <c r="EG79" i="46"/>
  <c r="EF80" i="46"/>
  <c r="EG80" i="46" s="1"/>
  <c r="EF81" i="46"/>
  <c r="EG81" i="46" s="1"/>
  <c r="EF82" i="46"/>
  <c r="EG82" i="46" s="1"/>
  <c r="EF83" i="46"/>
  <c r="EG83" i="46" s="1"/>
  <c r="EF84" i="46"/>
  <c r="EG84" i="46" s="1"/>
  <c r="EF4" i="46"/>
  <c r="EG4" i="46" s="1"/>
  <c r="DM5" i="36"/>
  <c r="DM6" i="36"/>
  <c r="DM7" i="36"/>
  <c r="DM8" i="36"/>
  <c r="DM9" i="36"/>
  <c r="DM10" i="36"/>
  <c r="DM11" i="36"/>
  <c r="DM12" i="36"/>
  <c r="DM13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K5" i="36"/>
  <c r="DK6" i="36"/>
  <c r="DK7" i="36"/>
  <c r="DK8" i="36"/>
  <c r="DK9" i="36"/>
  <c r="DK10" i="36"/>
  <c r="DK11" i="36"/>
  <c r="DK12" i="36"/>
  <c r="DK13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4" i="36"/>
  <c r="DI5" i="36"/>
  <c r="DI6" i="36"/>
  <c r="DI7" i="36"/>
  <c r="DI8" i="36"/>
  <c r="DI9" i="36"/>
  <c r="DI10" i="36"/>
  <c r="DI11" i="36"/>
  <c r="DI12" i="36"/>
  <c r="DI13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4" i="36"/>
  <c r="DM4" i="36"/>
  <c r="DM64" i="51"/>
  <c r="DM63" i="51"/>
  <c r="DM62" i="51"/>
  <c r="DM61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4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2" i="51"/>
  <c r="DM11" i="51"/>
  <c r="DM10" i="51"/>
  <c r="DM9" i="51"/>
  <c r="DM8" i="51"/>
  <c r="DM7" i="51"/>
  <c r="DM6" i="51"/>
  <c r="DM5" i="51"/>
  <c r="DK64" i="51"/>
  <c r="DK63" i="51"/>
  <c r="DK62" i="51"/>
  <c r="DK61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4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2" i="51"/>
  <c r="DK11" i="51"/>
  <c r="DK10" i="51"/>
  <c r="DK9" i="51"/>
  <c r="DK8" i="51"/>
  <c r="DK7" i="51"/>
  <c r="DK6" i="51"/>
  <c r="DK5" i="51"/>
  <c r="DI64" i="51"/>
  <c r="DI63" i="51"/>
  <c r="DI62" i="51"/>
  <c r="DI61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4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2" i="51"/>
  <c r="DI11" i="51"/>
  <c r="DI10" i="51"/>
  <c r="DI9" i="51"/>
  <c r="DI8" i="51"/>
  <c r="DI7" i="51"/>
  <c r="DI6" i="51"/>
  <c r="DI5" i="51"/>
  <c r="DM4" i="51"/>
  <c r="DK4" i="51"/>
  <c r="DI4" i="5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P64" i="1" s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P37" i="1" s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3" i="1"/>
  <c r="EP13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69" i="1"/>
  <c r="EM69" i="1" s="1"/>
  <c r="EL68" i="1"/>
  <c r="EM68" i="1" s="1"/>
  <c r="EL67" i="1"/>
  <c r="EM67" i="1" s="1"/>
  <c r="EL66" i="1"/>
  <c r="EM66" i="1" s="1"/>
  <c r="EL65" i="1"/>
  <c r="EM65" i="1" s="1"/>
  <c r="EL64" i="1"/>
  <c r="EM64" i="1" s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M58" i="1" s="1"/>
  <c r="EL57" i="1"/>
  <c r="EM57" i="1" s="1"/>
  <c r="EL56" i="1"/>
  <c r="EM56" i="1" s="1"/>
  <c r="EL55" i="1"/>
  <c r="EM55" i="1" s="1"/>
  <c r="EL54" i="1"/>
  <c r="EM54" i="1" s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M48" i="1" s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M41" i="1" s="1"/>
  <c r="EL40" i="1"/>
  <c r="EM40" i="1" s="1"/>
  <c r="EL39" i="1"/>
  <c r="EM39" i="1" s="1"/>
  <c r="EL38" i="1"/>
  <c r="EM38" i="1" s="1"/>
  <c r="EL37" i="1"/>
  <c r="EM37" i="1" s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M21" i="1" s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3" i="1"/>
  <c r="EM13" i="1" s="1"/>
  <c r="EL12" i="1"/>
  <c r="EM12" i="1" s="1"/>
  <c r="EL11" i="1"/>
  <c r="EM11" i="1" s="1"/>
  <c r="EL10" i="1"/>
  <c r="EM10" i="1" s="1"/>
  <c r="EL9" i="1"/>
  <c r="EM9" i="1" s="1"/>
  <c r="EL8" i="1"/>
  <c r="EM8" i="1" s="1"/>
  <c r="EL7" i="1"/>
  <c r="EM7" i="1" s="1"/>
  <c r="EL6" i="1"/>
  <c r="EM6" i="1" s="1"/>
  <c r="EL5" i="1"/>
  <c r="EM5" i="1" s="1"/>
  <c r="EI69" i="1"/>
  <c r="EJ69" i="1" s="1"/>
  <c r="EI68" i="1"/>
  <c r="EJ68" i="1" s="1"/>
  <c r="EI67" i="1"/>
  <c r="EJ67" i="1" s="1"/>
  <c r="EI66" i="1"/>
  <c r="EJ66" i="1" s="1"/>
  <c r="EI65" i="1"/>
  <c r="EJ65" i="1" s="1"/>
  <c r="EI64" i="1"/>
  <c r="EJ64" i="1" s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J48" i="1" s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J41" i="1" s="1"/>
  <c r="EI40" i="1"/>
  <c r="EJ40" i="1" s="1"/>
  <c r="EI39" i="1"/>
  <c r="EJ39" i="1" s="1"/>
  <c r="EI38" i="1"/>
  <c r="EJ38" i="1" s="1"/>
  <c r="EI37" i="1"/>
  <c r="EJ37" i="1" s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J21" i="1" s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3" i="1"/>
  <c r="EJ13" i="1" s="1"/>
  <c r="EI12" i="1"/>
  <c r="EJ12" i="1" s="1"/>
  <c r="EI11" i="1"/>
  <c r="EJ11" i="1" s="1"/>
  <c r="EI10" i="1"/>
  <c r="EJ10" i="1" s="1"/>
  <c r="EI9" i="1"/>
  <c r="EJ9" i="1" s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5" i="22"/>
  <c r="ET65" i="22" s="1"/>
  <c r="EP65" i="22"/>
  <c r="EQ65" i="22" s="1"/>
  <c r="EM65" i="22"/>
  <c r="EN65" i="22" s="1"/>
  <c r="ES64" i="22"/>
  <c r="ET64" i="22" s="1"/>
  <c r="EQ64" i="22"/>
  <c r="EP64" i="22"/>
  <c r="EM64" i="22"/>
  <c r="EN64" i="22" s="1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N61" i="22"/>
  <c r="EM61" i="22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T57" i="22"/>
  <c r="ES57" i="22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Q52" i="22"/>
  <c r="EP52" i="22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N49" i="22"/>
  <c r="EM49" i="22"/>
  <c r="ES48" i="22"/>
  <c r="ET48" i="22" s="1"/>
  <c r="EP48" i="22"/>
  <c r="EQ48" i="22" s="1"/>
  <c r="EM48" i="22"/>
  <c r="EN48" i="22" s="1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Q42" i="22" s="1"/>
  <c r="EM42" i="22"/>
  <c r="EN42" i="22" s="1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Q38" i="22"/>
  <c r="EP38" i="22"/>
  <c r="EM38" i="22"/>
  <c r="EN38" i="22" s="1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5" i="22"/>
  <c r="ET35" i="22" s="1"/>
  <c r="EP35" i="22"/>
  <c r="EQ35" i="22" s="1"/>
  <c r="EM35" i="22"/>
  <c r="EN35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T27" i="22" s="1"/>
  <c r="EP27" i="22"/>
  <c r="EQ27" i="22" s="1"/>
  <c r="EM27" i="22"/>
  <c r="EN27" i="22" s="1"/>
  <c r="ES26" i="22"/>
  <c r="ET26" i="22" s="1"/>
  <c r="EP26" i="22"/>
  <c r="EQ26" i="22" s="1"/>
  <c r="EM26" i="22"/>
  <c r="EN26" i="22" s="1"/>
  <c r="ET25" i="22"/>
  <c r="ES25" i="22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2" i="22"/>
  <c r="ET12" i="22" s="1"/>
  <c r="EP12" i="22"/>
  <c r="EQ12" i="22" s="1"/>
  <c r="EM12" i="22"/>
  <c r="EN12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5" i="47"/>
  <c r="ET65" i="47" s="1"/>
  <c r="EP65" i="47"/>
  <c r="EQ65" i="47" s="1"/>
  <c r="EM65" i="47"/>
  <c r="EN65" i="47" s="1"/>
  <c r="ES64" i="47"/>
  <c r="ET64" i="47" s="1"/>
  <c r="EP64" i="47"/>
  <c r="EQ64" i="47" s="1"/>
  <c r="EM64" i="47"/>
  <c r="EN64" i="47" s="1"/>
  <c r="ES63" i="47"/>
  <c r="ET63" i="47" s="1"/>
  <c r="EP63" i="47"/>
  <c r="EQ63" i="47" s="1"/>
  <c r="EM63" i="47"/>
  <c r="EN63" i="47" s="1"/>
  <c r="ES62" i="47"/>
  <c r="ET62" i="47" s="1"/>
  <c r="EP62" i="47"/>
  <c r="EQ62" i="47" s="1"/>
  <c r="EM62" i="47"/>
  <c r="EN62" i="47" s="1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Q53" i="47"/>
  <c r="EM53" i="47"/>
  <c r="EN53" i="47" s="1"/>
  <c r="ES52" i="47"/>
  <c r="ET52" i="47" s="1"/>
  <c r="EP52" i="47"/>
  <c r="EQ52" i="47" s="1"/>
  <c r="EN52" i="47"/>
  <c r="EM52" i="47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Q48" i="47" s="1"/>
  <c r="EM48" i="47"/>
  <c r="EN48" i="47" s="1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Q42" i="47" s="1"/>
  <c r="EN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Q38" i="47" s="1"/>
  <c r="EM38" i="47"/>
  <c r="EN38" i="47" s="1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5" i="47"/>
  <c r="ET35" i="47" s="1"/>
  <c r="EP35" i="47"/>
  <c r="EQ35" i="47" s="1"/>
  <c r="EM35" i="47"/>
  <c r="EN35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7" i="47"/>
  <c r="ET27" i="47" s="1"/>
  <c r="EP27" i="47"/>
  <c r="EQ27" i="47" s="1"/>
  <c r="EM27" i="47"/>
  <c r="EN27" i="47" s="1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2" i="47"/>
  <c r="ET12" i="47" s="1"/>
  <c r="EP12" i="47"/>
  <c r="EQ12" i="47" s="1"/>
  <c r="EM12" i="47"/>
  <c r="EN12" i="47" s="1"/>
  <c r="ET11" i="47"/>
  <c r="ES11" i="47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BA18" i="59" l="1"/>
  <c r="BB18" i="59"/>
  <c r="DO4" i="59"/>
  <c r="DN4" i="59"/>
  <c r="DM18" i="59"/>
  <c r="DG18" i="59"/>
  <c r="DH18" i="59"/>
  <c r="CU5" i="59"/>
  <c r="CS4" i="59"/>
  <c r="CS18" i="59" s="1"/>
  <c r="CT18" i="59" s="1"/>
  <c r="CT5" i="59"/>
  <c r="AI18" i="59"/>
  <c r="AJ18" i="59"/>
  <c r="CT9" i="59"/>
  <c r="CU9" i="59"/>
  <c r="CD18" i="59"/>
  <c r="CE18" i="59"/>
  <c r="DX4" i="59"/>
  <c r="DW4" i="59"/>
  <c r="DW9" i="59"/>
  <c r="DV18" i="59"/>
  <c r="CL18" i="59"/>
  <c r="CK18" i="59"/>
  <c r="CT11" i="59"/>
  <c r="CU11" i="59"/>
  <c r="CT12" i="59"/>
  <c r="CU12" i="59"/>
  <c r="CK4" i="59"/>
  <c r="CL4" i="59"/>
  <c r="BQ18" i="59"/>
  <c r="BR18" i="59"/>
  <c r="AQ18" i="59"/>
  <c r="AP18" i="59"/>
  <c r="DW12" i="59"/>
  <c r="AP4" i="59"/>
  <c r="AQ4" i="59"/>
  <c r="DX5" i="59"/>
  <c r="DX11" i="59"/>
  <c r="BQ4" i="59"/>
  <c r="DI20" i="14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4" i="43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I61" i="42" s="1"/>
  <c r="EH60" i="42"/>
  <c r="EI60" i="42" s="1"/>
  <c r="EH59" i="42"/>
  <c r="EI59" i="42" s="1"/>
  <c r="EH58" i="42"/>
  <c r="EI58" i="42" s="1"/>
  <c r="EH57" i="42"/>
  <c r="EI57" i="42" s="1"/>
  <c r="EH56" i="42"/>
  <c r="EI56" i="42" s="1"/>
  <c r="EH55" i="42"/>
  <c r="EI55" i="42" s="1"/>
  <c r="EH54" i="42"/>
  <c r="EI54" i="42" s="1"/>
  <c r="EI53" i="42"/>
  <c r="EH53" i="42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I46" i="42" s="1"/>
  <c r="EH45" i="42"/>
  <c r="EI45" i="42" s="1"/>
  <c r="EH44" i="42"/>
  <c r="EI44" i="42" s="1"/>
  <c r="EI43" i="42"/>
  <c r="EH43" i="42"/>
  <c r="EH42" i="42"/>
  <c r="EI42" i="42" s="1"/>
  <c r="EH41" i="42"/>
  <c r="EI41" i="42" s="1"/>
  <c r="EH40" i="42"/>
  <c r="EI40" i="42" s="1"/>
  <c r="EH39" i="42"/>
  <c r="EI39" i="42" s="1"/>
  <c r="EH38" i="42"/>
  <c r="EI38" i="42" s="1"/>
  <c r="EH37" i="42"/>
  <c r="EI37" i="42" s="1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2" i="42"/>
  <c r="EI12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4" i="45"/>
  <c r="ED84" i="45" s="1"/>
  <c r="EC83" i="45"/>
  <c r="ED83" i="45" s="1"/>
  <c r="EC82" i="45"/>
  <c r="ED82" i="45" s="1"/>
  <c r="EC81" i="45"/>
  <c r="ED81" i="45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7" i="45"/>
  <c r="ED37" i="45" s="1"/>
  <c r="EC36" i="45"/>
  <c r="ED36" i="45" s="1"/>
  <c r="EC35" i="45"/>
  <c r="ED35" i="45" s="1"/>
  <c r="EC34" i="45"/>
  <c r="ED34" i="45" s="1"/>
  <c r="EC33" i="45"/>
  <c r="ED33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84" i="41"/>
  <c r="ED84" i="41" s="1"/>
  <c r="EC83" i="41"/>
  <c r="ED83" i="41" s="1"/>
  <c r="EC82" i="41"/>
  <c r="ED82" i="41" s="1"/>
  <c r="EC81" i="41"/>
  <c r="ED81" i="41" s="1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 s="1"/>
  <c r="EC12" i="46"/>
  <c r="ED12" i="46" s="1"/>
  <c r="EC13" i="46"/>
  <c r="ED13" i="46" s="1"/>
  <c r="EC14" i="46"/>
  <c r="ED14" i="46" s="1"/>
  <c r="EC15" i="46"/>
  <c r="ED15" i="46" s="1"/>
  <c r="EC16" i="46"/>
  <c r="ED16" i="46" s="1"/>
  <c r="EC17" i="46"/>
  <c r="ED17" i="46"/>
  <c r="EC18" i="46"/>
  <c r="ED18" i="46" s="1"/>
  <c r="EC19" i="46"/>
  <c r="ED19" i="46" s="1"/>
  <c r="EC20" i="46"/>
  <c r="ED20" i="46" s="1"/>
  <c r="EC21" i="46"/>
  <c r="ED21" i="46" s="1"/>
  <c r="EC22" i="46"/>
  <c r="ED22" i="46" s="1"/>
  <c r="EC23" i="46"/>
  <c r="ED23" i="46"/>
  <c r="EC24" i="46"/>
  <c r="ED24" i="46" s="1"/>
  <c r="EC25" i="46"/>
  <c r="ED25" i="46" s="1"/>
  <c r="EC26" i="46"/>
  <c r="ED26" i="46" s="1"/>
  <c r="EC27" i="46"/>
  <c r="ED27" i="46" s="1"/>
  <c r="EC28" i="46"/>
  <c r="ED28" i="46" s="1"/>
  <c r="EC29" i="46"/>
  <c r="ED29" i="46" s="1"/>
  <c r="EC30" i="46"/>
  <c r="ED30" i="46" s="1"/>
  <c r="EC31" i="46"/>
  <c r="ED31" i="46" s="1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2" i="46"/>
  <c r="ED72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 s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 s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/>
  <c r="EJ29" i="22"/>
  <c r="EK29" i="22" s="1"/>
  <c r="EJ30" i="22"/>
  <c r="EK30" i="22" s="1"/>
  <c r="EJ31" i="22"/>
  <c r="EK31" i="22" s="1"/>
  <c r="EJ32" i="22"/>
  <c r="EK32" i="22"/>
  <c r="EJ33" i="22"/>
  <c r="EK33" i="22" s="1"/>
  <c r="EJ34" i="22"/>
  <c r="EK34" i="22" s="1"/>
  <c r="EJ35" i="22"/>
  <c r="EK35" i="22" s="1"/>
  <c r="EJ36" i="22"/>
  <c r="EK36" i="22" s="1"/>
  <c r="EJ37" i="22"/>
  <c r="EK37" i="22" s="1"/>
  <c r="EJ38" i="22"/>
  <c r="EK38" i="22" s="1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CU4" i="59" l="1"/>
  <c r="CT4" i="59"/>
  <c r="DW18" i="59"/>
  <c r="DO18" i="59"/>
  <c r="DN18" i="59"/>
  <c r="BZ5" i="43"/>
  <c r="CA5" i="43"/>
  <c r="BZ4" i="43"/>
  <c r="CA4" i="43" s="1"/>
  <c r="CA4" i="42"/>
  <c r="BZ5" i="42"/>
  <c r="BZ4" i="42"/>
  <c r="EE4" i="42"/>
  <c r="EF4" i="42" s="1"/>
  <c r="EC4" i="1"/>
  <c r="EC5" i="1"/>
  <c r="EC6" i="1"/>
  <c r="ED6" i="1" s="1"/>
  <c r="EC7" i="1"/>
  <c r="ED7" i="1" s="1"/>
  <c r="EC8" i="1"/>
  <c r="ED8" i="1" s="1"/>
  <c r="EC9" i="1"/>
  <c r="EC10" i="1"/>
  <c r="ED10" i="1" s="1"/>
  <c r="EC11" i="1"/>
  <c r="ED11" i="1" s="1"/>
  <c r="EC12" i="1"/>
  <c r="EC13" i="1"/>
  <c r="EC14" i="1"/>
  <c r="ED14" i="1" s="1"/>
  <c r="EC15" i="1"/>
  <c r="ED15" i="1" s="1"/>
  <c r="EC16" i="1"/>
  <c r="ED16" i="1" s="1"/>
  <c r="EC17" i="1"/>
  <c r="EC18" i="1"/>
  <c r="ED18" i="1" s="1"/>
  <c r="EC19" i="1"/>
  <c r="ED19" i="1" s="1"/>
  <c r="EC20" i="1"/>
  <c r="EC21" i="1"/>
  <c r="EC22" i="1"/>
  <c r="ED22" i="1" s="1"/>
  <c r="EC23" i="1"/>
  <c r="ED23" i="1" s="1"/>
  <c r="EC24" i="1"/>
  <c r="ED24" i="1" s="1"/>
  <c r="EC25" i="1"/>
  <c r="EC26" i="1"/>
  <c r="ED26" i="1" s="1"/>
  <c r="EC27" i="1"/>
  <c r="ED27" i="1" s="1"/>
  <c r="EC28" i="1"/>
  <c r="EC29" i="1"/>
  <c r="EC30" i="1"/>
  <c r="ED30" i="1" s="1"/>
  <c r="EC31" i="1"/>
  <c r="ED31" i="1" s="1"/>
  <c r="EC32" i="1"/>
  <c r="ED32" i="1" s="1"/>
  <c r="EC33" i="1"/>
  <c r="EC34" i="1"/>
  <c r="ED34" i="1" s="1"/>
  <c r="EC35" i="1"/>
  <c r="ED35" i="1" s="1"/>
  <c r="EC36" i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D43" i="1" s="1"/>
  <c r="EC44" i="1"/>
  <c r="EC45" i="1"/>
  <c r="EC46" i="1"/>
  <c r="ED46" i="1" s="1"/>
  <c r="EC47" i="1"/>
  <c r="ED47" i="1" s="1"/>
  <c r="EC48" i="1"/>
  <c r="ED48" i="1" s="1"/>
  <c r="EC49" i="1"/>
  <c r="EC50" i="1"/>
  <c r="ED50" i="1" s="1"/>
  <c r="EC51" i="1"/>
  <c r="ED51" i="1" s="1"/>
  <c r="EC52" i="1"/>
  <c r="EC53" i="1"/>
  <c r="EC54" i="1"/>
  <c r="ED54" i="1" s="1"/>
  <c r="EC55" i="1"/>
  <c r="ED55" i="1" s="1"/>
  <c r="EC56" i="1"/>
  <c r="ED56" i="1" s="1"/>
  <c r="EC57" i="1"/>
  <c r="EC58" i="1"/>
  <c r="ED58" i="1" s="1"/>
  <c r="EC59" i="1"/>
  <c r="ED59" i="1" s="1"/>
  <c r="EC60" i="1"/>
  <c r="EC61" i="1"/>
  <c r="EC62" i="1"/>
  <c r="ED62" i="1" s="1"/>
  <c r="EC63" i="1"/>
  <c r="ED63" i="1" s="1"/>
  <c r="EC64" i="1"/>
  <c r="ED64" i="1" s="1"/>
  <c r="EC65" i="1"/>
  <c r="EC66" i="1"/>
  <c r="ED66" i="1" s="1"/>
  <c r="EC67" i="1"/>
  <c r="ED67" i="1" s="1"/>
  <c r="EC68" i="1"/>
  <c r="EC69" i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F14" i="14"/>
  <c r="DG14" i="14" s="1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G6" i="14"/>
  <c r="DF6" i="14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F19" i="42"/>
  <c r="EE19" i="42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EA84" i="45"/>
  <c r="DZ84" i="45"/>
  <c r="DZ83" i="45"/>
  <c r="EA83" i="45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7" i="45"/>
  <c r="EA37" i="45" s="1"/>
  <c r="DZ36" i="45"/>
  <c r="EA36" i="45" s="1"/>
  <c r="DZ35" i="45"/>
  <c r="EA35" i="45" s="1"/>
  <c r="DZ34" i="45"/>
  <c r="EA34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84" i="41"/>
  <c r="EA84" i="41" s="1"/>
  <c r="DZ83" i="41"/>
  <c r="EA83" i="41" s="1"/>
  <c r="DZ82" i="41"/>
  <c r="EA82" i="41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8" i="1"/>
  <c r="ED65" i="1"/>
  <c r="ED61" i="1"/>
  <c r="ED60" i="1"/>
  <c r="ED57" i="1"/>
  <c r="ED53" i="1"/>
  <c r="ED52" i="1"/>
  <c r="ED49" i="1"/>
  <c r="ED45" i="1"/>
  <c r="ED44" i="1"/>
  <c r="ED41" i="1"/>
  <c r="ED37" i="1"/>
  <c r="ED36" i="1"/>
  <c r="ED33" i="1"/>
  <c r="ED29" i="1"/>
  <c r="ED28" i="1"/>
  <c r="ED25" i="1"/>
  <c r="ED21" i="1"/>
  <c r="ED20" i="1"/>
  <c r="ED17" i="1"/>
  <c r="ED13" i="1"/>
  <c r="ED12" i="1"/>
  <c r="ED9" i="1"/>
  <c r="ED5" i="1"/>
  <c r="ED4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H48" i="47" s="1"/>
  <c r="EG47" i="47"/>
  <c r="EH47" i="47" s="1"/>
  <c r="EG46" i="47"/>
  <c r="EH46" i="47" s="1"/>
  <c r="EG45" i="47"/>
  <c r="EH45" i="47" s="1"/>
  <c r="EG44" i="47"/>
  <c r="EH44" i="47" s="1"/>
  <c r="EH43" i="47"/>
  <c r="EG43" i="47"/>
  <c r="EG42" i="47"/>
  <c r="EH42" i="47" s="1"/>
  <c r="EG41" i="47"/>
  <c r="EH41" i="47" s="1"/>
  <c r="EG40" i="47"/>
  <c r="EH40" i="47" s="1"/>
  <c r="EG39" i="47"/>
  <c r="EH39" i="47" s="1"/>
  <c r="EG38" i="47"/>
  <c r="EH38" i="47" s="1"/>
  <c r="EG37" i="47"/>
  <c r="EH37" i="47" s="1"/>
  <c r="EG36" i="47"/>
  <c r="EH36" i="47" s="1"/>
  <c r="EG35" i="47"/>
  <c r="EH35" i="47" s="1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G27" i="47"/>
  <c r="EH27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 s="1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/>
  <c r="DY28" i="43"/>
  <c r="DZ28" i="43" s="1"/>
  <c r="EB28" i="43"/>
  <c r="EC28" i="43" s="1"/>
  <c r="DV29" i="43"/>
  <c r="DW29" i="43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W54" i="43" s="1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 s="1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/>
  <c r="DV64" i="43"/>
  <c r="DW64" i="43" s="1"/>
  <c r="DY64" i="43"/>
  <c r="DZ64" i="43" s="1"/>
  <c r="EB64" i="43"/>
  <c r="EC64" i="43" s="1"/>
  <c r="EC4" i="43"/>
  <c r="EB4" i="43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2" i="42"/>
  <c r="DW12" i="42" s="1"/>
  <c r="DY12" i="42"/>
  <c r="DZ12" i="42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DZ26" i="42" s="1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 s="1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3" i="45"/>
  <c r="DR33" i="45" s="1"/>
  <c r="DT33" i="45"/>
  <c r="DU33" i="45" s="1"/>
  <c r="DW33" i="45"/>
  <c r="DX33" i="45" s="1"/>
  <c r="DQ34" i="45"/>
  <c r="DR34" i="45" s="1"/>
  <c r="DT34" i="45"/>
  <c r="DU34" i="45" s="1"/>
  <c r="DW34" i="45"/>
  <c r="DX34" i="45" s="1"/>
  <c r="DQ35" i="45"/>
  <c r="DR35" i="45" s="1"/>
  <c r="DT35" i="45"/>
  <c r="DU35" i="45" s="1"/>
  <c r="DW35" i="45"/>
  <c r="DX35" i="45" s="1"/>
  <c r="DQ36" i="45"/>
  <c r="DR36" i="45" s="1"/>
  <c r="DT36" i="45"/>
  <c r="DU36" i="45" s="1"/>
  <c r="DW36" i="45"/>
  <c r="DX36" i="45" s="1"/>
  <c r="DQ37" i="45"/>
  <c r="DR37" i="45" s="1"/>
  <c r="DT37" i="45"/>
  <c r="DU37" i="45" s="1"/>
  <c r="DW37" i="45"/>
  <c r="DX37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Q83" i="45"/>
  <c r="DR83" i="45" s="1"/>
  <c r="DT83" i="45"/>
  <c r="DU83" i="45" s="1"/>
  <c r="DW83" i="45"/>
  <c r="DX83" i="45" s="1"/>
  <c r="DQ84" i="45"/>
  <c r="DR84" i="45" s="1"/>
  <c r="DT84" i="45"/>
  <c r="DU84" i="45" s="1"/>
  <c r="DW84" i="45"/>
  <c r="DX84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Q82" i="41"/>
  <c r="DR82" i="41" s="1"/>
  <c r="DT82" i="41"/>
  <c r="DU82" i="41" s="1"/>
  <c r="DW82" i="41"/>
  <c r="DX82" i="41" s="1"/>
  <c r="DQ83" i="41"/>
  <c r="DR83" i="41" s="1"/>
  <c r="DT83" i="41"/>
  <c r="DU83" i="41" s="1"/>
  <c r="DW83" i="41"/>
  <c r="DX83" i="41" s="1"/>
  <c r="DQ84" i="41"/>
  <c r="DR84" i="41" s="1"/>
  <c r="DT84" i="41"/>
  <c r="DU84" i="41" s="1"/>
  <c r="DW84" i="41"/>
  <c r="DX84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 s="1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 s="1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 s="1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 s="1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 s="1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 s="1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 s="1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U37" i="1" s="1"/>
  <c r="DW37" i="1"/>
  <c r="DX37" i="1" s="1"/>
  <c r="DZ37" i="1"/>
  <c r="EA37" i="1" s="1"/>
  <c r="DT38" i="1"/>
  <c r="DU38" i="1" s="1"/>
  <c r="DW38" i="1"/>
  <c r="DX38" i="1" s="1"/>
  <c r="DZ38" i="1"/>
  <c r="EA38" i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/>
  <c r="DT41" i="1"/>
  <c r="DU41" i="1" s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DY38" i="22" s="1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Y4" i="22"/>
  <c r="DX4" i="22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 s="1"/>
  <c r="ED27" i="47"/>
  <c r="EE27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 s="1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K20" i="14" l="1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K4" i="14"/>
  <c r="CL4" i="14" s="1"/>
  <c r="CI20" i="14"/>
  <c r="CI12" i="14"/>
  <c r="CI4" i="14"/>
  <c r="CH20" i="14"/>
  <c r="CH19" i="14"/>
  <c r="CI19" i="14" s="1"/>
  <c r="CH18" i="14"/>
  <c r="CI18" i="14" s="1"/>
  <c r="CH17" i="14"/>
  <c r="CI17" i="14" s="1"/>
  <c r="CH16" i="14"/>
  <c r="CI16" i="14" s="1"/>
  <c r="CH15" i="14"/>
  <c r="CI15" i="14" s="1"/>
  <c r="CH14" i="14"/>
  <c r="CI14" i="14" s="1"/>
  <c r="CH13" i="14"/>
  <c r="CI13" i="14" s="1"/>
  <c r="CH12" i="14"/>
  <c r="CH11" i="14"/>
  <c r="CI11" i="14" s="1"/>
  <c r="CH10" i="14"/>
  <c r="CI10" i="14" s="1"/>
  <c r="CH9" i="14"/>
  <c r="CI9" i="14" s="1"/>
  <c r="CH8" i="14"/>
  <c r="CI8" i="14" s="1"/>
  <c r="CH7" i="14"/>
  <c r="CI7" i="14" s="1"/>
  <c r="CH6" i="14"/>
  <c r="CI6" i="14" s="1"/>
  <c r="CH5" i="14"/>
  <c r="CI5" i="14" s="1"/>
  <c r="CH4" i="14"/>
  <c r="CM20" i="14"/>
  <c r="CN20" i="14" s="1"/>
  <c r="CO20" i="14" s="1"/>
  <c r="CM19" i="14"/>
  <c r="CN19" i="14" s="1"/>
  <c r="CO19" i="14" s="1"/>
  <c r="CM18" i="14"/>
  <c r="CN18" i="14" s="1"/>
  <c r="CO18" i="14" s="1"/>
  <c r="CM17" i="14"/>
  <c r="CN17" i="14" s="1"/>
  <c r="CO17" i="14" s="1"/>
  <c r="CM16" i="14"/>
  <c r="CN16" i="14" s="1"/>
  <c r="CO16" i="14" s="1"/>
  <c r="CM15" i="14"/>
  <c r="CN15" i="14" s="1"/>
  <c r="CO15" i="14" s="1"/>
  <c r="CM14" i="14"/>
  <c r="CN14" i="14" s="1"/>
  <c r="CO14" i="14" s="1"/>
  <c r="CM13" i="14"/>
  <c r="CN13" i="14" s="1"/>
  <c r="CO13" i="14" s="1"/>
  <c r="CM12" i="14"/>
  <c r="CN12" i="14" s="1"/>
  <c r="CO12" i="14" s="1"/>
  <c r="CM11" i="14"/>
  <c r="CN11" i="14" s="1"/>
  <c r="CO11" i="14" s="1"/>
  <c r="CM10" i="14"/>
  <c r="CN10" i="14" s="1"/>
  <c r="CO10" i="14" s="1"/>
  <c r="CM9" i="14"/>
  <c r="CN9" i="14" s="1"/>
  <c r="CO9" i="14" s="1"/>
  <c r="CM8" i="14"/>
  <c r="CN8" i="14" s="1"/>
  <c r="CO8" i="14" s="1"/>
  <c r="CM7" i="14"/>
  <c r="CN7" i="14" s="1"/>
  <c r="CO7" i="14" s="1"/>
  <c r="CM6" i="14"/>
  <c r="CN6" i="14" s="1"/>
  <c r="CO6" i="14" s="1"/>
  <c r="CM5" i="14"/>
  <c r="CN5" i="14" s="1"/>
  <c r="CO5" i="14" s="1"/>
  <c r="CM4" i="14"/>
  <c r="CN4" i="14" s="1"/>
  <c r="CO4" i="14" s="1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 s="1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T37" i="42" s="1"/>
  <c r="DS38" i="42"/>
  <c r="DT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 s="1"/>
  <c r="DS61" i="42"/>
  <c r="DT61" i="42" s="1"/>
  <c r="DS62" i="42"/>
  <c r="DT62" i="42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 s="1"/>
  <c r="DN83" i="45"/>
  <c r="DO83" i="45" s="1"/>
  <c r="DN84" i="45"/>
  <c r="DO84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E10" i="58" l="1"/>
  <c r="C10" i="58"/>
  <c r="B10" i="58"/>
  <c r="E9" i="58"/>
  <c r="C9" i="58"/>
  <c r="B9" i="58"/>
  <c r="E8" i="58"/>
  <c r="C8" i="58"/>
  <c r="B8" i="58"/>
  <c r="E7" i="58"/>
  <c r="C7" i="58"/>
  <c r="B7" i="58"/>
  <c r="N20" i="56"/>
  <c r="N19" i="56"/>
  <c r="N18" i="56"/>
  <c r="N17" i="56"/>
  <c r="N16" i="56"/>
  <c r="N15" i="56"/>
  <c r="N14" i="56"/>
  <c r="N13" i="56"/>
  <c r="M10" i="56"/>
  <c r="N10" i="56" s="1"/>
  <c r="L10" i="56"/>
  <c r="K10" i="56"/>
  <c r="N9" i="56"/>
  <c r="N8" i="56"/>
  <c r="N7" i="56"/>
  <c r="N6" i="56"/>
  <c r="N5" i="56"/>
  <c r="AB26" i="55"/>
  <c r="AA26" i="55"/>
  <c r="Z26" i="55"/>
  <c r="Y26" i="55"/>
  <c r="X26" i="55"/>
  <c r="W26" i="55"/>
  <c r="AB25" i="55"/>
  <c r="AA25" i="55"/>
  <c r="Z25" i="55"/>
  <c r="Y25" i="55"/>
  <c r="X25" i="55"/>
  <c r="W25" i="55"/>
  <c r="AB24" i="55"/>
  <c r="AA24" i="55"/>
  <c r="Z24" i="55"/>
  <c r="Y24" i="55"/>
  <c r="X24" i="55"/>
  <c r="W24" i="55"/>
  <c r="AB23" i="55"/>
  <c r="AA23" i="55"/>
  <c r="Z23" i="55"/>
  <c r="Y23" i="55"/>
  <c r="X23" i="55"/>
  <c r="W23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B19" i="55"/>
  <c r="AA19" i="55"/>
  <c r="Z19" i="55"/>
  <c r="Y19" i="55"/>
  <c r="X19" i="55"/>
  <c r="W19" i="55"/>
  <c r="AB18" i="55"/>
  <c r="AA18" i="55"/>
  <c r="Z18" i="55"/>
  <c r="Y18" i="55"/>
  <c r="X18" i="55"/>
  <c r="W18" i="55"/>
  <c r="AB17" i="55"/>
  <c r="AA17" i="55"/>
  <c r="Z17" i="55"/>
  <c r="Y17" i="55"/>
  <c r="X17" i="55"/>
  <c r="W17" i="55"/>
  <c r="AB16" i="55"/>
  <c r="AA16" i="55"/>
  <c r="Z16" i="55"/>
  <c r="Y16" i="55"/>
  <c r="X16" i="55"/>
  <c r="W16" i="55"/>
  <c r="AB15" i="55"/>
  <c r="AA15" i="55"/>
  <c r="Z15" i="55"/>
  <c r="Y15" i="55"/>
  <c r="X15" i="55"/>
  <c r="W15" i="55"/>
  <c r="AB14" i="55"/>
  <c r="AA14" i="55"/>
  <c r="Z14" i="55"/>
  <c r="Y14" i="55"/>
  <c r="X14" i="55"/>
  <c r="W14" i="55"/>
  <c r="AB13" i="55"/>
  <c r="AA13" i="55"/>
  <c r="Z13" i="55"/>
  <c r="Y13" i="55"/>
  <c r="X13" i="55"/>
  <c r="W13" i="55"/>
  <c r="AB12" i="55"/>
  <c r="AA12" i="55"/>
  <c r="Z12" i="55"/>
  <c r="Y12" i="55"/>
  <c r="X12" i="55"/>
  <c r="W12" i="55"/>
  <c r="AB11" i="55"/>
  <c r="AA11" i="55"/>
  <c r="Z11" i="55"/>
  <c r="Y11" i="55"/>
  <c r="X11" i="55"/>
  <c r="W11" i="55"/>
  <c r="AB10" i="55"/>
  <c r="AA10" i="55"/>
  <c r="Z10" i="55"/>
  <c r="Y10" i="55"/>
  <c r="X10" i="55"/>
  <c r="W10" i="55"/>
  <c r="AB9" i="55"/>
  <c r="AA9" i="55"/>
  <c r="Z9" i="55"/>
  <c r="Y9" i="55"/>
  <c r="X9" i="55"/>
  <c r="W9" i="55"/>
  <c r="AB8" i="55"/>
  <c r="AA8" i="55"/>
  <c r="Z8" i="55"/>
  <c r="Y8" i="55"/>
  <c r="X8" i="55"/>
  <c r="W8" i="55"/>
  <c r="AB7" i="55"/>
  <c r="AA7" i="55"/>
  <c r="Z7" i="55"/>
  <c r="Y7" i="55"/>
  <c r="X7" i="55"/>
  <c r="W7" i="55"/>
  <c r="AB6" i="55"/>
  <c r="AA6" i="55"/>
  <c r="Z6" i="55"/>
  <c r="Y6" i="55"/>
  <c r="X6" i="55"/>
  <c r="W6" i="55"/>
  <c r="AC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 s="1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3" i="45"/>
  <c r="DL13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81" i="45"/>
  <c r="DL81" i="45" s="1"/>
  <c r="DK82" i="45"/>
  <c r="DL82" i="45" s="1"/>
  <c r="DK83" i="45"/>
  <c r="DL83" i="45" s="1"/>
  <c r="DK84" i="45"/>
  <c r="DL84" i="45" s="1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 s="1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 s="1"/>
  <c r="DK27" i="46"/>
  <c r="DL27" i="46" s="1"/>
  <c r="DK28" i="46"/>
  <c r="DL28" i="46" s="1"/>
  <c r="DK29" i="46"/>
  <c r="DL29" i="46" s="1"/>
  <c r="DK30" i="46"/>
  <c r="DL30" i="46" s="1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 s="1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 s="1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 s="1"/>
  <c r="DK67" i="46"/>
  <c r="DL67" i="46" s="1"/>
  <c r="DK68" i="46"/>
  <c r="DL68" i="46" s="1"/>
  <c r="DK69" i="46"/>
  <c r="DL69" i="46" s="1"/>
  <c r="DK70" i="46"/>
  <c r="DL70" i="46" s="1"/>
  <c r="DK71" i="46"/>
  <c r="DL71" i="46" s="1"/>
  <c r="DK72" i="46"/>
  <c r="DL72" i="46" s="1"/>
  <c r="DK73" i="46"/>
  <c r="DL73" i="46" s="1"/>
  <c r="DK74" i="46"/>
  <c r="DL74" i="46" s="1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K4" i="46"/>
  <c r="DL4" i="46" s="1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 s="1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 s="1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 s="1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 s="1"/>
  <c r="DH39" i="46"/>
  <c r="DI39" i="46" s="1"/>
  <c r="DH40" i="46"/>
  <c r="DI40" i="46" s="1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 s="1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 s="1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 s="1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 s="1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3" i="45"/>
  <c r="DI13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/>
  <c r="DH63" i="41"/>
  <c r="DI63" i="41" s="1"/>
  <c r="DH64" i="41"/>
  <c r="DI64" i="41" s="1"/>
  <c r="DH65" i="41"/>
  <c r="DI65" i="41" s="1"/>
  <c r="DH66" i="41"/>
  <c r="DI66" i="4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 s="1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 s="1"/>
  <c r="DD60" i="42"/>
  <c r="DE60" i="42" s="1"/>
  <c r="DD61" i="42"/>
  <c r="DE61" i="42" s="1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W67" i="1"/>
  <c r="BX67" i="1" s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J4" i="46"/>
  <c r="CK4" i="46" s="1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<sst xmlns="http://schemas.openxmlformats.org/spreadsheetml/2006/main" count="4097" uniqueCount="388">
  <si>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</si>
  <si>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</si>
  <si>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</si>
  <si>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</si>
  <si>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</si>
  <si>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</si>
  <si>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</si>
  <si>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</si>
  <si>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</si>
  <si>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</si>
  <si>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</si>
  <si>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</si>
  <si>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</si>
  <si>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</si>
  <si>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</si>
  <si>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</si>
  <si>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</si>
  <si>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</si>
  <si>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</si>
  <si>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</si>
  <si>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</si>
  <si>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</si>
  <si>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</si>
  <si>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</si>
  <si>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</si>
  <si>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</si>
  <si>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</si>
  <si>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</si>
  <si>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</si>
  <si>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</si>
  <si>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</si>
  <si>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</si>
  <si>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</si>
  <si>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</si>
  <si>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</si>
  <si>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</si>
  <si>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</si>
  <si>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</si>
  <si>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</si>
  <si>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</si>
  <si>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</si>
  <si>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</si>
  <si>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</si>
  <si>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</si>
  <si>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</si>
  <si>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</si>
  <si>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</si>
  <si>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</si>
  <si>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</si>
  <si>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</si>
  <si>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</si>
  <si>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</si>
  <si>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</si>
  <si>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</si>
  <si>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</si>
  <si>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</si>
  <si>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</si>
  <si>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</si>
  <si>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</si>
  <si>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</si>
  <si>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</si>
  <si>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</si>
  <si>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</si>
  <si>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</si>
  <si>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</si>
  <si>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</si>
  <si>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</si>
  <si>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</si>
  <si>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</si>
  <si>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</si>
  <si>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</si>
  <si>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</si>
  <si>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</si>
  <si>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</si>
  <si>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</si>
  <si>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</si>
  <si>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</si>
  <si>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</si>
  <si>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</si>
  <si>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</si>
  <si>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</si>
  <si>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</si>
  <si>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</si>
  <si>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</si>
  <si>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</si>
  <si>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</si>
  <si>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</si>
  <si>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</si>
  <si>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</si>
  <si>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</si>
  <si>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</si>
  <si>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</si>
  <si>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</si>
  <si>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</si>
  <si>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</si>
  <si>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</si>
  <si>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</si>
  <si>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</si>
  <si>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</si>
  <si>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</si>
  <si>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</si>
  <si>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</si>
  <si>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</si>
  <si>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</si>
  <si>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</si>
  <si>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</si>
  <si>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</si>
  <si>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</si>
  <si>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</si>
  <si>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</si>
  <si>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</si>
  <si>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</si>
  <si>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</si>
  <si>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</si>
  <si>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</si>
  <si>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</si>
  <si>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</si>
  <si>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</si>
  <si>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</si>
  <si>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</si>
  <si>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</si>
  <si>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</si>
  <si>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</si>
  <si>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</si>
  <si>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</si>
  <si>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</si>
  <si>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</si>
  <si>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</si>
  <si>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</si>
  <si>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</si>
  <si>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</si>
  <si>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</si>
  <si>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</si>
  <si>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</si>
  <si>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</si>
  <si>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</si>
  <si>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</si>
  <si>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</si>
  <si>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</si>
  <si>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</si>
  <si>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</si>
  <si>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</si>
  <si>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</si>
  <si>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</si>
  <si>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</si>
  <si>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</si>
  <si>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</si>
  <si>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</si>
  <si>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</si>
  <si>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</si>
  <si>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</si>
  <si>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</si>
  <si>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</si>
  <si>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</si>
  <si>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</si>
  <si>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</si>
  <si>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</si>
  <si>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</si>
  <si>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</si>
  <si>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</si>
  <si>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</si>
  <si>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</si>
  <si>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</si>
  <si>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</si>
  <si>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</si>
  <si>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</si>
  <si>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</si>
  <si>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</si>
  <si>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</si>
  <si>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</si>
  <si>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</si>
  <si>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</si>
  <si>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</si>
  <si>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</si>
  <si>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</si>
  <si>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</si>
  <si>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</si>
  <si>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</si>
  <si>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</si>
  <si>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</si>
  <si>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</si>
  <si>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</si>
  <si>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</si>
  <si>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</si>
  <si>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</si>
  <si>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</si>
  <si>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</si>
  <si>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</si>
  <si>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</si>
  <si>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</si>
  <si>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</si>
  <si>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</si>
  <si>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</si>
  <si>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</si>
  <si>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</si>
  <si>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</si>
  <si>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</si>
  <si>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</si>
  <si>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</si>
  <si>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</si>
  <si>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</si>
  <si>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</si>
  <si>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</si>
  <si>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</si>
  <si>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</si>
  <si>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</si>
  <si>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</si>
  <si>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</si>
  <si>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</si>
  <si>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</si>
  <si>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</si>
  <si>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</si>
  <si>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</si>
  <si>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</si>
  <si>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</si>
  <si>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</si>
  <si>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</si>
  <si>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</si>
  <si>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</si>
  <si>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</si>
  <si>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</si>
  <si>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</si>
  <si>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</si>
  <si>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</si>
  <si>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</si>
  <si>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</si>
  <si>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</si>
  <si>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</si>
  <si>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</si>
  <si>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</si>
  <si>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</si>
  <si>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</si>
  <si>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</si>
  <si>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</si>
  <si>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</si>
  <si>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</si>
  <si>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</si>
  <si>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</si>
  <si>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</si>
  <si>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</si>
  <si>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</si>
  <si>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</si>
  <si>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</si>
  <si>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</si>
  <si>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</si>
  <si>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</si>
  <si>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</si>
  <si>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</si>
  <si>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</si>
  <si>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</si>
  <si>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</si>
  <si>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</si>
  <si>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</si>
  <si>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</si>
  <si>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</si>
  <si>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</si>
  <si>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</si>
  <si>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</si>
  <si>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</si>
  <si>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</si>
  <si>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</si>
  <si>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</si>
  <si>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</si>
  <si>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</si>
  <si>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</si>
  <si>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</si>
  <si>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</si>
  <si>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</si>
  <si>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</si>
  <si>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</si>
  <si>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</si>
  <si>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</si>
  <si>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</si>
  <si>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</si>
  <si>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</si>
  <si>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</si>
  <si>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</si>
  <si>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</si>
  <si>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</si>
  <si>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</si>
  <si>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</si>
  <si>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</si>
  <si>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</si>
  <si>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</si>
  <si>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</si>
  <si>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</si>
  <si>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</si>
  <si>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</si>
  <si>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</si>
  <si>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</si>
  <si>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</si>
  <si>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</si>
  <si>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</si>
  <si>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</si>
  <si>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</si>
  <si>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</si>
  <si>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</si>
  <si>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</si>
  <si>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</si>
  <si>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</si>
  <si>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</si>
  <si>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</si>
  <si>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</si>
  <si>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</si>
  <si>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</si>
  <si>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</si>
  <si>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</si>
  <si>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</si>
  <si>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</si>
  <si>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</si>
  <si>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</si>
  <si>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</si>
  <si>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</si>
  <si>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</si>
  <si>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</si>
  <si>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</si>
  <si>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</si>
  <si>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</si>
  <si>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</si>
  <si>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</si>
  <si>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</si>
  <si>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</si>
  <si>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</si>
  <si>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</si>
  <si>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</si>
  <si>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</si>
  <si>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</si>
  <si>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</si>
  <si>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</si>
  <si>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</si>
  <si>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</si>
  <si>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</si>
  <si>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</si>
  <si>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</si>
  <si>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</si>
  <si>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</si>
  <si>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</si>
  <si>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</si>
  <si>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</si>
  <si>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</si>
  <si>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</si>
  <si>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</si>
  <si>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</si>
  <si>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</si>
  <si>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</si>
  <si>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</si>
  <si>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</si>
  <si>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</si>
  <si>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</si>
  <si>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</si>
  <si>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</si>
  <si>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</si>
  <si>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</si>
  <si>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</si>
  <si>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</si>
  <si>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</si>
  <si>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</si>
  <si>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</si>
  <si>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</si>
  <si>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</si>
  <si>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</si>
  <si>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</si>
  <si>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</si>
  <si>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</si>
  <si>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</si>
  <si>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</si>
  <si>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</si>
  <si>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</si>
  <si>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</si>
  <si>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</si>
  <si>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</si>
  <si>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</si>
  <si>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</si>
  <si>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</si>
  <si>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</si>
  <si>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</si>
  <si>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</si>
  <si>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</si>
  <si>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</si>
  <si>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</si>
  <si>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</si>
  <si>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</si>
  <si>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</si>
  <si>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Изм</t>
  </si>
  <si>
    <t>6 мес</t>
  </si>
  <si>
    <t>апрель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</si>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</sst>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0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03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0" fontId="4" fillId="0" borderId="0" xfId="3" applyBorder="1" applyAlignment="1">
      <alignment horizontal="center" vertic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3" fontId="11" fillId="4" borderId="0" xfId="1" applyNumberFormat="1" applyFont="1" applyFill="1" applyBorder="1" applyAlignment="1">
      <alignment horizontal="right"/>
    </xf>
    <xf numFmtId="3" fontId="11" fillId="4" borderId="0" xfId="0" applyNumberFormat="1" applyFont="1" applyFill="1"/>
    <xf numFmtId="9" fontId="11" fillId="4" borderId="0" xfId="5" applyNumberFormat="1" applyFont="1" applyFill="1" applyBorder="1" applyAlignment="1">
      <alignment horizontal="right"/>
    </xf>
    <xf numFmtId="9" fontId="11" fillId="4" borderId="0" xfId="5" applyNumberFormat="1" applyFont="1" applyFill="1"/>
    <xf numFmtId="4" fontId="11" fillId="2" borderId="1" xfId="13" applyNumberFormat="1" applyFont="1" applyBorder="1" applyAlignment="1">
      <alignment horizontal="right"/>
    </xf>
    <xf numFmtId="4" fontId="12" fillId="0" borderId="14" xfId="12" applyNumberFormat="1" applyFont="1" applyBorder="1"/>
    <xf numFmtId="9" fontId="5" fillId="5" borderId="0" xfId="5" applyFont="1" applyFill="1" applyBorder="1"/>
    <xf numFmtId="3" fontId="5" fillId="6" borderId="0" xfId="1" applyNumberFormat="1" applyFont="1" applyFill="1" applyBorder="1"/>
    <xf numFmtId="164" fontId="5" fillId="5" borderId="0" xfId="1" applyNumberFormat="1" applyFont="1" applyFill="1" applyBorder="1"/>
    <xf numFmtId="164" fontId="5" fillId="0" borderId="0" xfId="5" applyNumberFormat="1" applyFont="1" applyBorder="1"/>
    <xf numFmtId="4" fontId="5" fillId="6" borderId="0" xfId="1" applyNumberFormat="1" applyFont="1" applyFill="1" applyBorder="1"/>
    <xf numFmtId="164" fontId="5" fillId="0" borderId="26" xfId="0" applyNumberFormat="1" applyFont="1" applyBorder="1"/>
    <xf numFmtId="164" fontId="5" fillId="6" borderId="0" xfId="1" applyNumberFormat="1" applyFont="1" applyFill="1" applyBorder="1"/>
    <xf numFmtId="164" fontId="2" fillId="6" borderId="0" xfId="1" applyNumberFormat="1" applyFont="1" applyFill="1" applyBorder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0" fontId="48" fillId="0" borderId="0" xfId="0" applyFont="1" applyBorder="1" applyAlignment="1">
      <alignment wrapText="1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</cellXfs>
  <cellStyles count="32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T65"/>
  <sheetViews>
    <sheetView showGridLines="0" tabSelected="1" view="pageBreakPreview" zoomScale="85" zoomScaleSheetLayoutView="85" workbookViewId="0">
      <pane xSplit="1" ySplit="3" topLeftCell="DY16" activePane="bottomRight" state="frozen"/>
      <selection activeCell="EG6" sqref="EG6"/>
      <selection pane="topRight" activeCell="EG6" sqref="EG6"/>
      <selection pane="bottomLeft" activeCell="EG6" sqref="EG6"/>
      <selection pane="bottomRight" activeCell="EV18" sqref="EV18"/>
    </sheetView>
  </sheetViews>
  <sheetFormatPr defaultColWidth="9.109375" defaultRowHeight="14.4" outlineLevelCol="1" x14ac:dyDescent="0.3"/>
  <cols>
    <col min="1" max="1" width="41.5546875" style="732" customWidth="1"/>
    <col min="2" max="2" width="10" style="732" customWidth="1"/>
    <col min="3" max="19" width="8.109375" style="732" customWidth="1" outlineLevel="1"/>
    <col min="20" max="20" width="11.5546875" style="732" customWidth="1" outlineLevel="1"/>
    <col min="21" max="21" width="10.33203125" style="732" customWidth="1"/>
    <col min="22" max="26" width="8.109375" style="732" customWidth="1" outlineLevel="1"/>
    <col min="27" max="27" width="6.44140625" style="732" customWidth="1" outlineLevel="1"/>
    <col min="28" max="39" width="8.109375" style="732" customWidth="1" outlineLevel="1"/>
    <col min="40" max="40" width="9.88671875" style="732" customWidth="1"/>
    <col min="41" max="52" width="9.109375" style="732" customWidth="1" outlineLevel="1"/>
    <col min="53" max="53" width="8.44140625" style="732" customWidth="1" outlineLevel="1"/>
    <col min="54" max="54" width="10.109375" style="732" customWidth="1" outlineLevel="1"/>
    <col min="55" max="55" width="8.44140625" style="732" customWidth="1" outlineLevel="1"/>
    <col min="56" max="56" width="9.33203125" style="732" customWidth="1" outlineLevel="1"/>
    <col min="57" max="57" width="10.109375" style="732" customWidth="1" outlineLevel="1"/>
    <col min="58" max="59" width="9.88671875" style="732" customWidth="1" outlineLevel="1"/>
    <col min="60" max="60" width="11.5546875" style="732" customWidth="1" outlineLevel="1"/>
    <col min="61" max="61" width="10.6640625" style="732" customWidth="1"/>
    <col min="62" max="62" width="10.5546875" style="732" customWidth="1"/>
    <col min="63" max="63" width="10.33203125" style="732" customWidth="1"/>
    <col min="64" max="67" width="8.88671875" style="732" customWidth="1"/>
    <col min="68" max="74" width="11.5546875" style="732" customWidth="1"/>
    <col min="75" max="75" width="11.5546875" style="750" customWidth="1"/>
    <col min="76" max="76" width="11.5546875" style="732" customWidth="1"/>
    <col min="77" max="77" width="9.6640625" style="732" customWidth="1"/>
    <col min="78" max="78" width="9.88671875" style="732" customWidth="1"/>
    <col min="79" max="79" width="13.109375" style="732" customWidth="1"/>
    <col min="80" max="80" width="11" style="732" customWidth="1"/>
    <col min="81" max="81" width="11.109375" style="732" customWidth="1"/>
    <col min="82" max="82" width="9.5546875" style="732" customWidth="1"/>
    <col min="83" max="83" width="10.33203125" style="732" customWidth="1"/>
    <col min="84" max="84" width="11.109375" style="732" customWidth="1"/>
    <col min="85" max="85" width="9.5546875" style="732" customWidth="1"/>
    <col min="86" max="86" width="11" style="732" customWidth="1"/>
    <col min="87" max="87" width="11.109375" style="732" customWidth="1"/>
    <col min="88" max="88" width="9.5546875" style="732" customWidth="1"/>
    <col min="89" max="89" width="11" style="732" customWidth="1"/>
    <col min="90" max="90" width="11.109375" style="732" customWidth="1"/>
    <col min="91" max="91" width="9.5546875" style="732" customWidth="1"/>
    <col min="92" max="92" width="11" style="732" customWidth="1"/>
    <col min="93" max="93" width="11.109375" style="732" customWidth="1"/>
    <col min="94" max="94" width="9.5546875" style="732" customWidth="1"/>
    <col min="95" max="95" width="11" style="732" customWidth="1"/>
    <col min="96" max="96" width="11.109375" style="732" customWidth="1"/>
    <col min="97" max="98" width="11" style="732" customWidth="1"/>
    <col min="99" max="99" width="11.109375" style="732" customWidth="1"/>
    <col min="100" max="105" width="9.109375" style="732" customWidth="1"/>
    <col min="106" max="107" width="9.109375" style="732"/>
    <col min="108" max="108" width="10.6640625" style="732" customWidth="1"/>
    <col min="109" max="110" width="9.109375" style="732"/>
    <col min="111" max="111" width="10.6640625" style="732" customWidth="1"/>
    <col min="112" max="113" width="9.109375" style="732"/>
    <col min="114" max="114" width="10.6640625" style="732" customWidth="1"/>
    <col min="115" max="116" width="9.109375" style="732"/>
    <col min="117" max="117" width="10.6640625" style="732" customWidth="1"/>
    <col min="118" max="119" width="9.109375" style="732"/>
    <col min="120" max="120" width="10.6640625" style="732" customWidth="1"/>
    <col min="121" max="121" width="9.109375" style="732"/>
    <col min="122" max="124" width="11.109375" style="732" customWidth="1"/>
    <col min="125" max="126" width="9.44140625" style="732" customWidth="1"/>
    <col min="127" max="127" width="11.109375" style="732" customWidth="1"/>
    <col min="128" max="129" width="9.44140625" style="732" customWidth="1"/>
    <col min="130" max="130" width="11.109375" style="732" customWidth="1"/>
    <col min="131" max="132" width="9.44140625" style="732" customWidth="1"/>
    <col min="133" max="133" width="11.109375" style="732" customWidth="1"/>
    <col min="134" max="135" width="9.44140625" style="732" customWidth="1"/>
    <col min="136" max="136" width="11.109375" style="732" customWidth="1"/>
    <col min="137" max="138" width="9.44140625" style="732" customWidth="1"/>
    <col min="139" max="141" width="9.109375" style="732"/>
    <col min="142" max="142" width="11.109375" style="732" customWidth="1"/>
    <col min="143" max="144" width="9.44140625" style="732" customWidth="1"/>
    <col min="145" max="145" width="11.109375" style="732" customWidth="1"/>
    <col min="146" max="147" width="9.44140625" style="732" customWidth="1"/>
    <col min="148" max="148" width="11.109375" style="732" customWidth="1"/>
    <col min="149" max="150" width="9.44140625" style="732" customWidth="1"/>
    <col min="151" max="16384" width="9.109375" style="732"/>
  </cols>
  <sheetData>
    <row r="1" spans="1:150" ht="28.5" customHeight="1" x14ac:dyDescent="0.3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50" s="168" customFormat="1" ht="18" x14ac:dyDescent="0.3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5"/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  <c r="EI2" s="685"/>
      <c r="EJ2" s="603" t="s">
        <v>338</v>
      </c>
      <c r="EK2" s="601"/>
      <c r="EL2" s="685"/>
      <c r="EM2" s="603" t="s">
        <v>338</v>
      </c>
      <c r="EN2" s="601"/>
      <c r="EO2" s="685"/>
      <c r="EP2" s="603" t="s">
        <v>338</v>
      </c>
      <c r="EQ2" s="601"/>
      <c r="ER2" s="685"/>
      <c r="ES2" s="603" t="s">
        <v>338</v>
      </c>
      <c r="ET2" s="601"/>
    </row>
    <row r="3" spans="1:150" s="164" customFormat="1" x14ac:dyDescent="0.3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15" t="s">
        <v>334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Q3" s="846">
        <v>42095</v>
      </c>
      <c r="DR3" s="600" t="s">
        <v>141</v>
      </c>
      <c r="DS3" s="601" t="s">
        <v>121</v>
      </c>
      <c r="DT3" s="846">
        <v>42125</v>
      </c>
      <c r="DU3" s="600" t="s">
        <v>141</v>
      </c>
      <c r="DV3" s="601" t="s">
        <v>121</v>
      </c>
      <c r="DW3" s="846">
        <v>42156</v>
      </c>
      <c r="DX3" s="600" t="s">
        <v>141</v>
      </c>
      <c r="DY3" s="601" t="s">
        <v>121</v>
      </c>
      <c r="DZ3" s="846" t="s">
        <v>375</v>
      </c>
      <c r="EA3" s="600" t="s">
        <v>141</v>
      </c>
      <c r="EB3" s="601" t="s">
        <v>121</v>
      </c>
      <c r="EC3" s="846" t="s">
        <v>374</v>
      </c>
      <c r="ED3" s="600" t="s">
        <v>141</v>
      </c>
      <c r="EE3" s="601" t="s">
        <v>121</v>
      </c>
      <c r="EF3" s="846">
        <v>42186</v>
      </c>
      <c r="EG3" s="600" t="s">
        <v>141</v>
      </c>
      <c r="EH3" s="601" t="s">
        <v>121</v>
      </c>
      <c r="EI3" s="846">
        <v>42217</v>
      </c>
      <c r="EJ3" s="600" t="s">
        <v>141</v>
      </c>
      <c r="EK3" s="601" t="s">
        <v>121</v>
      </c>
      <c r="EL3" s="846">
        <v>42248</v>
      </c>
      <c r="EM3" s="600" t="s">
        <v>141</v>
      </c>
      <c r="EN3" s="601" t="s">
        <v>121</v>
      </c>
      <c r="EO3" s="846" t="s">
        <v>379</v>
      </c>
      <c r="EP3" s="600" t="s">
        <v>141</v>
      </c>
      <c r="EQ3" s="601" t="s">
        <v>121</v>
      </c>
      <c r="ER3" s="846" t="s">
        <v>380</v>
      </c>
      <c r="ES3" s="600" t="s">
        <v>141</v>
      </c>
      <c r="ET3" s="601" t="s">
        <v>121</v>
      </c>
    </row>
    <row r="4" spans="1:150" x14ac:dyDescent="0.3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T4" s="531">
        <v>2365.9928280000004</v>
      </c>
      <c r="DU4" s="602">
        <f>DT4-BQ4</f>
        <v>183.88709800000015</v>
      </c>
      <c r="DV4" s="621">
        <f>DU4/BQ4</f>
        <v>8.4270480330941672E-2</v>
      </c>
      <c r="DW4" s="531">
        <v>2065.0036320000004</v>
      </c>
      <c r="DX4" s="602">
        <f>DW4-BR4</f>
        <v>250.35622600000033</v>
      </c>
      <c r="DY4" s="621">
        <f>DX4/BR4</f>
        <v>0.13796411642956952</v>
      </c>
      <c r="DZ4" s="531">
        <v>7283.1685239999997</v>
      </c>
      <c r="EA4" s="602">
        <f>DZ4-BU4</f>
        <v>992.80206199999975</v>
      </c>
      <c r="EB4" s="621">
        <f>EA4/BU4</f>
        <v>0.15782897037835564</v>
      </c>
      <c r="EC4" s="531">
        <f>DZ4+DN4</f>
        <v>17820.008396000001</v>
      </c>
      <c r="ED4" s="602">
        <f>EC4-BX4</f>
        <v>2536.1785790000013</v>
      </c>
      <c r="EE4" s="621">
        <f>ED4/BX4</f>
        <v>0.16593868221295185</v>
      </c>
      <c r="EF4" s="531">
        <v>2026.0456999999999</v>
      </c>
      <c r="EG4" s="602">
        <f>EF4-CA4</f>
        <v>112.64244499999995</v>
      </c>
      <c r="EH4" s="621">
        <f>EG4/CA4</f>
        <v>5.8870206636080981E-2</v>
      </c>
      <c r="EI4" s="531">
        <v>2168.8056590000001</v>
      </c>
      <c r="EJ4" s="602">
        <f>EI4-CD4</f>
        <v>326.27517100000023</v>
      </c>
      <c r="EK4" s="621">
        <f>EJ4/CD4</f>
        <v>0.17707993063070565</v>
      </c>
      <c r="EL4" s="531">
        <v>2226.7414939999999</v>
      </c>
      <c r="EM4" s="602">
        <f>EL4-CG4</f>
        <v>190.44372299999986</v>
      </c>
      <c r="EN4" s="621">
        <f>EM4/CG4</f>
        <v>9.3524496128321824E-2</v>
      </c>
      <c r="EO4" s="531">
        <v>6421.592853000001</v>
      </c>
      <c r="EP4" s="602">
        <f>EO4-CJ4</f>
        <v>629.36133900000095</v>
      </c>
      <c r="EQ4" s="621">
        <f>EP4/CJ4</f>
        <v>0.10865610904516082</v>
      </c>
      <c r="ER4" s="964">
        <f>EO4+EC4</f>
        <v>24241.601249000003</v>
      </c>
      <c r="ES4" s="964">
        <f>ER4-CM4</f>
        <v>3165.5399180000022</v>
      </c>
      <c r="ET4" s="966">
        <f>ES4/CM4</f>
        <v>0.15019599100064898</v>
      </c>
    </row>
    <row r="5" spans="1:150" x14ac:dyDescent="0.3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  <c r="DQ5" s="291">
        <v>2174.0714780000003</v>
      </c>
      <c r="DR5" s="615">
        <f t="shared" ref="DR5:DR65" si="20">DQ5-BP5</f>
        <v>515.05990100000031</v>
      </c>
      <c r="DS5" s="622">
        <f t="shared" ref="DS5:DS65" si="21">DR5/BP5</f>
        <v>0.31046190885019986</v>
      </c>
      <c r="DT5" s="291">
        <v>1780.4660330000002</v>
      </c>
      <c r="DU5" s="615">
        <f t="shared" ref="DU5:DU65" si="22">DT5-BQ5</f>
        <v>159.94611600000007</v>
      </c>
      <c r="DV5" s="622">
        <f t="shared" ref="DV5:DV65" si="23">DU5/BQ5</f>
        <v>9.8700493787266461E-2</v>
      </c>
      <c r="DW5" s="291">
        <v>1582.0056490000002</v>
      </c>
      <c r="DX5" s="615">
        <f t="shared" ref="DX5:DX65" si="24">DW5-BR5</f>
        <v>217.35317900000018</v>
      </c>
      <c r="DY5" s="622">
        <f t="shared" ref="DY5:DY65" si="25">DX5/BR5</f>
        <v>0.15927364935630842</v>
      </c>
      <c r="DZ5" s="291">
        <v>5536.5431599999993</v>
      </c>
      <c r="EA5" s="615">
        <f t="shared" ref="EA5:EA65" si="26">DZ5-BU5</f>
        <v>892.35919599999943</v>
      </c>
      <c r="EB5" s="622">
        <f t="shared" ref="EB5:EB65" si="27">EA5/BU5</f>
        <v>0.19214553146844282</v>
      </c>
      <c r="EC5" s="531">
        <f>DZ5+DN5</f>
        <v>13586.355834</v>
      </c>
      <c r="ED5" s="615">
        <f t="shared" ref="ED5:ED65" si="28">EC5-BX5</f>
        <v>2437.6536739999992</v>
      </c>
      <c r="EE5" s="622">
        <f t="shared" ref="EE5:EE65" si="29">ED5/BX5</f>
        <v>0.21864909825521781</v>
      </c>
      <c r="EF5" s="291">
        <v>1570.7206639999999</v>
      </c>
      <c r="EG5" s="615">
        <f t="shared" ref="EG5:EG25" si="30">EF5-CA5</f>
        <v>80.611143000000084</v>
      </c>
      <c r="EH5" s="622">
        <f t="shared" ref="EH5:EH25" si="31">EG5/CA5</f>
        <v>5.4097461873743771E-2</v>
      </c>
      <c r="EI5" s="291">
        <v>1683.0632290000001</v>
      </c>
      <c r="EJ5" s="615">
        <f t="shared" ref="EJ5:EJ65" si="32">EI5-CD5</f>
        <v>289.81466400000022</v>
      </c>
      <c r="EK5" s="622">
        <f t="shared" ref="EK5:EK65" si="33">EJ5/CD5</f>
        <v>0.20801361026343512</v>
      </c>
      <c r="EL5" s="291">
        <v>1681.481869</v>
      </c>
      <c r="EM5" s="615">
        <f t="shared" ref="EM5:EM25" si="34">EL5-CG5</f>
        <v>188.65339100000006</v>
      </c>
      <c r="EN5" s="622">
        <f t="shared" ref="EN5:EN25" si="35">EM5/CG5</f>
        <v>0.12637311906907503</v>
      </c>
      <c r="EO5" s="291">
        <v>4935.265762</v>
      </c>
      <c r="EP5" s="615">
        <f t="shared" ref="EP5:EP25" si="36">EO5-CJ5</f>
        <v>559.07919800000036</v>
      </c>
      <c r="EQ5" s="622">
        <f t="shared" ref="EQ5:EQ25" si="37">EP5/CJ5</f>
        <v>0.12775488197856466</v>
      </c>
      <c r="ER5" s="964">
        <f>EO5+EC5</f>
        <v>18521.621596000001</v>
      </c>
      <c r="ES5" s="965">
        <f t="shared" ref="ES5:ES25" si="38">ER5-CM5</f>
        <v>2996.7328720000005</v>
      </c>
      <c r="ET5" s="596">
        <f t="shared" ref="ET5:ET25" si="39">ES5/CM5</f>
        <v>0.19302765548118464</v>
      </c>
    </row>
    <row r="6" spans="1:150" x14ac:dyDescent="0.3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40">CP6-BC6</f>
        <v>-21.732314000000002</v>
      </c>
      <c r="CR6" s="623">
        <f t="shared" ref="CR6:CR65" si="41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42">DE6-BL6</f>
        <v>-1.4000780000000077</v>
      </c>
      <c r="DG6" s="623">
        <f t="shared" ref="DG6:DG65" si="43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  <c r="DQ6" s="734">
        <v>243.34097399999999</v>
      </c>
      <c r="DR6" s="616">
        <f t="shared" si="20"/>
        <v>6.2141110000000026</v>
      </c>
      <c r="DS6" s="623">
        <f t="shared" si="21"/>
        <v>2.6205849988408959E-2</v>
      </c>
      <c r="DT6" s="734">
        <v>232.022232</v>
      </c>
      <c r="DU6" s="616">
        <f t="shared" si="22"/>
        <v>8.5977029999999957</v>
      </c>
      <c r="DV6" s="623">
        <f t="shared" si="23"/>
        <v>3.8481464136822664E-2</v>
      </c>
      <c r="DW6" s="734">
        <v>214.01098499999998</v>
      </c>
      <c r="DX6" s="616">
        <f t="shared" si="24"/>
        <v>25.865152999999964</v>
      </c>
      <c r="DY6" s="623">
        <f t="shared" si="25"/>
        <v>0.13747396221883865</v>
      </c>
      <c r="DZ6" s="734">
        <v>689.374191</v>
      </c>
      <c r="EA6" s="616">
        <f t="shared" si="26"/>
        <v>40.676966999999991</v>
      </c>
      <c r="EB6" s="623">
        <f t="shared" si="27"/>
        <v>6.270562828861434E-2</v>
      </c>
      <c r="EC6" s="734">
        <v>1577.787468</v>
      </c>
      <c r="ED6" s="616">
        <f t="shared" si="28"/>
        <v>-5.0261910000001535</v>
      </c>
      <c r="EE6" s="623">
        <f t="shared" si="29"/>
        <v>-3.1754786619516738E-3</v>
      </c>
      <c r="EF6" s="734">
        <v>215.02925000000002</v>
      </c>
      <c r="EG6" s="616">
        <f t="shared" si="30"/>
        <v>-17.065790999999962</v>
      </c>
      <c r="EH6" s="623">
        <f t="shared" si="31"/>
        <v>-7.3529321981506551E-2</v>
      </c>
      <c r="EI6" s="734">
        <v>253.99991299999999</v>
      </c>
      <c r="EJ6" s="616">
        <f t="shared" si="32"/>
        <v>51.744310999999982</v>
      </c>
      <c r="EK6" s="623">
        <f t="shared" si="33"/>
        <v>0.25583623142364176</v>
      </c>
      <c r="EL6" s="734">
        <v>236.07881899999998</v>
      </c>
      <c r="EM6" s="616">
        <f t="shared" si="34"/>
        <v>31.999118999999979</v>
      </c>
      <c r="EN6" s="623">
        <f t="shared" si="35"/>
        <v>0.15679716796918056</v>
      </c>
      <c r="EO6" s="734">
        <v>705.10798199999999</v>
      </c>
      <c r="EP6" s="616">
        <f t="shared" si="36"/>
        <v>66.677638999999999</v>
      </c>
      <c r="EQ6" s="623">
        <f t="shared" si="37"/>
        <v>0.10443995923921805</v>
      </c>
      <c r="ER6" s="734">
        <v>2282.89545</v>
      </c>
      <c r="ES6" s="616">
        <f t="shared" si="38"/>
        <v>61.651447999999618</v>
      </c>
      <c r="ET6" s="623">
        <f t="shared" si="39"/>
        <v>2.7755369488668902E-2</v>
      </c>
    </row>
    <row r="7" spans="1:150" x14ac:dyDescent="0.3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40"/>
        <v>-22.327301000000006</v>
      </c>
      <c r="CR7" s="561">
        <f t="shared" si="41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42"/>
        <v>-0.73294199999998</v>
      </c>
      <c r="DG7" s="561">
        <f t="shared" si="43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  <c r="DQ7" s="732">
        <v>235.200672</v>
      </c>
      <c r="DR7" s="617">
        <f t="shared" si="20"/>
        <v>5.303592000000009</v>
      </c>
      <c r="DS7" s="561">
        <f t="shared" si="21"/>
        <v>2.3069418715540056E-2</v>
      </c>
      <c r="DT7" s="732">
        <v>225.99051299999999</v>
      </c>
      <c r="DU7" s="617">
        <f t="shared" si="22"/>
        <v>7.9608369999999979</v>
      </c>
      <c r="DV7" s="561">
        <f t="shared" si="23"/>
        <v>3.6512630509986162E-2</v>
      </c>
      <c r="DW7" s="732">
        <v>208.89927499999999</v>
      </c>
      <c r="DX7" s="617">
        <f t="shared" si="24"/>
        <v>25.050216999999975</v>
      </c>
      <c r="DY7" s="561">
        <f t="shared" si="25"/>
        <v>0.13625425809905414</v>
      </c>
      <c r="DZ7" s="732">
        <v>670.09046000000001</v>
      </c>
      <c r="EA7" s="617">
        <f t="shared" si="26"/>
        <v>38.314646000000039</v>
      </c>
      <c r="EB7" s="561">
        <f t="shared" si="27"/>
        <v>6.0645952489722946E-2</v>
      </c>
      <c r="EC7" s="732">
        <v>1532.1327220000001</v>
      </c>
      <c r="ED7" s="617">
        <f t="shared" si="28"/>
        <v>-4.8889900000001489</v>
      </c>
      <c r="EE7" s="561">
        <f t="shared" si="29"/>
        <v>-3.1808203890877425E-3</v>
      </c>
      <c r="EF7" s="732">
        <v>213.08156200000002</v>
      </c>
      <c r="EG7" s="617">
        <f t="shared" si="30"/>
        <v>-16.659875999999969</v>
      </c>
      <c r="EH7" s="561">
        <f t="shared" si="31"/>
        <v>-7.2515764439499891E-2</v>
      </c>
      <c r="EI7" s="732">
        <v>249.85185899999999</v>
      </c>
      <c r="EJ7" s="617">
        <f t="shared" si="32"/>
        <v>52.07262099999997</v>
      </c>
      <c r="EK7" s="561">
        <f t="shared" si="33"/>
        <v>0.26328658926272114</v>
      </c>
      <c r="EL7" s="732">
        <v>227.80003099999999</v>
      </c>
      <c r="EM7" s="617">
        <f t="shared" si="34"/>
        <v>29.787061999999992</v>
      </c>
      <c r="EN7" s="561">
        <f t="shared" si="35"/>
        <v>0.15042985391527558</v>
      </c>
      <c r="EO7" s="732">
        <v>690.73345199999994</v>
      </c>
      <c r="EP7" s="617">
        <f t="shared" si="36"/>
        <v>65.199806999999964</v>
      </c>
      <c r="EQ7" s="561">
        <f t="shared" si="37"/>
        <v>0.1042306956966319</v>
      </c>
      <c r="ER7" s="732">
        <v>2222.8661739999998</v>
      </c>
      <c r="ES7" s="617">
        <f t="shared" si="38"/>
        <v>60.310816999999588</v>
      </c>
      <c r="ET7" s="561">
        <f t="shared" si="39"/>
        <v>2.7888681232958415E-2</v>
      </c>
    </row>
    <row r="8" spans="1:150" x14ac:dyDescent="0.3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40"/>
        <v>0.59498700000000149</v>
      </c>
      <c r="CR8" s="561">
        <f t="shared" si="41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42"/>
        <v>-0.66713600000000106</v>
      </c>
      <c r="DG8" s="561">
        <f t="shared" si="43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  <c r="DQ8" s="732">
        <v>8.1403020000000001</v>
      </c>
      <c r="DR8" s="617">
        <f t="shared" si="20"/>
        <v>0.91051899999999986</v>
      </c>
      <c r="DS8" s="561">
        <f t="shared" si="21"/>
        <v>0.12594001784009282</v>
      </c>
      <c r="DT8" s="732">
        <v>6.0317189999999998</v>
      </c>
      <c r="DU8" s="617">
        <f t="shared" si="22"/>
        <v>0.63686599999999949</v>
      </c>
      <c r="DV8" s="561">
        <f t="shared" si="23"/>
        <v>0.11805066792366714</v>
      </c>
      <c r="DW8" s="732">
        <v>5.1117100000000004</v>
      </c>
      <c r="DX8" s="617">
        <f t="shared" si="24"/>
        <v>0.81493600000000033</v>
      </c>
      <c r="DY8" s="561">
        <f t="shared" si="25"/>
        <v>0.1896622908256288</v>
      </c>
      <c r="DZ8" s="732">
        <v>19.283731000000003</v>
      </c>
      <c r="EA8" s="617">
        <f t="shared" si="26"/>
        <v>2.3623210000000014</v>
      </c>
      <c r="EB8" s="561">
        <f t="shared" si="27"/>
        <v>0.13960544659103474</v>
      </c>
      <c r="EC8" s="732">
        <v>45.654746000000003</v>
      </c>
      <c r="ED8" s="617">
        <f t="shared" si="28"/>
        <v>-0.13720099999999746</v>
      </c>
      <c r="EE8" s="561">
        <f t="shared" si="29"/>
        <v>-2.996181839570994E-3</v>
      </c>
      <c r="EF8" s="732">
        <v>1.9476880000000001</v>
      </c>
      <c r="EG8" s="617">
        <f t="shared" si="30"/>
        <v>-0.40591500000000003</v>
      </c>
      <c r="EH8" s="561">
        <f t="shared" si="31"/>
        <v>-0.1724653648045146</v>
      </c>
      <c r="EI8" s="732">
        <v>4.1480540000000001</v>
      </c>
      <c r="EJ8" s="617">
        <f t="shared" si="32"/>
        <v>-0.32830999999999921</v>
      </c>
      <c r="EK8" s="561">
        <f t="shared" si="33"/>
        <v>-7.3343007851908212E-2</v>
      </c>
      <c r="EL8" s="732">
        <v>8.2787880000000005</v>
      </c>
      <c r="EM8" s="617">
        <f t="shared" si="34"/>
        <v>2.2120570000000006</v>
      </c>
      <c r="EN8" s="561">
        <f t="shared" si="35"/>
        <v>0.36462091363536653</v>
      </c>
      <c r="EO8" s="732">
        <v>14.37453</v>
      </c>
      <c r="EP8" s="617">
        <f t="shared" si="36"/>
        <v>1.4778319999999994</v>
      </c>
      <c r="EQ8" s="561">
        <f t="shared" si="37"/>
        <v>0.11458995162947906</v>
      </c>
      <c r="ER8" s="732">
        <v>60.029276000000003</v>
      </c>
      <c r="ES8" s="617">
        <f t="shared" si="38"/>
        <v>1.3406310000000019</v>
      </c>
      <c r="ET8" s="561">
        <f t="shared" si="39"/>
        <v>2.284310704396058E-2</v>
      </c>
    </row>
    <row r="9" spans="1:150" x14ac:dyDescent="0.3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40"/>
        <v>42.607785000000007</v>
      </c>
      <c r="CR9" s="623">
        <f t="shared" si="41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42"/>
        <v>33.115747999999996</v>
      </c>
      <c r="DG9" s="623">
        <f t="shared" si="43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  <c r="DQ9" s="734">
        <v>173.83602299999998</v>
      </c>
      <c r="DR9" s="616">
        <f t="shared" si="20"/>
        <v>40.937737999999968</v>
      </c>
      <c r="DS9" s="623">
        <f t="shared" si="21"/>
        <v>0.30803812103369099</v>
      </c>
      <c r="DT9" s="734">
        <v>129.75618300000002</v>
      </c>
      <c r="DU9" s="616">
        <f t="shared" si="22"/>
        <v>18.360983000000019</v>
      </c>
      <c r="DV9" s="623">
        <f t="shared" si="23"/>
        <v>0.16482741626210123</v>
      </c>
      <c r="DW9" s="734">
        <v>111.959017</v>
      </c>
      <c r="DX9" s="616">
        <f t="shared" si="24"/>
        <v>10.831105000000008</v>
      </c>
      <c r="DY9" s="623">
        <f t="shared" si="25"/>
        <v>0.10710302216068704</v>
      </c>
      <c r="DZ9" s="734">
        <v>415.55122299999999</v>
      </c>
      <c r="EA9" s="616">
        <f t="shared" si="26"/>
        <v>70.12982599999998</v>
      </c>
      <c r="EB9" s="623">
        <f t="shared" si="27"/>
        <v>0.2030268727099149</v>
      </c>
      <c r="EC9" s="734">
        <v>1071.930889</v>
      </c>
      <c r="ED9" s="616">
        <f t="shared" si="28"/>
        <v>146.35744100000011</v>
      </c>
      <c r="EE9" s="623">
        <f t="shared" si="29"/>
        <v>0.15812623116647587</v>
      </c>
      <c r="EF9" s="734">
        <v>110.57178500000001</v>
      </c>
      <c r="EG9" s="616">
        <f t="shared" si="30"/>
        <v>-1.988349999999997</v>
      </c>
      <c r="EH9" s="623">
        <f t="shared" si="31"/>
        <v>-1.7664779808588511E-2</v>
      </c>
      <c r="EI9" s="734">
        <v>120.88277500000001</v>
      </c>
      <c r="EJ9" s="616">
        <f t="shared" si="32"/>
        <v>16.762563</v>
      </c>
      <c r="EK9" s="623">
        <f t="shared" si="33"/>
        <v>0.16099240174424537</v>
      </c>
      <c r="EL9" s="734">
        <v>97.896749</v>
      </c>
      <c r="EM9" s="616">
        <f t="shared" si="34"/>
        <v>-4.3555489999999963</v>
      </c>
      <c r="EN9" s="623">
        <f t="shared" si="35"/>
        <v>-4.2596098916036065E-2</v>
      </c>
      <c r="EO9" s="734">
        <v>329.35130900000001</v>
      </c>
      <c r="EP9" s="616">
        <f t="shared" si="36"/>
        <v>10.418664000000035</v>
      </c>
      <c r="EQ9" s="623">
        <f t="shared" si="37"/>
        <v>3.2667286222769813E-2</v>
      </c>
      <c r="ER9" s="734">
        <v>1401.2821979999999</v>
      </c>
      <c r="ES9" s="616">
        <f t="shared" si="38"/>
        <v>156.77610499999992</v>
      </c>
      <c r="ET9" s="623">
        <f t="shared" si="39"/>
        <v>0.12597455800483567</v>
      </c>
    </row>
    <row r="10" spans="1:150" x14ac:dyDescent="0.3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40"/>
        <v>-1.703638999999999</v>
      </c>
      <c r="CR10" s="561">
        <f t="shared" si="41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42"/>
        <v>26.181452</v>
      </c>
      <c r="DG10" s="561">
        <f t="shared" si="43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  <c r="DQ10" s="732">
        <v>33.536082999999998</v>
      </c>
      <c r="DR10" s="617">
        <f t="shared" si="20"/>
        <v>15.325621999999999</v>
      </c>
      <c r="DS10" s="561">
        <f t="shared" si="21"/>
        <v>0.84158341735555187</v>
      </c>
      <c r="DT10" s="732">
        <v>28.819794999999999</v>
      </c>
      <c r="DU10" s="617">
        <f t="shared" si="22"/>
        <v>9.1358789999999992</v>
      </c>
      <c r="DV10" s="561">
        <f t="shared" si="23"/>
        <v>0.46412913975044395</v>
      </c>
      <c r="DW10" s="732">
        <v>19.887691</v>
      </c>
      <c r="DX10" s="617">
        <f t="shared" si="24"/>
        <v>1.967131000000002</v>
      </c>
      <c r="DY10" s="561">
        <f t="shared" si="25"/>
        <v>0.10976950497082692</v>
      </c>
      <c r="DZ10" s="732">
        <v>82.243568999999994</v>
      </c>
      <c r="EA10" s="617">
        <f t="shared" si="26"/>
        <v>26.428631999999993</v>
      </c>
      <c r="EB10" s="561">
        <f t="shared" si="27"/>
        <v>0.47350464625625205</v>
      </c>
      <c r="EC10" s="732">
        <v>251.90960899999999</v>
      </c>
      <c r="ED10" s="617">
        <f t="shared" si="28"/>
        <v>106.22830999999999</v>
      </c>
      <c r="EE10" s="561">
        <f t="shared" si="29"/>
        <v>0.72918288571822798</v>
      </c>
      <c r="EF10" s="732">
        <v>24.712906</v>
      </c>
      <c r="EG10" s="617">
        <f t="shared" si="30"/>
        <v>3.9403490000000012</v>
      </c>
      <c r="EH10" s="561">
        <f t="shared" si="31"/>
        <v>0.1896901281821011</v>
      </c>
      <c r="EI10" s="732">
        <v>28.304986</v>
      </c>
      <c r="EJ10" s="617">
        <f t="shared" si="32"/>
        <v>6.310096999999999</v>
      </c>
      <c r="EK10" s="561">
        <f t="shared" si="33"/>
        <v>0.28688924049582604</v>
      </c>
      <c r="EL10" s="732">
        <v>36.395549000000003</v>
      </c>
      <c r="EM10" s="617">
        <f t="shared" si="34"/>
        <v>18.136973000000001</v>
      </c>
      <c r="EN10" s="561">
        <f t="shared" si="35"/>
        <v>0.99333995159315813</v>
      </c>
      <c r="EO10" s="732">
        <v>89.413441000000006</v>
      </c>
      <c r="EP10" s="617">
        <f t="shared" si="36"/>
        <v>28.387419000000008</v>
      </c>
      <c r="EQ10" s="561">
        <f t="shared" si="37"/>
        <v>0.46516908803264301</v>
      </c>
      <c r="ER10" s="732">
        <v>341.32304999999997</v>
      </c>
      <c r="ES10" s="617">
        <f t="shared" si="38"/>
        <v>134.61572899999999</v>
      </c>
      <c r="ET10" s="561">
        <f t="shared" si="39"/>
        <v>0.65123832261364367</v>
      </c>
    </row>
    <row r="11" spans="1:150" x14ac:dyDescent="0.3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40"/>
        <v>44.311424000000002</v>
      </c>
      <c r="CR11" s="561">
        <f t="shared" si="41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42"/>
        <v>6.9342959999999891</v>
      </c>
      <c r="DG11" s="561">
        <f t="shared" si="43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  <c r="DQ11" s="732">
        <v>140.29993999999999</v>
      </c>
      <c r="DR11" s="617">
        <f t="shared" si="20"/>
        <v>25.612115999999986</v>
      </c>
      <c r="DS11" s="561">
        <f t="shared" si="21"/>
        <v>0.22332027155733625</v>
      </c>
      <c r="DT11" s="732">
        <v>100.93638800000001</v>
      </c>
      <c r="DU11" s="617">
        <f t="shared" si="22"/>
        <v>9.2251040000000017</v>
      </c>
      <c r="DV11" s="561">
        <f t="shared" si="23"/>
        <v>0.10058853826536766</v>
      </c>
      <c r="DW11" s="732">
        <v>92.071325999999999</v>
      </c>
      <c r="DX11" s="617">
        <f t="shared" si="24"/>
        <v>8.8639739999999989</v>
      </c>
      <c r="DY11" s="561">
        <f t="shared" si="25"/>
        <v>0.10652873558576889</v>
      </c>
      <c r="DZ11" s="732">
        <v>333.30765400000001</v>
      </c>
      <c r="EA11" s="617">
        <f t="shared" si="26"/>
        <v>43.701193999999987</v>
      </c>
      <c r="EB11" s="561">
        <f t="shared" si="27"/>
        <v>0.15089854694539612</v>
      </c>
      <c r="EC11" s="732">
        <v>820.02127999999993</v>
      </c>
      <c r="ED11" s="617">
        <f t="shared" si="28"/>
        <v>40.129130999999916</v>
      </c>
      <c r="EE11" s="561">
        <f t="shared" si="29"/>
        <v>5.1454718516470044E-2</v>
      </c>
      <c r="EF11" s="732">
        <v>85.858879000000002</v>
      </c>
      <c r="EG11" s="617">
        <f t="shared" si="30"/>
        <v>-5.9286989999999946</v>
      </c>
      <c r="EH11" s="561">
        <f t="shared" si="31"/>
        <v>-6.459151803744069E-2</v>
      </c>
      <c r="EI11" s="732">
        <v>92.57778900000001</v>
      </c>
      <c r="EJ11" s="617">
        <f t="shared" si="32"/>
        <v>10.452466000000001</v>
      </c>
      <c r="EK11" s="561">
        <f t="shared" si="33"/>
        <v>0.12727458009510659</v>
      </c>
      <c r="EL11" s="732">
        <v>61.501199999999997</v>
      </c>
      <c r="EM11" s="617">
        <f t="shared" si="34"/>
        <v>-22.492521999999994</v>
      </c>
      <c r="EN11" s="561">
        <f t="shared" si="35"/>
        <v>-0.26778813302260845</v>
      </c>
      <c r="EO11" s="732">
        <v>239.93786799999998</v>
      </c>
      <c r="EP11" s="617">
        <f t="shared" si="36"/>
        <v>-17.968754999999987</v>
      </c>
      <c r="EQ11" s="561">
        <f t="shared" si="37"/>
        <v>-6.967155318070288E-2</v>
      </c>
      <c r="ER11" s="732">
        <v>1059.9591479999999</v>
      </c>
      <c r="ES11" s="617">
        <f t="shared" si="38"/>
        <v>22.160375999999815</v>
      </c>
      <c r="ET11" s="561">
        <f t="shared" si="39"/>
        <v>2.1353249394671488E-2</v>
      </c>
    </row>
    <row r="12" spans="1:150" x14ac:dyDescent="0.3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40"/>
        <v>172.01888299999996</v>
      </c>
      <c r="CR12" s="623">
        <f t="shared" si="41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42"/>
        <v>271.42769800000008</v>
      </c>
      <c r="DG12" s="623">
        <f t="shared" si="43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  <c r="DQ12" s="734">
        <v>752.69261300000016</v>
      </c>
      <c r="DR12" s="616">
        <f t="shared" si="20"/>
        <v>154.03181400000017</v>
      </c>
      <c r="DS12" s="623">
        <f t="shared" si="21"/>
        <v>0.25729397057113834</v>
      </c>
      <c r="DT12" s="734">
        <v>599.30129900000009</v>
      </c>
      <c r="DU12" s="616">
        <f t="shared" si="22"/>
        <v>41.779437000000144</v>
      </c>
      <c r="DV12" s="623">
        <f t="shared" si="23"/>
        <v>7.493775553504689E-2</v>
      </c>
      <c r="DW12" s="734">
        <v>471.52206799999999</v>
      </c>
      <c r="DX12" s="616">
        <f t="shared" si="24"/>
        <v>25.676681000000031</v>
      </c>
      <c r="DY12" s="623">
        <f t="shared" si="25"/>
        <v>5.7590998468713621E-2</v>
      </c>
      <c r="DZ12" s="734">
        <v>1823.5159799999999</v>
      </c>
      <c r="EA12" s="616">
        <f t="shared" si="26"/>
        <v>221.48793199999977</v>
      </c>
      <c r="EB12" s="623">
        <f t="shared" si="27"/>
        <v>0.13825471550046153</v>
      </c>
      <c r="EC12" s="734">
        <v>4916.6573170000001</v>
      </c>
      <c r="ED12" s="616">
        <f t="shared" si="28"/>
        <v>754.30090399999972</v>
      </c>
      <c r="EE12" s="623">
        <f t="shared" si="29"/>
        <v>0.18121968163133359</v>
      </c>
      <c r="EF12" s="734">
        <v>457.65922900000004</v>
      </c>
      <c r="EG12" s="616">
        <f t="shared" si="30"/>
        <v>42.328577999999993</v>
      </c>
      <c r="EH12" s="623">
        <f t="shared" si="31"/>
        <v>0.10191537248234538</v>
      </c>
      <c r="EI12" s="734">
        <v>549.36934500000007</v>
      </c>
      <c r="EJ12" s="616">
        <f t="shared" si="32"/>
        <v>158.94047000000006</v>
      </c>
      <c r="EK12" s="623">
        <f t="shared" si="33"/>
        <v>0.40709199594932638</v>
      </c>
      <c r="EL12" s="734">
        <v>598.88902099999996</v>
      </c>
      <c r="EM12" s="616">
        <f t="shared" si="34"/>
        <v>83.676512000000002</v>
      </c>
      <c r="EN12" s="623">
        <f t="shared" si="35"/>
        <v>0.16241164672498279</v>
      </c>
      <c r="EO12" s="734">
        <v>1605.9175949999999</v>
      </c>
      <c r="EP12" s="616">
        <f t="shared" si="36"/>
        <v>284.94555999999989</v>
      </c>
      <c r="EQ12" s="623">
        <f t="shared" si="37"/>
        <v>0.21570900249981437</v>
      </c>
      <c r="ER12" s="734">
        <v>6522.574912</v>
      </c>
      <c r="ES12" s="616">
        <f t="shared" si="38"/>
        <v>1039.2464639999998</v>
      </c>
      <c r="ET12" s="623">
        <f t="shared" si="39"/>
        <v>0.18952839937557572</v>
      </c>
    </row>
    <row r="13" spans="1:150" x14ac:dyDescent="0.3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40"/>
        <v>-11.847676000000007</v>
      </c>
      <c r="CR13" s="561">
        <f t="shared" si="41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42"/>
        <v>12.053053000000006</v>
      </c>
      <c r="DG13" s="561">
        <f t="shared" si="43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  <c r="DQ13" s="732">
        <v>149.86841099999998</v>
      </c>
      <c r="DR13" s="617">
        <f t="shared" si="20"/>
        <v>28.085112999999978</v>
      </c>
      <c r="DS13" s="561">
        <f t="shared" si="21"/>
        <v>0.23061547405293603</v>
      </c>
      <c r="DT13" s="732">
        <v>96.639787999999996</v>
      </c>
      <c r="DU13" s="617">
        <f t="shared" si="22"/>
        <v>5.8539279999999962</v>
      </c>
      <c r="DV13" s="561">
        <f t="shared" si="23"/>
        <v>6.4480614051571419E-2</v>
      </c>
      <c r="DW13" s="732">
        <v>84.298007999999996</v>
      </c>
      <c r="DX13" s="617">
        <f t="shared" si="24"/>
        <v>0.36493199999999604</v>
      </c>
      <c r="DY13" s="561">
        <f t="shared" si="25"/>
        <v>4.3478925995753571E-3</v>
      </c>
      <c r="DZ13" s="732">
        <v>330.80620699999997</v>
      </c>
      <c r="EA13" s="617">
        <f t="shared" si="26"/>
        <v>34.303972999999928</v>
      </c>
      <c r="EB13" s="561">
        <f t="shared" si="27"/>
        <v>0.1156954959064488</v>
      </c>
      <c r="EC13" s="732">
        <v>933.42378399999996</v>
      </c>
      <c r="ED13" s="617">
        <f t="shared" si="28"/>
        <v>61.922177999999917</v>
      </c>
      <c r="EE13" s="561">
        <f t="shared" si="29"/>
        <v>7.1052282145765672E-2</v>
      </c>
      <c r="EF13" s="732">
        <v>100.62104600000001</v>
      </c>
      <c r="EG13" s="617">
        <f t="shared" si="30"/>
        <v>16.148904000000002</v>
      </c>
      <c r="EH13" s="561">
        <f t="shared" si="31"/>
        <v>0.19117431637994928</v>
      </c>
      <c r="EI13" s="732">
        <v>102.61320600000001</v>
      </c>
      <c r="EJ13" s="617">
        <f t="shared" si="32"/>
        <v>28.84726400000001</v>
      </c>
      <c r="EK13" s="561">
        <f t="shared" si="33"/>
        <v>0.39106480874330884</v>
      </c>
      <c r="EL13" s="732">
        <v>85.516141000000005</v>
      </c>
      <c r="EM13" s="617">
        <f t="shared" si="34"/>
        <v>12.903900000000007</v>
      </c>
      <c r="EN13" s="561">
        <f t="shared" si="35"/>
        <v>0.17770970599846944</v>
      </c>
      <c r="EO13" s="732">
        <v>288.75039300000003</v>
      </c>
      <c r="EP13" s="617">
        <f t="shared" si="36"/>
        <v>57.900068000000033</v>
      </c>
      <c r="EQ13" s="561">
        <f t="shared" si="37"/>
        <v>0.25081215718453087</v>
      </c>
      <c r="ER13" s="732">
        <v>1222.1741769999999</v>
      </c>
      <c r="ES13" s="617">
        <f t="shared" si="38"/>
        <v>119.82224599999972</v>
      </c>
      <c r="ET13" s="561">
        <f t="shared" si="39"/>
        <v>0.10869690761216592</v>
      </c>
    </row>
    <row r="14" spans="1:150" x14ac:dyDescent="0.3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40"/>
        <v>69.482665000000054</v>
      </c>
      <c r="CR14" s="561">
        <f t="shared" si="41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42"/>
        <v>96.890535</v>
      </c>
      <c r="DG14" s="561">
        <f t="shared" si="43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  <c r="DQ14" s="732">
        <v>248.30876800000001</v>
      </c>
      <c r="DR14" s="617">
        <f t="shared" si="20"/>
        <v>5.5977710000000229</v>
      </c>
      <c r="DS14" s="561">
        <f t="shared" si="21"/>
        <v>2.3063524393993666E-2</v>
      </c>
      <c r="DT14" s="732">
        <v>201.86242800000002</v>
      </c>
      <c r="DU14" s="617">
        <f t="shared" si="22"/>
        <v>-20.188033999999988</v>
      </c>
      <c r="DV14" s="561">
        <f t="shared" si="23"/>
        <v>-9.0916424213519476E-2</v>
      </c>
      <c r="DW14" s="732">
        <v>124.516791</v>
      </c>
      <c r="DX14" s="617">
        <f t="shared" si="24"/>
        <v>-42.026009000000002</v>
      </c>
      <c r="DY14" s="561">
        <f t="shared" si="25"/>
        <v>-0.25234359576036913</v>
      </c>
      <c r="DZ14" s="732">
        <v>574.68798700000002</v>
      </c>
      <c r="EA14" s="617">
        <f t="shared" si="26"/>
        <v>-56.616271999999981</v>
      </c>
      <c r="EB14" s="561">
        <f t="shared" si="27"/>
        <v>-8.9681435207931939E-2</v>
      </c>
      <c r="EC14" s="732">
        <v>1632.989836</v>
      </c>
      <c r="ED14" s="617">
        <f t="shared" si="28"/>
        <v>37.717943999999761</v>
      </c>
      <c r="EE14" s="561">
        <f t="shared" si="29"/>
        <v>2.3643583384843941E-2</v>
      </c>
      <c r="EF14" s="732">
        <v>121.02665500000001</v>
      </c>
      <c r="EG14" s="617">
        <f t="shared" si="30"/>
        <v>-3.0572319999999991</v>
      </c>
      <c r="EH14" s="561">
        <f t="shared" si="31"/>
        <v>-2.4638428678495531E-2</v>
      </c>
      <c r="EI14" s="732">
        <v>190.67485500000001</v>
      </c>
      <c r="EJ14" s="617">
        <f t="shared" si="32"/>
        <v>52.192160999999999</v>
      </c>
      <c r="EK14" s="561">
        <f t="shared" si="33"/>
        <v>0.37688580061852345</v>
      </c>
      <c r="EL14" s="732">
        <v>211.78574700000001</v>
      </c>
      <c r="EM14" s="617">
        <f t="shared" si="34"/>
        <v>13.575083000000035</v>
      </c>
      <c r="EN14" s="561">
        <f t="shared" si="35"/>
        <v>6.8488156621078849E-2</v>
      </c>
      <c r="EO14" s="732">
        <v>523.487257</v>
      </c>
      <c r="EP14" s="617">
        <f t="shared" si="36"/>
        <v>62.710012000000006</v>
      </c>
      <c r="EQ14" s="561">
        <f t="shared" si="37"/>
        <v>0.13609615639765371</v>
      </c>
      <c r="ER14" s="732">
        <v>2156.477093</v>
      </c>
      <c r="ES14" s="617">
        <f t="shared" si="38"/>
        <v>100.42795599999999</v>
      </c>
      <c r="ET14" s="561">
        <f t="shared" si="39"/>
        <v>4.8845114736185413E-2</v>
      </c>
    </row>
    <row r="15" spans="1:150" x14ac:dyDescent="0.3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40"/>
        <v>15.975124999999998</v>
      </c>
      <c r="CR15" s="561">
        <f t="shared" si="41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42"/>
        <v>17.589185000000015</v>
      </c>
      <c r="DG15" s="561">
        <f t="shared" si="43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  <c r="DQ15" s="732">
        <v>79.166060999999999</v>
      </c>
      <c r="DR15" s="617">
        <f t="shared" si="20"/>
        <v>19.168771999999997</v>
      </c>
      <c r="DS15" s="561">
        <f t="shared" si="21"/>
        <v>0.31949396913583872</v>
      </c>
      <c r="DT15" s="732">
        <v>50.315590999999998</v>
      </c>
      <c r="DU15" s="617">
        <f t="shared" si="22"/>
        <v>18.386193999999996</v>
      </c>
      <c r="DV15" s="561">
        <f t="shared" si="23"/>
        <v>0.57583906141415686</v>
      </c>
      <c r="DW15" s="732">
        <v>43.213498000000001</v>
      </c>
      <c r="DX15" s="617">
        <f t="shared" si="24"/>
        <v>-2.3322719999999961</v>
      </c>
      <c r="DY15" s="561">
        <f t="shared" si="25"/>
        <v>-5.1207214193546319E-2</v>
      </c>
      <c r="DZ15" s="732">
        <v>172.69515000000001</v>
      </c>
      <c r="EA15" s="617">
        <f t="shared" si="26"/>
        <v>35.222694000000018</v>
      </c>
      <c r="EB15" s="561">
        <f t="shared" si="27"/>
        <v>0.25621637253647395</v>
      </c>
      <c r="EC15" s="732">
        <v>590.69478299999992</v>
      </c>
      <c r="ED15" s="617">
        <f t="shared" si="28"/>
        <v>117.64783799999998</v>
      </c>
      <c r="EE15" s="561">
        <f t="shared" si="29"/>
        <v>0.24870224666602592</v>
      </c>
      <c r="EF15" s="732">
        <v>45.617716999999999</v>
      </c>
      <c r="EG15" s="617">
        <f t="shared" si="30"/>
        <v>25.403126</v>
      </c>
      <c r="EH15" s="561">
        <f t="shared" si="31"/>
        <v>1.2566727667158837</v>
      </c>
      <c r="EI15" s="732">
        <v>70.222933999999995</v>
      </c>
      <c r="EJ15" s="617">
        <f t="shared" si="32"/>
        <v>6.7932329999999936</v>
      </c>
      <c r="EK15" s="561">
        <f t="shared" si="33"/>
        <v>0.10709861299834905</v>
      </c>
      <c r="EL15" s="732">
        <v>78.741667000000007</v>
      </c>
      <c r="EM15" s="617">
        <f t="shared" si="34"/>
        <v>44.800761000000001</v>
      </c>
      <c r="EN15" s="561">
        <f t="shared" si="35"/>
        <v>1.3199636155852761</v>
      </c>
      <c r="EO15" s="732">
        <v>194.58231799999999</v>
      </c>
      <c r="EP15" s="617">
        <f t="shared" si="36"/>
        <v>76.997119999999967</v>
      </c>
      <c r="EQ15" s="561">
        <f t="shared" si="37"/>
        <v>0.65481983540139088</v>
      </c>
      <c r="ER15" s="732">
        <v>785.2771009999999</v>
      </c>
      <c r="ES15" s="617">
        <f t="shared" si="38"/>
        <v>194.64495799999997</v>
      </c>
      <c r="ET15" s="561">
        <f t="shared" si="39"/>
        <v>0.32955361523560023</v>
      </c>
    </row>
    <row r="16" spans="1:150" x14ac:dyDescent="0.3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40"/>
        <v>81.085782999999992</v>
      </c>
      <c r="CR16" s="561">
        <f t="shared" si="41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42"/>
        <v>62.804638000000011</v>
      </c>
      <c r="DG16" s="561">
        <f t="shared" si="43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  <c r="DQ16" s="732">
        <v>190.52267900000001</v>
      </c>
      <c r="DR16" s="617">
        <f t="shared" si="20"/>
        <v>80.458214000000012</v>
      </c>
      <c r="DS16" s="561">
        <f t="shared" si="21"/>
        <v>0.73100990405940747</v>
      </c>
      <c r="DT16" s="732">
        <v>173.18804</v>
      </c>
      <c r="DU16" s="617">
        <f t="shared" si="22"/>
        <v>32.649403000000007</v>
      </c>
      <c r="DV16" s="561">
        <f t="shared" si="23"/>
        <v>0.23231620639667944</v>
      </c>
      <c r="DW16" s="732">
        <v>118.637474</v>
      </c>
      <c r="DX16" s="617">
        <f t="shared" si="24"/>
        <v>39.340853999999993</v>
      </c>
      <c r="DY16" s="561">
        <f t="shared" si="25"/>
        <v>0.4961227098960837</v>
      </c>
      <c r="DZ16" s="732">
        <v>482.34819300000004</v>
      </c>
      <c r="EA16" s="617">
        <f t="shared" si="26"/>
        <v>152.44847100000004</v>
      </c>
      <c r="EB16" s="561">
        <f t="shared" si="27"/>
        <v>0.46210548489034509</v>
      </c>
      <c r="EC16" s="732">
        <v>998.67014500000005</v>
      </c>
      <c r="ED16" s="617">
        <f t="shared" si="28"/>
        <v>302.06225900000004</v>
      </c>
      <c r="EE16" s="561">
        <f t="shared" si="29"/>
        <v>0.43361877617331485</v>
      </c>
      <c r="EF16" s="732">
        <v>82.149479999999997</v>
      </c>
      <c r="EG16" s="617">
        <f t="shared" si="30"/>
        <v>2.5764479999999992</v>
      </c>
      <c r="EH16" s="561">
        <f t="shared" si="31"/>
        <v>3.2378406794905078E-2</v>
      </c>
      <c r="EI16" s="732">
        <v>80.203001</v>
      </c>
      <c r="EJ16" s="617">
        <f t="shared" si="32"/>
        <v>18.149481000000002</v>
      </c>
      <c r="EK16" s="561">
        <f t="shared" si="33"/>
        <v>0.29248108729367811</v>
      </c>
      <c r="EL16" s="732">
        <v>147.342164</v>
      </c>
      <c r="EM16" s="617">
        <f t="shared" si="34"/>
        <v>8.5027629999999874</v>
      </c>
      <c r="EN16" s="561">
        <f t="shared" si="35"/>
        <v>6.1241714806879545E-2</v>
      </c>
      <c r="EO16" s="732">
        <v>309.69464500000004</v>
      </c>
      <c r="EP16" s="617">
        <f t="shared" si="36"/>
        <v>29.228692000000024</v>
      </c>
      <c r="EQ16" s="561">
        <f t="shared" si="37"/>
        <v>0.10421476007107366</v>
      </c>
      <c r="ER16" s="732">
        <v>1308.3647900000001</v>
      </c>
      <c r="ES16" s="617">
        <f t="shared" si="38"/>
        <v>331.29095100000006</v>
      </c>
      <c r="ET16" s="561">
        <f t="shared" si="39"/>
        <v>0.33906439593046978</v>
      </c>
    </row>
    <row r="17" spans="1:150" x14ac:dyDescent="0.3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40"/>
        <v>11.280726000000001</v>
      </c>
      <c r="CR17" s="561">
        <f t="shared" si="41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42"/>
        <v>82.925975000000008</v>
      </c>
      <c r="DG17" s="561">
        <f t="shared" si="43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  <c r="DQ17" s="732">
        <v>48.180739000000003</v>
      </c>
      <c r="DR17" s="617">
        <f t="shared" si="20"/>
        <v>18.813024000000002</v>
      </c>
      <c r="DS17" s="561">
        <f t="shared" si="21"/>
        <v>0.64060223956817897</v>
      </c>
      <c r="DT17" s="732">
        <v>38.851699000000004</v>
      </c>
      <c r="DU17" s="617">
        <f t="shared" si="22"/>
        <v>7.9758760000000031</v>
      </c>
      <c r="DV17" s="561">
        <f t="shared" si="23"/>
        <v>0.25832108183804536</v>
      </c>
      <c r="DW17" s="732">
        <v>58.092959999999998</v>
      </c>
      <c r="DX17" s="617">
        <f t="shared" si="24"/>
        <v>22.918416000000001</v>
      </c>
      <c r="DY17" s="561">
        <f t="shared" si="25"/>
        <v>0.65156256183449035</v>
      </c>
      <c r="DZ17" s="732">
        <v>145.12539800000002</v>
      </c>
      <c r="EA17" s="617">
        <f t="shared" si="26"/>
        <v>49.70731600000002</v>
      </c>
      <c r="EB17" s="561">
        <f t="shared" si="27"/>
        <v>0.52094230944612807</v>
      </c>
      <c r="EC17" s="732">
        <v>515.07320499999992</v>
      </c>
      <c r="ED17" s="617">
        <f t="shared" si="28"/>
        <v>227.30523099999994</v>
      </c>
      <c r="EE17" s="561">
        <f t="shared" si="29"/>
        <v>0.7898906464136275</v>
      </c>
      <c r="EF17" s="732">
        <v>55.617343999999996</v>
      </c>
      <c r="EG17" s="617">
        <f t="shared" si="30"/>
        <v>-5.3603200000000015</v>
      </c>
      <c r="EH17" s="561">
        <f t="shared" si="31"/>
        <v>-8.7906286472371295E-2</v>
      </c>
      <c r="EI17" s="732">
        <v>70.456677999999997</v>
      </c>
      <c r="EJ17" s="617">
        <f t="shared" si="32"/>
        <v>41.424828999999995</v>
      </c>
      <c r="EK17" s="561">
        <f t="shared" si="33"/>
        <v>1.4268753257844513</v>
      </c>
      <c r="EL17" s="732">
        <v>39.466963000000007</v>
      </c>
      <c r="EM17" s="617">
        <f t="shared" si="34"/>
        <v>6.9067480000000074</v>
      </c>
      <c r="EN17" s="561">
        <f t="shared" si="35"/>
        <v>0.21212230938892779</v>
      </c>
      <c r="EO17" s="732">
        <v>165.54098499999998</v>
      </c>
      <c r="EP17" s="617">
        <f t="shared" si="36"/>
        <v>42.97125699999998</v>
      </c>
      <c r="EQ17" s="561">
        <f t="shared" si="37"/>
        <v>0.3505862148931258</v>
      </c>
      <c r="ER17" s="732">
        <v>680.61418999999989</v>
      </c>
      <c r="ES17" s="617">
        <f t="shared" si="38"/>
        <v>270.27648799999992</v>
      </c>
      <c r="ET17" s="561">
        <f t="shared" si="39"/>
        <v>0.65866842525720415</v>
      </c>
    </row>
    <row r="18" spans="1:150" x14ac:dyDescent="0.3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40"/>
        <v>5.509058999999997</v>
      </c>
      <c r="CR18" s="561">
        <f t="shared" si="41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42"/>
        <v>-8.8889999999999247E-3</v>
      </c>
      <c r="DG18" s="561">
        <f t="shared" si="43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  <c r="DQ18" s="732">
        <v>12.672315000000001</v>
      </c>
      <c r="DR18" s="617">
        <f t="shared" si="20"/>
        <v>-0.14959199999999839</v>
      </c>
      <c r="DS18" s="561">
        <f t="shared" si="21"/>
        <v>-1.1666907270501837E-2</v>
      </c>
      <c r="DT18" s="732">
        <v>15.190213999999999</v>
      </c>
      <c r="DU18" s="617">
        <f t="shared" si="22"/>
        <v>-3.0481640000000016</v>
      </c>
      <c r="DV18" s="561">
        <f t="shared" si="23"/>
        <v>-0.16712911641594452</v>
      </c>
      <c r="DW18" s="732">
        <v>21.040062000000002</v>
      </c>
      <c r="DX18" s="617">
        <f t="shared" si="24"/>
        <v>6.3123040000000028</v>
      </c>
      <c r="DY18" s="561">
        <f t="shared" si="25"/>
        <v>0.42859911196259493</v>
      </c>
      <c r="DZ18" s="732">
        <v>48.902591000000001</v>
      </c>
      <c r="EA18" s="617">
        <f t="shared" si="26"/>
        <v>3.1145479999999992</v>
      </c>
      <c r="EB18" s="561">
        <f t="shared" si="27"/>
        <v>6.8020989671910614E-2</v>
      </c>
      <c r="EC18" s="732">
        <v>101.45107400000001</v>
      </c>
      <c r="ED18" s="617">
        <f t="shared" si="28"/>
        <v>4.5172929999999951</v>
      </c>
      <c r="EE18" s="561">
        <f t="shared" si="29"/>
        <v>4.6601844613901884E-2</v>
      </c>
      <c r="EF18" s="732">
        <v>30.244765999999998</v>
      </c>
      <c r="EG18" s="617">
        <f t="shared" si="30"/>
        <v>5.6691049999999983</v>
      </c>
      <c r="EH18" s="561">
        <f t="shared" si="31"/>
        <v>0.23067965496431606</v>
      </c>
      <c r="EI18" s="732">
        <v>13.378191999999999</v>
      </c>
      <c r="EJ18" s="617">
        <f t="shared" si="32"/>
        <v>10.834797999999999</v>
      </c>
      <c r="EK18" s="561">
        <f t="shared" si="33"/>
        <v>4.2599762364777147</v>
      </c>
      <c r="EL18" s="732">
        <v>13.439539</v>
      </c>
      <c r="EM18" s="617">
        <f t="shared" si="34"/>
        <v>-4.2650760000000005</v>
      </c>
      <c r="EN18" s="561">
        <f t="shared" si="35"/>
        <v>-0.240901934326163</v>
      </c>
      <c r="EO18" s="732">
        <v>57.062496999999993</v>
      </c>
      <c r="EP18" s="617">
        <f t="shared" si="36"/>
        <v>12.238826999999993</v>
      </c>
      <c r="EQ18" s="561">
        <f t="shared" si="37"/>
        <v>0.27304384045304619</v>
      </c>
      <c r="ER18" s="732">
        <v>158.51357100000001</v>
      </c>
      <c r="ES18" s="617">
        <f t="shared" si="38"/>
        <v>16.75612000000001</v>
      </c>
      <c r="ET18" s="561">
        <f t="shared" si="39"/>
        <v>0.11820274618228011</v>
      </c>
    </row>
    <row r="19" spans="1:150" x14ac:dyDescent="0.3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40"/>
        <v>0.53320100000000181</v>
      </c>
      <c r="CR19" s="561">
        <f t="shared" si="41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42"/>
        <v>-0.82679900000000117</v>
      </c>
      <c r="DG19" s="561">
        <f t="shared" si="43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  <c r="DQ19" s="732">
        <v>23.97364</v>
      </c>
      <c r="DR19" s="617">
        <f t="shared" si="20"/>
        <v>2.0585120000000003</v>
      </c>
      <c r="DS19" s="561">
        <f t="shared" si="21"/>
        <v>9.3931096364118907E-2</v>
      </c>
      <c r="DT19" s="732">
        <v>23.253539</v>
      </c>
      <c r="DU19" s="617">
        <f t="shared" si="22"/>
        <v>0.15023400000000109</v>
      </c>
      <c r="DV19" s="561">
        <f t="shared" si="23"/>
        <v>6.5027059981245579E-3</v>
      </c>
      <c r="DW19" s="732">
        <v>21.723275000000001</v>
      </c>
      <c r="DX19" s="617">
        <f t="shared" si="24"/>
        <v>1.0984560000000023</v>
      </c>
      <c r="DY19" s="561">
        <f t="shared" si="25"/>
        <v>5.3258940114820033E-2</v>
      </c>
      <c r="DZ19" s="732">
        <v>68.950454000000008</v>
      </c>
      <c r="EA19" s="617">
        <f t="shared" si="26"/>
        <v>3.3072020000000037</v>
      </c>
      <c r="EB19" s="561">
        <f t="shared" si="27"/>
        <v>5.0381446671776769E-2</v>
      </c>
      <c r="EC19" s="732">
        <v>144.35449</v>
      </c>
      <c r="ED19" s="617">
        <f t="shared" si="28"/>
        <v>3.1281609999999773</v>
      </c>
      <c r="EE19" s="561">
        <f t="shared" si="29"/>
        <v>2.2149984511740561E-2</v>
      </c>
      <c r="EF19" s="732">
        <v>22.382221000000001</v>
      </c>
      <c r="EG19" s="617">
        <f t="shared" si="30"/>
        <v>0.94854700000000136</v>
      </c>
      <c r="EH19" s="561">
        <f t="shared" si="31"/>
        <v>4.4254988668764927E-2</v>
      </c>
      <c r="EI19" s="732">
        <v>21.820478999999999</v>
      </c>
      <c r="EJ19" s="617">
        <f t="shared" si="32"/>
        <v>0.69870399999999933</v>
      </c>
      <c r="EK19" s="561">
        <f t="shared" si="33"/>
        <v>3.3079795613768226E-2</v>
      </c>
      <c r="EL19" s="732">
        <v>22.596799999999998</v>
      </c>
      <c r="EM19" s="617">
        <f t="shared" si="34"/>
        <v>1.2523329999999966</v>
      </c>
      <c r="EN19" s="561">
        <f t="shared" si="35"/>
        <v>5.8672488753174136E-2</v>
      </c>
      <c r="EO19" s="732">
        <v>66.799499999999995</v>
      </c>
      <c r="EP19" s="617">
        <f t="shared" si="36"/>
        <v>2.8995839999999902</v>
      </c>
      <c r="EQ19" s="561">
        <f t="shared" si="37"/>
        <v>4.5376961058915789E-2</v>
      </c>
      <c r="ER19" s="732">
        <v>211.15398999999999</v>
      </c>
      <c r="ES19" s="617">
        <f t="shared" si="38"/>
        <v>6.0277449999999533</v>
      </c>
      <c r="ET19" s="561">
        <f t="shared" si="39"/>
        <v>2.9385537672178184E-2</v>
      </c>
    </row>
    <row r="20" spans="1:150" x14ac:dyDescent="0.3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40"/>
        <v>179.65054499999985</v>
      </c>
      <c r="CR20" s="623">
        <f t="shared" si="41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42"/>
        <v>318.08626200000015</v>
      </c>
      <c r="DG20" s="623">
        <f t="shared" si="43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  <c r="DQ20" s="734">
        <v>1004.201868</v>
      </c>
      <c r="DR20" s="616">
        <f t="shared" si="20"/>
        <v>313.87623799999994</v>
      </c>
      <c r="DS20" s="623">
        <f t="shared" si="21"/>
        <v>0.45467852323547647</v>
      </c>
      <c r="DT20" s="734">
        <v>819.38631900000007</v>
      </c>
      <c r="DU20" s="616">
        <f t="shared" si="22"/>
        <v>91.207992999999988</v>
      </c>
      <c r="DV20" s="623">
        <f t="shared" si="23"/>
        <v>0.12525502303950747</v>
      </c>
      <c r="DW20" s="734">
        <v>784.51357900000005</v>
      </c>
      <c r="DX20" s="616">
        <f t="shared" si="24"/>
        <v>154.98023999999998</v>
      </c>
      <c r="DY20" s="623">
        <f t="shared" si="25"/>
        <v>0.24618273632049845</v>
      </c>
      <c r="DZ20" s="734">
        <v>2608.1017659999998</v>
      </c>
      <c r="EA20" s="616">
        <f t="shared" si="26"/>
        <v>560.06447099999968</v>
      </c>
      <c r="EB20" s="623">
        <f t="shared" si="27"/>
        <v>0.273464000078182</v>
      </c>
      <c r="EC20" s="734">
        <v>6019.9801599999992</v>
      </c>
      <c r="ED20" s="616">
        <f t="shared" si="28"/>
        <v>1542.0215199999984</v>
      </c>
      <c r="EE20" s="623">
        <f t="shared" si="29"/>
        <v>0.34435814262009312</v>
      </c>
      <c r="EF20" s="734">
        <v>787.46040000000005</v>
      </c>
      <c r="EG20" s="616">
        <f t="shared" si="30"/>
        <v>57.336706000000049</v>
      </c>
      <c r="EH20" s="623">
        <f t="shared" si="31"/>
        <v>7.8530126430878505E-2</v>
      </c>
      <c r="EI20" s="734">
        <v>758.811196</v>
      </c>
      <c r="EJ20" s="616">
        <f t="shared" si="32"/>
        <v>62.367320000000063</v>
      </c>
      <c r="EK20" s="623">
        <f t="shared" si="33"/>
        <v>8.9551106915038869E-2</v>
      </c>
      <c r="EL20" s="734">
        <v>748.61728000000005</v>
      </c>
      <c r="EM20" s="616">
        <f t="shared" si="34"/>
        <v>77.333309000000099</v>
      </c>
      <c r="EN20" s="623">
        <f t="shared" si="35"/>
        <v>0.11520207891274095</v>
      </c>
      <c r="EO20" s="734">
        <v>2294.888876</v>
      </c>
      <c r="EP20" s="616">
        <f t="shared" si="36"/>
        <v>197.03733499999998</v>
      </c>
      <c r="EQ20" s="623">
        <f t="shared" si="37"/>
        <v>9.3923393123460291E-2</v>
      </c>
      <c r="ER20" s="734">
        <v>8314.8690360000001</v>
      </c>
      <c r="ES20" s="616">
        <f t="shared" si="38"/>
        <v>1739.0588549999993</v>
      </c>
      <c r="ET20" s="623">
        <f t="shared" si="39"/>
        <v>0.26446305582615465</v>
      </c>
    </row>
    <row r="21" spans="1:150" x14ac:dyDescent="0.3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40"/>
        <v>115.94665200000003</v>
      </c>
      <c r="CR21" s="561">
        <f t="shared" si="41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42"/>
        <v>196.43928699999998</v>
      </c>
      <c r="DG21" s="561">
        <f t="shared" si="43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  <c r="DQ21" s="732">
        <v>550.05993599999999</v>
      </c>
      <c r="DR21" s="617">
        <f t="shared" si="20"/>
        <v>225.41696200000001</v>
      </c>
      <c r="DS21" s="561">
        <f t="shared" si="21"/>
        <v>0.69435342839115322</v>
      </c>
      <c r="DT21" s="732">
        <v>419.48445600000002</v>
      </c>
      <c r="DU21" s="617">
        <f t="shared" si="22"/>
        <v>36.749300000000005</v>
      </c>
      <c r="DV21" s="561">
        <f t="shared" si="23"/>
        <v>9.6017570959695181E-2</v>
      </c>
      <c r="DW21" s="732">
        <v>397.76588299999997</v>
      </c>
      <c r="DX21" s="617">
        <f t="shared" si="24"/>
        <v>94.558638999999971</v>
      </c>
      <c r="DY21" s="561">
        <f t="shared" si="25"/>
        <v>0.31186141120032068</v>
      </c>
      <c r="DZ21" s="732">
        <v>1367.310275</v>
      </c>
      <c r="EA21" s="617">
        <f t="shared" si="26"/>
        <v>356.72490100000005</v>
      </c>
      <c r="EB21" s="561">
        <f t="shared" si="27"/>
        <v>0.35298838690693346</v>
      </c>
      <c r="EC21" s="732">
        <v>3070.1983069999997</v>
      </c>
      <c r="ED21" s="617">
        <f t="shared" si="28"/>
        <v>1011.5332409999996</v>
      </c>
      <c r="EE21" s="561">
        <f t="shared" si="29"/>
        <v>0.49135396413240523</v>
      </c>
      <c r="EF21" s="732">
        <v>411.91152399999999</v>
      </c>
      <c r="EG21" s="617">
        <f t="shared" si="30"/>
        <v>-44.924554999999998</v>
      </c>
      <c r="EH21" s="561">
        <f t="shared" si="31"/>
        <v>-9.83384567574839E-2</v>
      </c>
      <c r="EI21" s="732">
        <v>391.64780500000001</v>
      </c>
      <c r="EJ21" s="617">
        <f t="shared" si="32"/>
        <v>44.269165999999984</v>
      </c>
      <c r="EK21" s="561">
        <f t="shared" si="33"/>
        <v>0.12743778986364207</v>
      </c>
      <c r="EL21" s="732">
        <v>385.11013600000001</v>
      </c>
      <c r="EM21" s="617">
        <f t="shared" si="34"/>
        <v>77.129944000000023</v>
      </c>
      <c r="EN21" s="561">
        <f t="shared" si="35"/>
        <v>0.25043800219463475</v>
      </c>
      <c r="EO21" s="732">
        <v>1188.6694649999999</v>
      </c>
      <c r="EP21" s="617">
        <f t="shared" si="36"/>
        <v>76.474555000000009</v>
      </c>
      <c r="EQ21" s="561">
        <f t="shared" si="37"/>
        <v>6.8760029660628469E-2</v>
      </c>
      <c r="ER21" s="732">
        <v>4258.8677719999996</v>
      </c>
      <c r="ES21" s="617">
        <f t="shared" si="38"/>
        <v>1088.0077959999999</v>
      </c>
      <c r="ET21" s="561">
        <f t="shared" si="39"/>
        <v>0.34312703942622785</v>
      </c>
    </row>
    <row r="22" spans="1:150" x14ac:dyDescent="0.3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40"/>
        <v>8.3485700000000094</v>
      </c>
      <c r="CR22" s="561">
        <f t="shared" si="41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42"/>
        <v>13.562121000000005</v>
      </c>
      <c r="DG22" s="561">
        <f t="shared" si="43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  <c r="DQ22" s="732">
        <v>87.302712999999997</v>
      </c>
      <c r="DR22" s="617">
        <f t="shared" si="20"/>
        <v>11.070706000000001</v>
      </c>
      <c r="DS22" s="561">
        <f t="shared" si="21"/>
        <v>0.14522385590608944</v>
      </c>
      <c r="DT22" s="732">
        <v>82.615135999999993</v>
      </c>
      <c r="DU22" s="617">
        <f t="shared" si="22"/>
        <v>3.1992119999999886</v>
      </c>
      <c r="DV22" s="561">
        <f t="shared" si="23"/>
        <v>4.0284263392817647E-2</v>
      </c>
      <c r="DW22" s="732">
        <v>89.481368000000003</v>
      </c>
      <c r="DX22" s="617">
        <f t="shared" si="24"/>
        <v>45.820988</v>
      </c>
      <c r="DY22" s="561">
        <f t="shared" si="25"/>
        <v>1.049486697092421</v>
      </c>
      <c r="DZ22" s="732">
        <v>259.39921700000002</v>
      </c>
      <c r="EA22" s="617">
        <f t="shared" si="26"/>
        <v>60.090906000000018</v>
      </c>
      <c r="EB22" s="561">
        <f t="shared" si="27"/>
        <v>0.3014972416278216</v>
      </c>
      <c r="EC22" s="732">
        <v>538.87537100000009</v>
      </c>
      <c r="ED22" s="617">
        <f t="shared" si="28"/>
        <v>89.68817700000011</v>
      </c>
      <c r="EE22" s="561">
        <f t="shared" si="29"/>
        <v>0.19966770691152008</v>
      </c>
      <c r="EF22" s="732">
        <v>93.489915999999994</v>
      </c>
      <c r="EG22" s="617">
        <f t="shared" si="30"/>
        <v>91.848893999999987</v>
      </c>
      <c r="EH22" s="561">
        <f t="shared" si="31"/>
        <v>55.970543965894414</v>
      </c>
      <c r="EI22" s="732">
        <v>93.778328999999999</v>
      </c>
      <c r="EJ22" s="617">
        <f t="shared" si="32"/>
        <v>11.233163000000005</v>
      </c>
      <c r="EK22" s="561">
        <f t="shared" si="33"/>
        <v>0.13608504948672592</v>
      </c>
      <c r="EL22" s="732">
        <v>83.819903999999994</v>
      </c>
      <c r="EM22" s="617">
        <f t="shared" si="34"/>
        <v>0.46851999999998384</v>
      </c>
      <c r="EN22" s="561">
        <f t="shared" si="35"/>
        <v>5.6210224415707815E-3</v>
      </c>
      <c r="EO22" s="732">
        <v>271.08814899999999</v>
      </c>
      <c r="EP22" s="617">
        <f t="shared" si="36"/>
        <v>103.55057699999998</v>
      </c>
      <c r="EQ22" s="561">
        <f t="shared" si="37"/>
        <v>0.61807375959823485</v>
      </c>
      <c r="ER22" s="732">
        <v>809.96352000000002</v>
      </c>
      <c r="ES22" s="617">
        <f t="shared" si="38"/>
        <v>193.23875399999997</v>
      </c>
      <c r="ET22" s="561">
        <f t="shared" si="39"/>
        <v>0.31333062113480936</v>
      </c>
    </row>
    <row r="23" spans="1:150" x14ac:dyDescent="0.3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40"/>
        <v>33.540343000000007</v>
      </c>
      <c r="CR23" s="561">
        <f t="shared" si="41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42"/>
        <v>73.097710000000006</v>
      </c>
      <c r="DG23" s="561">
        <f t="shared" si="43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  <c r="DQ23" s="732">
        <v>204.35271599999999</v>
      </c>
      <c r="DR23" s="617">
        <f t="shared" si="20"/>
        <v>51.655513999999982</v>
      </c>
      <c r="DS23" s="561">
        <f t="shared" si="21"/>
        <v>0.33828723331813232</v>
      </c>
      <c r="DT23" s="732">
        <v>125.18051799999999</v>
      </c>
      <c r="DU23" s="617">
        <f t="shared" si="22"/>
        <v>7.6172019999999918</v>
      </c>
      <c r="DV23" s="561">
        <f t="shared" si="23"/>
        <v>6.4792337092635183E-2</v>
      </c>
      <c r="DW23" s="732">
        <v>117.266018</v>
      </c>
      <c r="DX23" s="617">
        <f t="shared" si="24"/>
        <v>-6.2826280000000025</v>
      </c>
      <c r="DY23" s="561">
        <f t="shared" si="25"/>
        <v>-5.0851451662206011E-2</v>
      </c>
      <c r="DZ23" s="732">
        <v>446.79925200000002</v>
      </c>
      <c r="EA23" s="617">
        <f t="shared" si="26"/>
        <v>52.990088000000014</v>
      </c>
      <c r="EB23" s="561">
        <f t="shared" si="27"/>
        <v>0.13455778291639758</v>
      </c>
      <c r="EC23" s="732">
        <v>1164.7633060000001</v>
      </c>
      <c r="ED23" s="617">
        <f t="shared" si="28"/>
        <v>201.09946600000001</v>
      </c>
      <c r="EE23" s="561">
        <f t="shared" si="29"/>
        <v>0.20868217489617541</v>
      </c>
      <c r="EF23" s="732">
        <v>115.75612600000001</v>
      </c>
      <c r="EG23" s="617">
        <f t="shared" si="30"/>
        <v>14.522282000000004</v>
      </c>
      <c r="EH23" s="561">
        <f t="shared" si="31"/>
        <v>0.14345283579274143</v>
      </c>
      <c r="EI23" s="732">
        <v>99.475062000000008</v>
      </c>
      <c r="EJ23" s="617">
        <f t="shared" si="32"/>
        <v>-17.774467999999985</v>
      </c>
      <c r="EK23" s="561">
        <f t="shared" si="33"/>
        <v>-0.15159521748189511</v>
      </c>
      <c r="EL23" s="732">
        <v>106.886504</v>
      </c>
      <c r="EM23" s="617">
        <f t="shared" si="34"/>
        <v>-11.843778</v>
      </c>
      <c r="EN23" s="561">
        <f t="shared" si="35"/>
        <v>-9.9753641619414329E-2</v>
      </c>
      <c r="EO23" s="732">
        <v>322.11769200000003</v>
      </c>
      <c r="EP23" s="617">
        <f t="shared" si="36"/>
        <v>-15.095963999999981</v>
      </c>
      <c r="EQ23" s="561">
        <f t="shared" si="37"/>
        <v>-4.4766763538188321E-2</v>
      </c>
      <c r="ER23" s="732">
        <v>1486.8809980000001</v>
      </c>
      <c r="ES23" s="617">
        <f t="shared" si="38"/>
        <v>186.00350200000003</v>
      </c>
      <c r="ET23" s="561">
        <f t="shared" si="39"/>
        <v>0.14298310376798157</v>
      </c>
    </row>
    <row r="24" spans="1:150" x14ac:dyDescent="0.3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40"/>
        <v>22.864976000000013</v>
      </c>
      <c r="CR24" s="561">
        <f t="shared" si="41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42"/>
        <v>34.625536000000011</v>
      </c>
      <c r="DG24" s="561">
        <f t="shared" si="43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  <c r="DQ24" s="732">
        <v>162.47993599999998</v>
      </c>
      <c r="DR24" s="617">
        <f t="shared" si="20"/>
        <v>25.753441999999978</v>
      </c>
      <c r="DS24" s="561">
        <f t="shared" si="21"/>
        <v>0.18835736400876321</v>
      </c>
      <c r="DT24" s="732">
        <v>191.1825</v>
      </c>
      <c r="DU24" s="617">
        <f t="shared" si="22"/>
        <v>43.036461000000003</v>
      </c>
      <c r="DV24" s="561">
        <f t="shared" si="23"/>
        <v>0.29050024752939901</v>
      </c>
      <c r="DW24" s="732">
        <v>179.95689300000001</v>
      </c>
      <c r="DX24" s="617">
        <f t="shared" si="24"/>
        <v>20.861480999999998</v>
      </c>
      <c r="DY24" s="561">
        <f t="shared" si="25"/>
        <v>0.13112559776393801</v>
      </c>
      <c r="DZ24" s="732">
        <v>533.61932899999999</v>
      </c>
      <c r="EA24" s="617">
        <f t="shared" si="26"/>
        <v>89.651384000000007</v>
      </c>
      <c r="EB24" s="561">
        <f t="shared" si="27"/>
        <v>0.2019321102112451</v>
      </c>
      <c r="EC24" s="732">
        <v>1244.764081</v>
      </c>
      <c r="ED24" s="617">
        <f t="shared" si="28"/>
        <v>238.8958540000001</v>
      </c>
      <c r="EE24" s="561">
        <f t="shared" si="29"/>
        <v>0.23750213754390725</v>
      </c>
      <c r="EF24" s="732">
        <v>165.68559999999999</v>
      </c>
      <c r="EG24" s="617">
        <f t="shared" si="30"/>
        <v>-4.0805720000000179</v>
      </c>
      <c r="EH24" s="561">
        <f t="shared" si="31"/>
        <v>-2.4036425819862497E-2</v>
      </c>
      <c r="EI24" s="732">
        <v>172.68454399999999</v>
      </c>
      <c r="EJ24" s="617">
        <f t="shared" si="32"/>
        <v>23.579039999999992</v>
      </c>
      <c r="EK24" s="561">
        <f t="shared" si="33"/>
        <v>0.15813661714325444</v>
      </c>
      <c r="EL24" s="732">
        <v>172.800736</v>
      </c>
      <c r="EM24" s="617">
        <f t="shared" si="34"/>
        <v>11.578622999999993</v>
      </c>
      <c r="EN24" s="561">
        <f t="shared" si="35"/>
        <v>7.1817834319042775E-2</v>
      </c>
      <c r="EO24" s="732">
        <v>511.17088000000001</v>
      </c>
      <c r="EP24" s="617">
        <f t="shared" si="36"/>
        <v>31.077090999999996</v>
      </c>
      <c r="EQ24" s="561">
        <f t="shared" si="37"/>
        <v>6.4731291493546061E-2</v>
      </c>
      <c r="ER24" s="732">
        <v>1755.9349609999999</v>
      </c>
      <c r="ES24" s="617">
        <f t="shared" si="38"/>
        <v>269.97294499999998</v>
      </c>
      <c r="ET24" s="561">
        <f t="shared" si="39"/>
        <v>0.18168226515421237</v>
      </c>
    </row>
    <row r="25" spans="1:150" x14ac:dyDescent="0.3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40"/>
        <v>-1.0499959999999999</v>
      </c>
      <c r="CR25" s="561">
        <f t="shared" si="41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42"/>
        <v>0.36160800000000004</v>
      </c>
      <c r="DG25" s="561">
        <f t="shared" si="43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  <c r="DQ25" s="732">
        <v>6.5669999999999999E-3</v>
      </c>
      <c r="DR25" s="617">
        <f t="shared" si="20"/>
        <v>-2.0386000000000001E-2</v>
      </c>
      <c r="DS25" s="561">
        <f t="shared" si="21"/>
        <v>-0.75635365265462107</v>
      </c>
      <c r="DT25" s="732">
        <v>0.92370899999999989</v>
      </c>
      <c r="DU25" s="617">
        <f t="shared" si="22"/>
        <v>0.60581799999999997</v>
      </c>
      <c r="DV25" s="561">
        <f t="shared" si="23"/>
        <v>1.9057412760977819</v>
      </c>
      <c r="DW25" s="732">
        <v>4.3417000000000004E-2</v>
      </c>
      <c r="DX25" s="617">
        <f t="shared" si="24"/>
        <v>2.1760000000000005E-2</v>
      </c>
      <c r="DY25" s="561">
        <f t="shared" si="25"/>
        <v>1.0047559680472828</v>
      </c>
      <c r="DZ25" s="732">
        <v>0.97369299999999992</v>
      </c>
      <c r="EA25" s="617">
        <f t="shared" si="26"/>
        <v>0.60719199999999995</v>
      </c>
      <c r="EB25" s="561">
        <f t="shared" si="27"/>
        <v>1.6567267210730667</v>
      </c>
      <c r="EC25" s="732">
        <v>1.379095</v>
      </c>
      <c r="ED25" s="617">
        <f t="shared" si="28"/>
        <v>0.804782</v>
      </c>
      <c r="EE25" s="561">
        <f t="shared" si="29"/>
        <v>1.4012951125953967</v>
      </c>
      <c r="EF25" s="732">
        <v>0.61723400000000006</v>
      </c>
      <c r="EG25" s="617">
        <f t="shared" si="30"/>
        <v>-2.9342999999999897E-2</v>
      </c>
      <c r="EH25" s="561">
        <f t="shared" si="31"/>
        <v>-4.5382065863771678E-2</v>
      </c>
      <c r="EI25" s="732">
        <v>1.2254559999999999</v>
      </c>
      <c r="EJ25" s="617">
        <f t="shared" si="32"/>
        <v>1.060419</v>
      </c>
      <c r="EK25" s="561">
        <f t="shared" si="33"/>
        <v>6.4253409841429505</v>
      </c>
      <c r="EL25" s="732">
        <v>0</v>
      </c>
      <c r="EM25" s="617">
        <f t="shared" si="34"/>
        <v>0</v>
      </c>
      <c r="EN25" s="561" t="e">
        <f t="shared" si="35"/>
        <v>#DIV/0!</v>
      </c>
      <c r="EO25" s="732">
        <v>1.8426899999999999</v>
      </c>
      <c r="EP25" s="617">
        <f t="shared" si="36"/>
        <v>1.0310760000000001</v>
      </c>
      <c r="EQ25" s="561">
        <f t="shared" si="37"/>
        <v>1.2704019398383963</v>
      </c>
      <c r="ER25" s="732">
        <v>3.2217849999999997</v>
      </c>
      <c r="ES25" s="617">
        <f t="shared" si="38"/>
        <v>1.8358579999999998</v>
      </c>
      <c r="ET25" s="561">
        <f t="shared" si="39"/>
        <v>1.3246426399081626</v>
      </c>
    </row>
    <row r="26" spans="1:150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40"/>
        <v>0</v>
      </c>
      <c r="CR26" s="561" t="e">
        <f t="shared" si="41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42"/>
        <v>0</v>
      </c>
      <c r="DG26" s="561" t="e">
        <f t="shared" si="43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  <c r="DR26" s="617"/>
      <c r="DS26" s="561"/>
      <c r="DU26" s="617"/>
      <c r="DV26" s="561"/>
      <c r="DX26" s="617"/>
      <c r="DY26" s="561"/>
      <c r="EA26" s="617"/>
      <c r="EB26" s="561"/>
      <c r="EC26" s="732">
        <f>DZ27+DN27</f>
        <v>4004.8075010000002</v>
      </c>
      <c r="ED26" s="617"/>
      <c r="EE26" s="561"/>
      <c r="EG26" s="617"/>
      <c r="EH26" s="561"/>
      <c r="EJ26" s="617"/>
      <c r="EK26" s="561"/>
      <c r="EM26" s="617"/>
      <c r="EN26" s="561"/>
      <c r="EP26" s="617"/>
      <c r="EQ26" s="561"/>
      <c r="ES26" s="617"/>
      <c r="ET26" s="561"/>
    </row>
    <row r="27" spans="1:150" x14ac:dyDescent="0.3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40"/>
        <v>30.173061000000075</v>
      </c>
      <c r="CR27" s="622">
        <f t="shared" si="41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42"/>
        <v>-33.870235999999977</v>
      </c>
      <c r="DG27" s="622">
        <f t="shared" si="43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  <c r="DQ27" s="291">
        <v>641.48591799999997</v>
      </c>
      <c r="DR27" s="615">
        <f t="shared" si="20"/>
        <v>34.477922000000035</v>
      </c>
      <c r="DS27" s="622">
        <f t="shared" si="21"/>
        <v>5.6799782255257211E-2</v>
      </c>
      <c r="DT27" s="291">
        <v>560.15565100000003</v>
      </c>
      <c r="DU27" s="615">
        <f t="shared" si="22"/>
        <v>24.607981000000109</v>
      </c>
      <c r="DV27" s="622">
        <f t="shared" si="23"/>
        <v>4.5949188799570564E-2</v>
      </c>
      <c r="DW27" s="291">
        <v>464.91351199999997</v>
      </c>
      <c r="DX27" s="615">
        <f t="shared" si="24"/>
        <v>35.411551000000031</v>
      </c>
      <c r="DY27" s="622">
        <f t="shared" si="25"/>
        <v>8.2447937880311642E-2</v>
      </c>
      <c r="DZ27" s="291">
        <v>1666.555081</v>
      </c>
      <c r="EA27" s="615">
        <f t="shared" si="26"/>
        <v>94.497454000000062</v>
      </c>
      <c r="EB27" s="622">
        <f t="shared" si="27"/>
        <v>6.0110680662726158E-2</v>
      </c>
      <c r="EC27" s="291">
        <v>4004.8075010000002</v>
      </c>
      <c r="ED27" s="615">
        <f t="shared" si="28"/>
        <v>38.945940000000519</v>
      </c>
      <c r="EE27" s="622">
        <f t="shared" si="29"/>
        <v>9.8202974059891854E-3</v>
      </c>
      <c r="EF27" s="291">
        <v>437.85371799999996</v>
      </c>
      <c r="EG27" s="615">
        <f t="shared" ref="EG27:EG65" si="44">EF27-CA27</f>
        <v>32.043163999999933</v>
      </c>
      <c r="EH27" s="622">
        <f t="shared" ref="EH27:EH65" si="45">EG27/CA27</f>
        <v>7.8960893658768502E-2</v>
      </c>
      <c r="EI27" s="291">
        <v>453.425072</v>
      </c>
      <c r="EJ27" s="615">
        <f t="shared" si="32"/>
        <v>23.78246299999995</v>
      </c>
      <c r="EK27" s="622">
        <f t="shared" si="33"/>
        <v>5.5354060565254472E-2</v>
      </c>
      <c r="EL27" s="291">
        <v>523.86713200000008</v>
      </c>
      <c r="EM27" s="615">
        <f t="shared" ref="EM27:EM65" si="46">EL27-CG27</f>
        <v>14.58131400000002</v>
      </c>
      <c r="EN27" s="622">
        <f t="shared" ref="EN27:EN65" si="47">EM27/CG27</f>
        <v>2.8630905249358463E-2</v>
      </c>
      <c r="EO27" s="291">
        <v>1415.1459220000002</v>
      </c>
      <c r="EP27" s="615">
        <f t="shared" ref="EP27:EP65" si="48">EO27-CJ27</f>
        <v>70.406941000000188</v>
      </c>
      <c r="EQ27" s="622">
        <f t="shared" ref="EQ27:EQ65" si="49">EP27/CJ27</f>
        <v>5.2357328816067236E-2</v>
      </c>
      <c r="ER27" s="964">
        <v>5419.9534230000008</v>
      </c>
      <c r="ES27" s="964">
        <f t="shared" ref="ES27:ES65" si="50">ER27-CM27</f>
        <v>109.35288100000071</v>
      </c>
      <c r="ET27" s="967">
        <f t="shared" ref="ET27:ET65" si="51">ES27/CM27</f>
        <v>2.0591434082673037E-2</v>
      </c>
    </row>
    <row r="28" spans="1:150" x14ac:dyDescent="0.3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40"/>
        <v>-4.112095999999994</v>
      </c>
      <c r="CR28" s="624">
        <f t="shared" si="41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42"/>
        <v>-3.2394859999999994</v>
      </c>
      <c r="DG28" s="624">
        <f t="shared" si="43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  <c r="DQ28" s="21">
        <v>89.601896000000011</v>
      </c>
      <c r="DR28" s="618">
        <f t="shared" si="20"/>
        <v>0.86395900000000836</v>
      </c>
      <c r="DS28" s="624">
        <f t="shared" si="21"/>
        <v>9.7360726337373422E-3</v>
      </c>
      <c r="DT28" s="21">
        <v>81.869931000000008</v>
      </c>
      <c r="DU28" s="618">
        <f t="shared" si="22"/>
        <v>-0.53024399999999616</v>
      </c>
      <c r="DV28" s="624">
        <f t="shared" si="23"/>
        <v>-6.4349863334634437E-3</v>
      </c>
      <c r="DW28" s="21">
        <v>74.450209000000001</v>
      </c>
      <c r="DX28" s="618">
        <f t="shared" si="24"/>
        <v>6.417806000000013</v>
      </c>
      <c r="DY28" s="624">
        <f t="shared" si="25"/>
        <v>9.4334548200509891E-2</v>
      </c>
      <c r="DZ28" s="21">
        <v>245.92203599999999</v>
      </c>
      <c r="EA28" s="618">
        <f t="shared" si="26"/>
        <v>6.7515210000000252</v>
      </c>
      <c r="EB28" s="624">
        <f t="shared" si="27"/>
        <v>2.822890187780892E-2</v>
      </c>
      <c r="EC28" s="21">
        <v>551.96788300000003</v>
      </c>
      <c r="ED28" s="618">
        <f t="shared" si="28"/>
        <v>-1.0457930000000033</v>
      </c>
      <c r="EE28" s="624">
        <f t="shared" si="29"/>
        <v>-1.8910798148145675E-3</v>
      </c>
      <c r="EF28" s="21">
        <v>70.876044000000007</v>
      </c>
      <c r="EG28" s="618">
        <f t="shared" si="44"/>
        <v>6.0295620000000127</v>
      </c>
      <c r="EH28" s="624">
        <f t="shared" si="45"/>
        <v>9.2982098859272166E-2</v>
      </c>
      <c r="EI28" s="21">
        <v>86.960897999999986</v>
      </c>
      <c r="EJ28" s="618">
        <f t="shared" si="32"/>
        <v>2.5779789999999849</v>
      </c>
      <c r="EK28" s="624">
        <f t="shared" si="33"/>
        <v>3.0550957830695391E-2</v>
      </c>
      <c r="EL28" s="21">
        <v>74.30829700000001</v>
      </c>
      <c r="EM28" s="618">
        <f t="shared" si="46"/>
        <v>1.4055930000000103</v>
      </c>
      <c r="EN28" s="624">
        <f t="shared" si="47"/>
        <v>1.9280395964462585E-2</v>
      </c>
      <c r="EO28" s="21">
        <v>232.14523899999998</v>
      </c>
      <c r="EP28" s="618">
        <f t="shared" si="48"/>
        <v>10.01313399999998</v>
      </c>
      <c r="EQ28" s="624">
        <f t="shared" si="49"/>
        <v>4.5077383118482486E-2</v>
      </c>
      <c r="ER28" s="21">
        <v>784.11312199999998</v>
      </c>
      <c r="ES28" s="618">
        <f t="shared" si="50"/>
        <v>8.9673409999999194</v>
      </c>
      <c r="ET28" s="624">
        <f t="shared" si="51"/>
        <v>1.1568586477283449E-2</v>
      </c>
    </row>
    <row r="29" spans="1:150" x14ac:dyDescent="0.3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40"/>
        <v>-3.8428459999999944</v>
      </c>
      <c r="CR29" s="561">
        <f t="shared" si="41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42"/>
        <v>-2.9804639999999978</v>
      </c>
      <c r="DG29" s="561">
        <f t="shared" si="43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  <c r="DQ29" s="732">
        <v>79.400000000000006</v>
      </c>
      <c r="DR29" s="617">
        <f t="shared" si="20"/>
        <v>0.32414400000000398</v>
      </c>
      <c r="DS29" s="561">
        <f t="shared" si="21"/>
        <v>4.0991525908996036E-3</v>
      </c>
      <c r="DT29" s="732">
        <v>72.222000000000008</v>
      </c>
      <c r="DU29" s="617">
        <f t="shared" si="22"/>
        <v>-0.92130999999999119</v>
      </c>
      <c r="DV29" s="561">
        <f t="shared" si="23"/>
        <v>-1.2595957169561935E-2</v>
      </c>
      <c r="DW29" s="732">
        <v>64.545585000000003</v>
      </c>
      <c r="DX29" s="617">
        <f t="shared" si="24"/>
        <v>6.2273810000000083</v>
      </c>
      <c r="DY29" s="561">
        <f t="shared" si="25"/>
        <v>0.10678279804364361</v>
      </c>
      <c r="DZ29" s="732">
        <v>216.167585</v>
      </c>
      <c r="EA29" s="617">
        <f t="shared" si="26"/>
        <v>5.6302150000000211</v>
      </c>
      <c r="EB29" s="561">
        <f t="shared" si="27"/>
        <v>2.6742117088287089E-2</v>
      </c>
      <c r="EC29" s="732">
        <v>488.87376100000006</v>
      </c>
      <c r="ED29" s="617">
        <f t="shared" si="28"/>
        <v>-2.3416889999999739</v>
      </c>
      <c r="EE29" s="561">
        <f t="shared" si="29"/>
        <v>-4.7671322227343903E-3</v>
      </c>
      <c r="EF29" s="732">
        <v>61.136000000000003</v>
      </c>
      <c r="EG29" s="617">
        <f t="shared" si="44"/>
        <v>5.3640000000000043</v>
      </c>
      <c r="EH29" s="561">
        <f t="shared" si="45"/>
        <v>9.6177293265437933E-2</v>
      </c>
      <c r="EI29" s="732">
        <v>77.767411999999993</v>
      </c>
      <c r="EJ29" s="617">
        <f t="shared" si="32"/>
        <v>2.8601979999999969</v>
      </c>
      <c r="EK29" s="561">
        <f t="shared" si="33"/>
        <v>3.8183211566245101E-2</v>
      </c>
      <c r="EL29" s="732">
        <v>64.98287400000001</v>
      </c>
      <c r="EM29" s="617">
        <f t="shared" si="46"/>
        <v>1.2910940000000082</v>
      </c>
      <c r="EN29" s="561">
        <f t="shared" si="47"/>
        <v>2.0270967462363402E-2</v>
      </c>
      <c r="EO29" s="732">
        <v>203.88628599999998</v>
      </c>
      <c r="EP29" s="617">
        <f t="shared" si="48"/>
        <v>9.5152919999999881</v>
      </c>
      <c r="EQ29" s="561">
        <f t="shared" si="49"/>
        <v>4.8954279669938761E-2</v>
      </c>
      <c r="ER29" s="732">
        <v>692.76004699999999</v>
      </c>
      <c r="ES29" s="617">
        <f t="shared" si="50"/>
        <v>7.1736029999999573</v>
      </c>
      <c r="ET29" s="561">
        <f t="shared" si="51"/>
        <v>1.0463455137978132E-2</v>
      </c>
    </row>
    <row r="30" spans="1:150" x14ac:dyDescent="0.3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40"/>
        <v>0.11999999999999744</v>
      </c>
      <c r="CR30" s="561">
        <f t="shared" si="41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42"/>
        <v>-0.30000000000000071</v>
      </c>
      <c r="DG30" s="561">
        <f t="shared" si="43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  <c r="DQ30" s="732">
        <v>17.399999999999999</v>
      </c>
      <c r="DR30" s="617">
        <f t="shared" si="20"/>
        <v>-0.12000000000000099</v>
      </c>
      <c r="DS30" s="561">
        <f t="shared" si="21"/>
        <v>-6.8493150684932076E-3</v>
      </c>
      <c r="DT30" s="732">
        <v>22.638000000000002</v>
      </c>
      <c r="DU30" s="617">
        <f t="shared" si="22"/>
        <v>-0.2099999999999973</v>
      </c>
      <c r="DV30" s="561">
        <f t="shared" si="23"/>
        <v>-9.1911764705881176E-3</v>
      </c>
      <c r="DW30" s="732">
        <v>17.256</v>
      </c>
      <c r="DX30" s="617">
        <f t="shared" si="24"/>
        <v>3.2880000000000003</v>
      </c>
      <c r="DY30" s="561">
        <f t="shared" si="25"/>
        <v>0.23539518900343645</v>
      </c>
      <c r="DZ30" s="732">
        <v>57.293999999999997</v>
      </c>
      <c r="EA30" s="617">
        <f t="shared" si="26"/>
        <v>2.9579999999999984</v>
      </c>
      <c r="EB30" s="561">
        <f t="shared" si="27"/>
        <v>5.443904593639573E-2</v>
      </c>
      <c r="EC30" s="732">
        <v>105.54599999999999</v>
      </c>
      <c r="ED30" s="617">
        <f t="shared" si="28"/>
        <v>-0.94200000000000728</v>
      </c>
      <c r="EE30" s="561">
        <f t="shared" si="29"/>
        <v>-8.8460671624972509E-3</v>
      </c>
      <c r="EF30" s="732">
        <v>13.92</v>
      </c>
      <c r="EG30" s="617">
        <f t="shared" si="44"/>
        <v>4.4039999999999999</v>
      </c>
      <c r="EH30" s="561">
        <f t="shared" si="45"/>
        <v>0.46279949558638084</v>
      </c>
      <c r="EI30" s="732">
        <v>27.744</v>
      </c>
      <c r="EJ30" s="617">
        <f t="shared" si="32"/>
        <v>2.3999999999999986</v>
      </c>
      <c r="EK30" s="561">
        <f t="shared" si="33"/>
        <v>9.4696969696969641E-2</v>
      </c>
      <c r="EL30" s="732">
        <v>18.431999999999999</v>
      </c>
      <c r="EM30" s="617">
        <f t="shared" si="46"/>
        <v>-1.4400000000000013</v>
      </c>
      <c r="EN30" s="561">
        <f t="shared" si="47"/>
        <v>-7.2463768115942087E-2</v>
      </c>
      <c r="EO30" s="732">
        <v>60.096000000000004</v>
      </c>
      <c r="EP30" s="617">
        <f t="shared" si="48"/>
        <v>5.3640000000000043</v>
      </c>
      <c r="EQ30" s="561">
        <f t="shared" si="49"/>
        <v>9.8004823503617708E-2</v>
      </c>
      <c r="ER30" s="732">
        <v>165.642</v>
      </c>
      <c r="ES30" s="617">
        <f t="shared" si="50"/>
        <v>4.421999999999997</v>
      </c>
      <c r="ET30" s="561">
        <f t="shared" si="51"/>
        <v>2.7428358764421269E-2</v>
      </c>
    </row>
    <row r="31" spans="1:150" x14ac:dyDescent="0.3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40"/>
        <v>-3.9840000000000018</v>
      </c>
      <c r="CR31" s="561">
        <f t="shared" si="41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42"/>
        <v>-2.6880000000000024</v>
      </c>
      <c r="DG31" s="561">
        <f t="shared" si="43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  <c r="DQ31" s="732">
        <v>62</v>
      </c>
      <c r="DR31" s="617">
        <f t="shared" si="20"/>
        <v>0.47999999999999687</v>
      </c>
      <c r="DS31" s="561">
        <f t="shared" si="21"/>
        <v>7.8023407022106122E-3</v>
      </c>
      <c r="DT31" s="732">
        <v>49.584000000000003</v>
      </c>
      <c r="DU31" s="617">
        <f t="shared" si="22"/>
        <v>-0.68799999999999528</v>
      </c>
      <c r="DV31" s="561">
        <f t="shared" si="23"/>
        <v>-1.3685550604710281E-2</v>
      </c>
      <c r="DW31" s="732">
        <v>47.239370999999998</v>
      </c>
      <c r="DX31" s="617">
        <f t="shared" si="24"/>
        <v>2.9193709999999982</v>
      </c>
      <c r="DY31" s="561">
        <f t="shared" si="25"/>
        <v>6.5870284296028841E-2</v>
      </c>
      <c r="DZ31" s="732">
        <v>158.82337100000001</v>
      </c>
      <c r="EA31" s="617">
        <f t="shared" si="26"/>
        <v>2.711371000000014</v>
      </c>
      <c r="EB31" s="561">
        <f t="shared" si="27"/>
        <v>1.7368113918212656E-2</v>
      </c>
      <c r="EC31" s="732">
        <v>383.256055</v>
      </c>
      <c r="ED31" s="617">
        <f t="shared" si="28"/>
        <v>-1.3359449999999811</v>
      </c>
      <c r="EE31" s="561">
        <f t="shared" si="29"/>
        <v>-3.4736681990264516E-3</v>
      </c>
      <c r="EF31" s="732">
        <v>47.216000000000001</v>
      </c>
      <c r="EG31" s="617">
        <f t="shared" si="44"/>
        <v>0.96000000000000085</v>
      </c>
      <c r="EH31" s="561">
        <f t="shared" si="45"/>
        <v>2.0754064337599465E-2</v>
      </c>
      <c r="EI31" s="732">
        <v>49.954591999999998</v>
      </c>
      <c r="EJ31" s="617">
        <f t="shared" si="32"/>
        <v>0.40131399999999928</v>
      </c>
      <c r="EK31" s="561">
        <f t="shared" si="33"/>
        <v>8.0986367844322893E-3</v>
      </c>
      <c r="EL31" s="732">
        <v>46.518624000000003</v>
      </c>
      <c r="EM31" s="617">
        <f t="shared" si="46"/>
        <v>2.726624000000001</v>
      </c>
      <c r="EN31" s="561">
        <f t="shared" si="47"/>
        <v>6.2263061746437726E-2</v>
      </c>
      <c r="EO31" s="732">
        <v>143.68921599999999</v>
      </c>
      <c r="EP31" s="617">
        <f t="shared" si="48"/>
        <v>4.0879379999999799</v>
      </c>
      <c r="EQ31" s="561">
        <f t="shared" si="49"/>
        <v>2.928295541821601E-2</v>
      </c>
      <c r="ER31" s="732">
        <v>526.94527100000005</v>
      </c>
      <c r="ES31" s="617">
        <f t="shared" si="50"/>
        <v>2.7519930000000841</v>
      </c>
      <c r="ET31" s="561">
        <f t="shared" si="51"/>
        <v>5.2499585849326447E-3</v>
      </c>
    </row>
    <row r="32" spans="1:150" x14ac:dyDescent="0.3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40"/>
        <v>2.1154000000000003E-2</v>
      </c>
      <c r="CR32" s="561">
        <f t="shared" si="41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42"/>
        <v>7.536000000000001E-3</v>
      </c>
      <c r="DG32" s="561">
        <f t="shared" si="43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  <c r="DQ32" s="732">
        <v>0</v>
      </c>
      <c r="DR32" s="617">
        <f t="shared" si="20"/>
        <v>-3.5855999999999999E-2</v>
      </c>
      <c r="DS32" s="561">
        <f t="shared" si="21"/>
        <v>-1</v>
      </c>
      <c r="DT32" s="732">
        <v>0</v>
      </c>
      <c r="DU32" s="617">
        <f t="shared" si="22"/>
        <v>-2.3310000000000001E-2</v>
      </c>
      <c r="DV32" s="561">
        <f t="shared" si="23"/>
        <v>-1</v>
      </c>
      <c r="DW32" s="732">
        <v>5.0214000000000002E-2</v>
      </c>
      <c r="DX32" s="617">
        <f t="shared" si="24"/>
        <v>2.001E-2</v>
      </c>
      <c r="DY32" s="561">
        <f t="shared" si="25"/>
        <v>0.66249503377036145</v>
      </c>
      <c r="DZ32" s="732">
        <v>5.0214000000000002E-2</v>
      </c>
      <c r="EA32" s="617">
        <f t="shared" si="26"/>
        <v>-3.9156000000000003E-2</v>
      </c>
      <c r="EB32" s="561">
        <f t="shared" si="27"/>
        <v>-0.43813360187982547</v>
      </c>
      <c r="EC32" s="732">
        <v>7.1706000000000006E-2</v>
      </c>
      <c r="ED32" s="617">
        <f t="shared" si="28"/>
        <v>-6.3744000000000009E-2</v>
      </c>
      <c r="EE32" s="561">
        <f t="shared" si="29"/>
        <v>-0.47060908084163899</v>
      </c>
      <c r="EF32" s="732">
        <v>0</v>
      </c>
      <c r="EG32" s="617">
        <f t="shared" si="44"/>
        <v>0</v>
      </c>
      <c r="EH32" s="561" t="e">
        <f t="shared" si="45"/>
        <v>#DIV/0!</v>
      </c>
      <c r="EI32" s="732">
        <v>6.8819999999999992E-2</v>
      </c>
      <c r="EJ32" s="617">
        <f t="shared" si="32"/>
        <v>5.8883999999999992E-2</v>
      </c>
      <c r="EK32" s="561">
        <f t="shared" si="33"/>
        <v>5.9263285024154575</v>
      </c>
      <c r="EL32" s="732">
        <v>3.2250000000000001E-2</v>
      </c>
      <c r="EM32" s="617">
        <f t="shared" si="46"/>
        <v>4.4699999999999983E-3</v>
      </c>
      <c r="EN32" s="561">
        <f t="shared" si="47"/>
        <v>0.16090712742980554</v>
      </c>
      <c r="EO32" s="732">
        <v>0.10106999999999999</v>
      </c>
      <c r="EP32" s="617">
        <f t="shared" si="48"/>
        <v>6.3353999999999994E-2</v>
      </c>
      <c r="EQ32" s="561">
        <f t="shared" si="49"/>
        <v>1.6797645561565382</v>
      </c>
      <c r="ER32" s="732">
        <v>0.17277599999999999</v>
      </c>
      <c r="ES32" s="617">
        <f t="shared" si="50"/>
        <v>-3.9000000000002921E-4</v>
      </c>
      <c r="ET32" s="561">
        <f t="shared" si="51"/>
        <v>-2.2521742143378561E-3</v>
      </c>
    </row>
    <row r="33" spans="1:150" x14ac:dyDescent="0.3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40"/>
        <v>-0.26924999999999955</v>
      </c>
      <c r="CR33" s="561">
        <f t="shared" si="41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42"/>
        <v>-0.25902200000000164</v>
      </c>
      <c r="DG33" s="561">
        <f t="shared" si="43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  <c r="DQ33" s="732">
        <v>10.201896000000001</v>
      </c>
      <c r="DR33" s="617">
        <f t="shared" si="20"/>
        <v>0.53981500000000082</v>
      </c>
      <c r="DS33" s="561">
        <f t="shared" si="21"/>
        <v>5.5869434338213557E-2</v>
      </c>
      <c r="DT33" s="732">
        <v>9.6479309999999998</v>
      </c>
      <c r="DU33" s="617">
        <f t="shared" si="22"/>
        <v>0.39106600000000036</v>
      </c>
      <c r="DV33" s="561">
        <f t="shared" si="23"/>
        <v>4.2246051984122096E-2</v>
      </c>
      <c r="DW33" s="732">
        <v>9.9046240000000001</v>
      </c>
      <c r="DX33" s="617">
        <f t="shared" si="24"/>
        <v>0.1904249999999994</v>
      </c>
      <c r="DY33" s="561">
        <f t="shared" si="25"/>
        <v>1.960274851276975E-2</v>
      </c>
      <c r="DZ33" s="732">
        <v>29.754451000000003</v>
      </c>
      <c r="EA33" s="617">
        <f t="shared" si="26"/>
        <v>1.1213060000000041</v>
      </c>
      <c r="EB33" s="561">
        <f t="shared" si="27"/>
        <v>3.9161119045777341E-2</v>
      </c>
      <c r="EC33" s="732">
        <v>63.094121999999999</v>
      </c>
      <c r="ED33" s="617">
        <f t="shared" si="28"/>
        <v>1.295895999999999</v>
      </c>
      <c r="EE33" s="561">
        <f t="shared" si="29"/>
        <v>2.096979288693496E-2</v>
      </c>
      <c r="EF33" s="732">
        <v>9.7400439999999993</v>
      </c>
      <c r="EG33" s="617">
        <f t="shared" si="44"/>
        <v>0.66556199999999954</v>
      </c>
      <c r="EH33" s="561">
        <f t="shared" si="45"/>
        <v>7.334435177677355E-2</v>
      </c>
      <c r="EI33" s="732">
        <v>9.193486</v>
      </c>
      <c r="EJ33" s="617">
        <f t="shared" si="32"/>
        <v>-0.28221899999999955</v>
      </c>
      <c r="EK33" s="561">
        <f t="shared" si="33"/>
        <v>-2.9783430362173534E-2</v>
      </c>
      <c r="EL33" s="732">
        <v>9.3254230000000007</v>
      </c>
      <c r="EM33" s="617">
        <f t="shared" si="46"/>
        <v>0.11449900000000035</v>
      </c>
      <c r="EN33" s="561">
        <f t="shared" si="47"/>
        <v>1.2430783274294777E-2</v>
      </c>
      <c r="EO33" s="732">
        <v>28.258952999999998</v>
      </c>
      <c r="EP33" s="617">
        <f t="shared" si="48"/>
        <v>0.49784199999999856</v>
      </c>
      <c r="EQ33" s="561">
        <f t="shared" si="49"/>
        <v>1.7933071914881166E-2</v>
      </c>
      <c r="ER33" s="732">
        <v>91.35307499999999</v>
      </c>
      <c r="ES33" s="617">
        <f t="shared" si="50"/>
        <v>1.7937379999999905</v>
      </c>
      <c r="ET33" s="561">
        <f t="shared" si="51"/>
        <v>2.0028486812044964E-2</v>
      </c>
    </row>
    <row r="34" spans="1:150" x14ac:dyDescent="0.3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40"/>
        <v>3.8689999999999998</v>
      </c>
      <c r="CR34" s="625">
        <f t="shared" si="41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42"/>
        <v>-2.4439999999999991</v>
      </c>
      <c r="DG34" s="625">
        <f t="shared" si="43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  <c r="DQ34" s="159">
        <v>15.540999999999999</v>
      </c>
      <c r="DR34" s="619">
        <f t="shared" si="20"/>
        <v>-2.1190000000000015</v>
      </c>
      <c r="DS34" s="625">
        <f t="shared" si="21"/>
        <v>-0.11998867497168751</v>
      </c>
      <c r="DT34" s="159">
        <v>10.34</v>
      </c>
      <c r="DU34" s="619">
        <f t="shared" si="22"/>
        <v>-2.391</v>
      </c>
      <c r="DV34" s="625">
        <f t="shared" si="23"/>
        <v>-0.18780928442384731</v>
      </c>
      <c r="DW34" s="159">
        <v>4.0339999999999998</v>
      </c>
      <c r="DX34" s="619">
        <f t="shared" si="24"/>
        <v>-0.40500000000000025</v>
      </c>
      <c r="DY34" s="625">
        <f t="shared" si="25"/>
        <v>-9.1236765037170584E-2</v>
      </c>
      <c r="DZ34" s="159">
        <v>29.914999999999999</v>
      </c>
      <c r="EA34" s="619">
        <f t="shared" si="26"/>
        <v>-4.9149999999999991</v>
      </c>
      <c r="EB34" s="625">
        <f t="shared" si="27"/>
        <v>-0.1411139821992535</v>
      </c>
      <c r="EC34" s="159">
        <v>96.62</v>
      </c>
      <c r="ED34" s="619">
        <f t="shared" si="28"/>
        <v>-8.9489999999999981</v>
      </c>
      <c r="EE34" s="625">
        <f t="shared" si="29"/>
        <v>-8.4769203080449732E-2</v>
      </c>
      <c r="EF34" s="159">
        <v>8.0000000000000002E-3</v>
      </c>
      <c r="EG34" s="619">
        <f t="shared" si="44"/>
        <v>8.0000000000000002E-3</v>
      </c>
      <c r="EH34" s="625" t="e">
        <f t="shared" si="45"/>
        <v>#DIV/0!</v>
      </c>
      <c r="EI34" s="159">
        <v>2E-3</v>
      </c>
      <c r="EJ34" s="619">
        <f t="shared" si="32"/>
        <v>0</v>
      </c>
      <c r="EK34" s="625">
        <f t="shared" si="33"/>
        <v>0</v>
      </c>
      <c r="EL34" s="159">
        <v>6.2450000000000001</v>
      </c>
      <c r="EM34" s="619">
        <f t="shared" si="46"/>
        <v>2.351</v>
      </c>
      <c r="EN34" s="625">
        <f t="shared" si="47"/>
        <v>0.60374935798664608</v>
      </c>
      <c r="EO34" s="159">
        <v>6.2549999999999999</v>
      </c>
      <c r="EP34" s="619">
        <f t="shared" si="48"/>
        <v>2.359</v>
      </c>
      <c r="EQ34" s="625">
        <f t="shared" si="49"/>
        <v>0.60549281314168379</v>
      </c>
      <c r="ER34" s="159">
        <v>102.875</v>
      </c>
      <c r="ES34" s="619">
        <f t="shared" si="50"/>
        <v>-6.5900000000000034</v>
      </c>
      <c r="ET34" s="625">
        <f t="shared" si="51"/>
        <v>-6.0201891015393076E-2</v>
      </c>
    </row>
    <row r="35" spans="1:150" x14ac:dyDescent="0.3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40"/>
        <v>3.8689999999999998</v>
      </c>
      <c r="CR35" s="561">
        <f t="shared" si="41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42"/>
        <v>-2.4439999999999991</v>
      </c>
      <c r="DG35" s="561">
        <f t="shared" si="43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  <c r="DQ35" s="732">
        <v>15.540999999999999</v>
      </c>
      <c r="DR35" s="617">
        <f t="shared" si="20"/>
        <v>-2.1190000000000015</v>
      </c>
      <c r="DS35" s="561">
        <f t="shared" si="21"/>
        <v>-0.11998867497168751</v>
      </c>
      <c r="DT35" s="732">
        <v>10.34</v>
      </c>
      <c r="DU35" s="617">
        <f t="shared" si="22"/>
        <v>-2.391</v>
      </c>
      <c r="DV35" s="561">
        <f t="shared" si="23"/>
        <v>-0.18780928442384731</v>
      </c>
      <c r="DW35" s="732">
        <v>4.0339999999999998</v>
      </c>
      <c r="DX35" s="617">
        <f t="shared" si="24"/>
        <v>-0.40500000000000025</v>
      </c>
      <c r="DY35" s="561">
        <f t="shared" si="25"/>
        <v>-9.1236765037170584E-2</v>
      </c>
      <c r="DZ35" s="732">
        <v>29.914999999999999</v>
      </c>
      <c r="EA35" s="617">
        <f t="shared" si="26"/>
        <v>-4.9149999999999991</v>
      </c>
      <c r="EB35" s="561">
        <f t="shared" si="27"/>
        <v>-0.1411139821992535</v>
      </c>
      <c r="EC35" s="732">
        <v>96.62</v>
      </c>
      <c r="ED35" s="617">
        <f t="shared" si="28"/>
        <v>-8.9489999999999981</v>
      </c>
      <c r="EE35" s="561">
        <f t="shared" si="29"/>
        <v>-8.4769203080449732E-2</v>
      </c>
      <c r="EF35" s="732">
        <v>8.0000000000000002E-3</v>
      </c>
      <c r="EG35" s="617">
        <f t="shared" si="44"/>
        <v>8.0000000000000002E-3</v>
      </c>
      <c r="EH35" s="561" t="e">
        <f t="shared" si="45"/>
        <v>#DIV/0!</v>
      </c>
      <c r="EI35" s="732">
        <v>2E-3</v>
      </c>
      <c r="EJ35" s="617">
        <f t="shared" si="32"/>
        <v>2E-3</v>
      </c>
      <c r="EK35" s="561" t="e">
        <f t="shared" si="33"/>
        <v>#DIV/0!</v>
      </c>
      <c r="EL35" s="732">
        <v>6.2450000000000001</v>
      </c>
      <c r="EM35" s="617">
        <f t="shared" si="46"/>
        <v>2.351</v>
      </c>
      <c r="EN35" s="561">
        <f t="shared" si="47"/>
        <v>0.60374935798664608</v>
      </c>
      <c r="EO35" s="732">
        <v>6.2549999999999999</v>
      </c>
      <c r="EP35" s="617">
        <f t="shared" si="48"/>
        <v>2.359</v>
      </c>
      <c r="EQ35" s="561">
        <f t="shared" si="49"/>
        <v>0.60549281314168379</v>
      </c>
      <c r="ER35" s="732">
        <v>102.875</v>
      </c>
      <c r="ES35" s="617">
        <f t="shared" si="50"/>
        <v>-6.5900000000000034</v>
      </c>
      <c r="ET35" s="561">
        <f t="shared" si="51"/>
        <v>-6.0201891015393076E-2</v>
      </c>
    </row>
    <row r="36" spans="1:150" x14ac:dyDescent="0.3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40"/>
        <v>-2.472</v>
      </c>
      <c r="CR36" s="561">
        <f t="shared" si="41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42"/>
        <v>0.38399999999999945</v>
      </c>
      <c r="DG36" s="561">
        <f t="shared" si="43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  <c r="DQ36" s="732">
        <v>1.2769999999999999</v>
      </c>
      <c r="DR36" s="617">
        <f t="shared" si="20"/>
        <v>-2.4219999999999997</v>
      </c>
      <c r="DS36" s="561">
        <f t="shared" si="21"/>
        <v>-0.65477155988104885</v>
      </c>
      <c r="DT36" s="732">
        <v>0</v>
      </c>
      <c r="DU36" s="617">
        <f t="shared" si="22"/>
        <v>0</v>
      </c>
      <c r="DV36" s="561" t="e">
        <f t="shared" si="23"/>
        <v>#DIV/0!</v>
      </c>
      <c r="DW36" s="732">
        <v>0</v>
      </c>
      <c r="DX36" s="617">
        <f t="shared" si="24"/>
        <v>0</v>
      </c>
      <c r="DY36" s="561" t="e">
        <f t="shared" si="25"/>
        <v>#DIV/0!</v>
      </c>
      <c r="DZ36" s="732">
        <v>1.2769999999999999</v>
      </c>
      <c r="EA36" s="617">
        <f t="shared" si="26"/>
        <v>-2.4219999999999997</v>
      </c>
      <c r="EB36" s="561">
        <f t="shared" si="27"/>
        <v>-0.65477155988104885</v>
      </c>
      <c r="EC36" s="732">
        <v>17.208000000000002</v>
      </c>
      <c r="ED36" s="617">
        <f t="shared" si="28"/>
        <v>-3.8909999999999947</v>
      </c>
      <c r="EE36" s="561">
        <f t="shared" si="29"/>
        <v>-0.18441632304848549</v>
      </c>
      <c r="EF36" s="732">
        <v>0</v>
      </c>
      <c r="EG36" s="617">
        <f t="shared" si="44"/>
        <v>0</v>
      </c>
      <c r="EH36" s="561" t="e">
        <f t="shared" si="45"/>
        <v>#DIV/0!</v>
      </c>
      <c r="EI36" s="732">
        <v>0</v>
      </c>
      <c r="EJ36" s="617">
        <f t="shared" si="32"/>
        <v>0</v>
      </c>
      <c r="EK36" s="561" t="e">
        <f t="shared" si="33"/>
        <v>#DIV/0!</v>
      </c>
      <c r="EL36" s="732">
        <v>0</v>
      </c>
      <c r="EM36" s="617">
        <f t="shared" si="46"/>
        <v>0</v>
      </c>
      <c r="EN36" s="561" t="e">
        <f t="shared" si="47"/>
        <v>#DIV/0!</v>
      </c>
      <c r="EO36" s="732">
        <v>0</v>
      </c>
      <c r="EP36" s="617">
        <f t="shared" si="48"/>
        <v>0</v>
      </c>
      <c r="EQ36" s="561" t="e">
        <f t="shared" si="49"/>
        <v>#DIV/0!</v>
      </c>
      <c r="ER36" s="732">
        <v>17.208000000000002</v>
      </c>
      <c r="ES36" s="617">
        <f t="shared" si="50"/>
        <v>-3.8909999999999947</v>
      </c>
      <c r="ET36" s="561">
        <f t="shared" si="51"/>
        <v>-0.18441632304848549</v>
      </c>
    </row>
    <row r="37" spans="1:150" x14ac:dyDescent="0.3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40"/>
        <v>6.3410000000000011</v>
      </c>
      <c r="CR37" s="561">
        <f t="shared" si="41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42"/>
        <v>-2.8279999999999994</v>
      </c>
      <c r="DG37" s="561">
        <f t="shared" si="43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  <c r="DQ37" s="732">
        <v>14.263999999999999</v>
      </c>
      <c r="DR37" s="617">
        <f t="shared" si="20"/>
        <v>0.30299999999999905</v>
      </c>
      <c r="DS37" s="561">
        <f t="shared" si="21"/>
        <v>2.1703316381347971E-2</v>
      </c>
      <c r="DT37" s="732">
        <v>10.34</v>
      </c>
      <c r="DU37" s="617">
        <f t="shared" si="22"/>
        <v>-2.391</v>
      </c>
      <c r="DV37" s="561">
        <f t="shared" si="23"/>
        <v>-0.18780928442384731</v>
      </c>
      <c r="DW37" s="732">
        <v>4.0339999999999998</v>
      </c>
      <c r="DX37" s="617">
        <f t="shared" si="24"/>
        <v>-0.40500000000000025</v>
      </c>
      <c r="DY37" s="561">
        <f t="shared" si="25"/>
        <v>-9.1236765037170584E-2</v>
      </c>
      <c r="DZ37" s="732">
        <v>28.637999999999998</v>
      </c>
      <c r="EA37" s="617">
        <f t="shared" si="26"/>
        <v>-2.4930000000000021</v>
      </c>
      <c r="EB37" s="561">
        <f t="shared" si="27"/>
        <v>-8.0080948250939643E-2</v>
      </c>
      <c r="EC37" s="732">
        <v>79.412000000000006</v>
      </c>
      <c r="ED37" s="617">
        <f t="shared" si="28"/>
        <v>-5.0579999999999927</v>
      </c>
      <c r="EE37" s="561">
        <f t="shared" si="29"/>
        <v>-5.9879247069965585E-2</v>
      </c>
      <c r="EF37" s="732">
        <v>8.0000000000000002E-3</v>
      </c>
      <c r="EG37" s="617">
        <f t="shared" si="44"/>
        <v>8.0000000000000002E-3</v>
      </c>
      <c r="EH37" s="561" t="e">
        <f t="shared" si="45"/>
        <v>#DIV/0!</v>
      </c>
      <c r="EI37" s="732">
        <v>2E-3</v>
      </c>
      <c r="EJ37" s="617">
        <f t="shared" si="32"/>
        <v>0</v>
      </c>
      <c r="EK37" s="561">
        <f t="shared" si="33"/>
        <v>0</v>
      </c>
      <c r="EL37" s="732">
        <v>6.2450000000000001</v>
      </c>
      <c r="EM37" s="617">
        <f t="shared" si="46"/>
        <v>2.351</v>
      </c>
      <c r="EN37" s="561">
        <f t="shared" si="47"/>
        <v>0.60374935798664608</v>
      </c>
      <c r="EO37" s="732">
        <v>6.2549999999999999</v>
      </c>
      <c r="EP37" s="617">
        <f t="shared" si="48"/>
        <v>2.359</v>
      </c>
      <c r="EQ37" s="561">
        <f t="shared" si="49"/>
        <v>0.60549281314168379</v>
      </c>
      <c r="ER37" s="732">
        <v>85.667000000000002</v>
      </c>
      <c r="ES37" s="617">
        <f t="shared" si="50"/>
        <v>-2.6989999999999981</v>
      </c>
      <c r="ET37" s="561">
        <f t="shared" si="51"/>
        <v>-3.0543421678020936E-2</v>
      </c>
    </row>
    <row r="38" spans="1:150" x14ac:dyDescent="0.3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40"/>
        <v>-1.6320000000000014</v>
      </c>
      <c r="CR38" s="624">
        <f t="shared" si="41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42"/>
        <v>1.2629999999999981</v>
      </c>
      <c r="DG38" s="624">
        <f t="shared" si="43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  <c r="DQ38" s="21">
        <v>23.893999999999998</v>
      </c>
      <c r="DR38" s="618">
        <f t="shared" si="20"/>
        <v>1.1609999999999978</v>
      </c>
      <c r="DS38" s="624">
        <f t="shared" si="21"/>
        <v>5.1071130075220947E-2</v>
      </c>
      <c r="DT38" s="21">
        <v>22.829000000000001</v>
      </c>
      <c r="DU38" s="618">
        <f t="shared" si="22"/>
        <v>0.79300000000000281</v>
      </c>
      <c r="DV38" s="624">
        <f t="shared" si="23"/>
        <v>3.5986567435106323E-2</v>
      </c>
      <c r="DW38" s="21">
        <v>13.085000000000001</v>
      </c>
      <c r="DX38" s="618">
        <f t="shared" si="24"/>
        <v>-6.6999999999999993</v>
      </c>
      <c r="DY38" s="624">
        <f t="shared" si="25"/>
        <v>-0.3386403841293909</v>
      </c>
      <c r="DZ38" s="21">
        <v>59.808</v>
      </c>
      <c r="EA38" s="618">
        <f t="shared" si="26"/>
        <v>-4.7460000000000022</v>
      </c>
      <c r="EB38" s="624">
        <f t="shared" si="27"/>
        <v>-7.3519843851659106E-2</v>
      </c>
      <c r="EC38" s="21">
        <v>135.387</v>
      </c>
      <c r="ED38" s="618">
        <f t="shared" si="28"/>
        <v>-3.0269999999999868</v>
      </c>
      <c r="EE38" s="624">
        <f t="shared" si="29"/>
        <v>-2.1869175083445224E-2</v>
      </c>
      <c r="EF38" s="21">
        <v>12.068</v>
      </c>
      <c r="EG38" s="618">
        <f t="shared" si="44"/>
        <v>-4.8439999999999994</v>
      </c>
      <c r="EH38" s="624">
        <f t="shared" si="45"/>
        <v>-0.28642384105960261</v>
      </c>
      <c r="EI38" s="21">
        <v>14.292000000000002</v>
      </c>
      <c r="EJ38" s="618">
        <f t="shared" si="32"/>
        <v>1.2940000000000005</v>
      </c>
      <c r="EK38" s="624">
        <f t="shared" si="33"/>
        <v>9.9553777504231444E-2</v>
      </c>
      <c r="EL38" s="21">
        <v>15.056999999999999</v>
      </c>
      <c r="EM38" s="618">
        <f t="shared" si="46"/>
        <v>-0.2640000000000029</v>
      </c>
      <c r="EN38" s="624">
        <f t="shared" si="47"/>
        <v>-1.7231251223810643E-2</v>
      </c>
      <c r="EO38" s="21">
        <v>41.417000000000002</v>
      </c>
      <c r="EP38" s="618">
        <f t="shared" si="48"/>
        <v>-3.8140000000000001</v>
      </c>
      <c r="EQ38" s="624">
        <f t="shared" si="49"/>
        <v>-8.4322699033848467E-2</v>
      </c>
      <c r="ER38" s="21">
        <v>176.804</v>
      </c>
      <c r="ES38" s="618">
        <f t="shared" si="50"/>
        <v>-6.8409999999999798</v>
      </c>
      <c r="ET38" s="624">
        <f t="shared" si="51"/>
        <v>-3.7251218383293747E-2</v>
      </c>
    </row>
    <row r="39" spans="1:150" x14ac:dyDescent="0.3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40"/>
        <v>-1.6320000000000014</v>
      </c>
      <c r="CR39" s="561">
        <f t="shared" si="41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42"/>
        <v>1.2629999999999981</v>
      </c>
      <c r="DG39" s="561">
        <f t="shared" si="43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  <c r="DQ39" s="732">
        <v>23.893999999999998</v>
      </c>
      <c r="DR39" s="617">
        <f t="shared" si="20"/>
        <v>1.1609999999999978</v>
      </c>
      <c r="DS39" s="561">
        <f t="shared" si="21"/>
        <v>5.1071130075220947E-2</v>
      </c>
      <c r="DT39" s="732">
        <v>22.829000000000001</v>
      </c>
      <c r="DU39" s="617">
        <f t="shared" si="22"/>
        <v>0.79300000000000281</v>
      </c>
      <c r="DV39" s="561">
        <f t="shared" si="23"/>
        <v>3.5986567435106323E-2</v>
      </c>
      <c r="DW39" s="732">
        <v>13.085000000000001</v>
      </c>
      <c r="DX39" s="617">
        <f t="shared" si="24"/>
        <v>-6.6999999999999993</v>
      </c>
      <c r="DY39" s="561">
        <f t="shared" si="25"/>
        <v>-0.3386403841293909</v>
      </c>
      <c r="DZ39" s="732">
        <v>59.808</v>
      </c>
      <c r="EA39" s="617">
        <f t="shared" si="26"/>
        <v>-4.7460000000000022</v>
      </c>
      <c r="EB39" s="561">
        <f t="shared" si="27"/>
        <v>-7.3519843851659106E-2</v>
      </c>
      <c r="EC39" s="732">
        <v>135.387</v>
      </c>
      <c r="ED39" s="617">
        <f t="shared" si="28"/>
        <v>-3.0269999999999868</v>
      </c>
      <c r="EE39" s="561">
        <f t="shared" si="29"/>
        <v>-2.1869175083445224E-2</v>
      </c>
      <c r="EF39" s="732">
        <v>12.068</v>
      </c>
      <c r="EG39" s="617">
        <f t="shared" si="44"/>
        <v>-4.8439999999999994</v>
      </c>
      <c r="EH39" s="561">
        <f t="shared" si="45"/>
        <v>-0.28642384105960261</v>
      </c>
      <c r="EI39" s="732">
        <v>14.292000000000002</v>
      </c>
      <c r="EJ39" s="617">
        <f t="shared" si="32"/>
        <v>1.2940000000000005</v>
      </c>
      <c r="EK39" s="561">
        <f t="shared" si="33"/>
        <v>9.9553777504231444E-2</v>
      </c>
      <c r="EL39" s="732">
        <v>15.056999999999999</v>
      </c>
      <c r="EM39" s="617">
        <f t="shared" si="46"/>
        <v>-0.2640000000000029</v>
      </c>
      <c r="EN39" s="561">
        <f t="shared" si="47"/>
        <v>-1.7231251223810643E-2</v>
      </c>
      <c r="EO39" s="732">
        <v>41.417000000000002</v>
      </c>
      <c r="EP39" s="617">
        <f t="shared" si="48"/>
        <v>-3.8140000000000001</v>
      </c>
      <c r="EQ39" s="561">
        <f t="shared" si="49"/>
        <v>-8.4322699033848467E-2</v>
      </c>
      <c r="ER39" s="732">
        <v>176.80399999999997</v>
      </c>
      <c r="ES39" s="617">
        <f t="shared" si="50"/>
        <v>-6.8410000000000082</v>
      </c>
      <c r="ET39" s="561">
        <f t="shared" si="51"/>
        <v>-3.7251218383293906E-2</v>
      </c>
    </row>
    <row r="40" spans="1:150" x14ac:dyDescent="0.3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40"/>
        <v>-2.918000000000001</v>
      </c>
      <c r="CR40" s="561">
        <f t="shared" si="41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42"/>
        <v>-0.10200000000000031</v>
      </c>
      <c r="DG40" s="561">
        <f t="shared" si="43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  <c r="DQ40" s="732">
        <v>8.1159999999999997</v>
      </c>
      <c r="DR40" s="617">
        <f t="shared" si="20"/>
        <v>0.41799999999999926</v>
      </c>
      <c r="DS40" s="561">
        <f t="shared" si="21"/>
        <v>5.4299818134580312E-2</v>
      </c>
      <c r="DT40" s="732">
        <v>8.218</v>
      </c>
      <c r="DU40" s="617">
        <f t="shared" si="22"/>
        <v>8.2000000000000739E-2</v>
      </c>
      <c r="DV40" s="561">
        <f t="shared" si="23"/>
        <v>1.0078662733530083E-2</v>
      </c>
      <c r="DW40" s="732">
        <v>0.625</v>
      </c>
      <c r="DX40" s="617">
        <f t="shared" si="24"/>
        <v>-0.31000000000000005</v>
      </c>
      <c r="DY40" s="561">
        <f t="shared" si="25"/>
        <v>-0.33155080213903748</v>
      </c>
      <c r="DZ40" s="732">
        <v>16.959</v>
      </c>
      <c r="EA40" s="617">
        <f t="shared" si="26"/>
        <v>0.19000000000000128</v>
      </c>
      <c r="EB40" s="561">
        <f t="shared" si="27"/>
        <v>1.1330431152722363E-2</v>
      </c>
      <c r="EC40" s="732">
        <v>40.501000000000005</v>
      </c>
      <c r="ED40" s="617">
        <f t="shared" si="28"/>
        <v>0.47200000000000841</v>
      </c>
      <c r="EE40" s="561">
        <f t="shared" si="29"/>
        <v>1.1791451197881747E-2</v>
      </c>
      <c r="EF40" s="732">
        <v>0</v>
      </c>
      <c r="EG40" s="617">
        <f t="shared" si="44"/>
        <v>0</v>
      </c>
      <c r="EH40" s="561" t="e">
        <f t="shared" si="45"/>
        <v>#DIV/0!</v>
      </c>
      <c r="EI40" s="732">
        <v>0</v>
      </c>
      <c r="EJ40" s="617">
        <f t="shared" si="32"/>
        <v>0</v>
      </c>
      <c r="EK40" s="561" t="e">
        <f t="shared" si="33"/>
        <v>#DIV/0!</v>
      </c>
      <c r="EL40" s="732">
        <v>0</v>
      </c>
      <c r="EM40" s="617">
        <f t="shared" si="46"/>
        <v>0</v>
      </c>
      <c r="EN40" s="561" t="e">
        <f t="shared" si="47"/>
        <v>#DIV/0!</v>
      </c>
      <c r="EO40" s="732">
        <v>0</v>
      </c>
      <c r="EP40" s="617">
        <f t="shared" si="48"/>
        <v>0</v>
      </c>
      <c r="EQ40" s="561" t="e">
        <f t="shared" si="49"/>
        <v>#DIV/0!</v>
      </c>
      <c r="ER40" s="732">
        <v>40.501000000000005</v>
      </c>
      <c r="ES40" s="617">
        <f t="shared" si="50"/>
        <v>0.47200000000000841</v>
      </c>
      <c r="ET40" s="561">
        <f t="shared" si="51"/>
        <v>1.1791451197881747E-2</v>
      </c>
    </row>
    <row r="41" spans="1:150" x14ac:dyDescent="0.3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40"/>
        <v>1.8650000000000002</v>
      </c>
      <c r="CR41" s="626">
        <f t="shared" si="41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42"/>
        <v>-0.29000000000000004</v>
      </c>
      <c r="DG41" s="626">
        <f t="shared" si="43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  <c r="DQ41" s="60">
        <v>3.1930000000000001</v>
      </c>
      <c r="DR41" s="620">
        <f t="shared" si="20"/>
        <v>-0.1160000000000001</v>
      </c>
      <c r="DS41" s="626">
        <f t="shared" si="21"/>
        <v>-3.505590812934424E-2</v>
      </c>
      <c r="DT41" s="60">
        <v>1.915</v>
      </c>
      <c r="DU41" s="620">
        <f t="shared" si="22"/>
        <v>5.4999999999999938E-2</v>
      </c>
      <c r="DV41" s="626">
        <f t="shared" si="23"/>
        <v>2.9569892473118243E-2</v>
      </c>
      <c r="DW41" s="60">
        <v>5.74</v>
      </c>
      <c r="DX41" s="620">
        <f t="shared" si="24"/>
        <v>-0.1639999999999997</v>
      </c>
      <c r="DY41" s="626">
        <f t="shared" si="25"/>
        <v>-2.7777777777777728E-2</v>
      </c>
      <c r="DZ41" s="60">
        <v>10.848000000000001</v>
      </c>
      <c r="EA41" s="620">
        <f t="shared" si="26"/>
        <v>-0.22499999999999964</v>
      </c>
      <c r="EB41" s="626">
        <f t="shared" si="27"/>
        <v>-2.0319696559198016E-2</v>
      </c>
      <c r="EC41" s="60">
        <v>24.268000000000001</v>
      </c>
      <c r="ED41" s="620">
        <f t="shared" si="28"/>
        <v>-0.22999999999999687</v>
      </c>
      <c r="EE41" s="626">
        <f t="shared" si="29"/>
        <v>-9.3885215119600338E-3</v>
      </c>
      <c r="EF41" s="60">
        <v>5.7850000000000001</v>
      </c>
      <c r="EG41" s="620">
        <f t="shared" si="44"/>
        <v>-0.2370000000000001</v>
      </c>
      <c r="EH41" s="626">
        <f t="shared" si="45"/>
        <v>-3.9355695782132195E-2</v>
      </c>
      <c r="EI41" s="60">
        <v>6.3310000000000004</v>
      </c>
      <c r="EJ41" s="620">
        <f t="shared" si="32"/>
        <v>0.33900000000000041</v>
      </c>
      <c r="EK41" s="626">
        <f t="shared" si="33"/>
        <v>5.6575433911882578E-2</v>
      </c>
      <c r="EL41" s="60">
        <v>7.0979999999999999</v>
      </c>
      <c r="EM41" s="620">
        <f t="shared" si="46"/>
        <v>-0.10400000000000009</v>
      </c>
      <c r="EN41" s="626">
        <f t="shared" si="47"/>
        <v>-1.4440433212996403E-2</v>
      </c>
      <c r="EO41" s="60">
        <v>19.213999999999999</v>
      </c>
      <c r="EP41" s="620">
        <f t="shared" si="48"/>
        <v>-2.0000000000024443E-3</v>
      </c>
      <c r="EQ41" s="626">
        <f t="shared" si="49"/>
        <v>-1.0407993338896982E-4</v>
      </c>
      <c r="ER41" s="60">
        <v>43.481999999999999</v>
      </c>
      <c r="ES41" s="620">
        <f t="shared" si="50"/>
        <v>-0.23199999999999932</v>
      </c>
      <c r="ET41" s="626">
        <f t="shared" si="51"/>
        <v>-5.3072242302237118E-3</v>
      </c>
    </row>
    <row r="42" spans="1:150" x14ac:dyDescent="0.3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40"/>
        <v>-0.34200000000000008</v>
      </c>
      <c r="CR42" s="626">
        <f t="shared" si="41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42"/>
        <v>1.3790000000000004</v>
      </c>
      <c r="DG42" s="626">
        <f t="shared" si="43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  <c r="DQ42" s="60">
        <v>6.5979999999999999</v>
      </c>
      <c r="DR42" s="620">
        <f t="shared" si="20"/>
        <v>0.93700000000000028</v>
      </c>
      <c r="DS42" s="626">
        <f t="shared" si="21"/>
        <v>0.16551845963610676</v>
      </c>
      <c r="DT42" s="60">
        <v>7.532</v>
      </c>
      <c r="DU42" s="620">
        <f t="shared" si="22"/>
        <v>1.0759999999999996</v>
      </c>
      <c r="DV42" s="626">
        <f t="shared" si="23"/>
        <v>0.1666666666666666</v>
      </c>
      <c r="DW42" s="60">
        <v>2.6760000000000002</v>
      </c>
      <c r="DX42" s="620">
        <f t="shared" si="24"/>
        <v>-6.0109999999999992</v>
      </c>
      <c r="DY42" s="626">
        <f t="shared" si="25"/>
        <v>-0.69195349372625758</v>
      </c>
      <c r="DZ42" s="60">
        <v>16.805999999999997</v>
      </c>
      <c r="EA42" s="620">
        <f t="shared" si="26"/>
        <v>-3.9980000000000047</v>
      </c>
      <c r="EB42" s="626">
        <f t="shared" si="27"/>
        <v>-0.19217458181119035</v>
      </c>
      <c r="EC42" s="60">
        <v>34.284999999999997</v>
      </c>
      <c r="ED42" s="620">
        <f t="shared" si="28"/>
        <v>-2.7810000000000059</v>
      </c>
      <c r="EE42" s="626">
        <f t="shared" si="29"/>
        <v>-7.5028327847623311E-2</v>
      </c>
      <c r="EF42" s="60">
        <v>2.6669999999999998</v>
      </c>
      <c r="EG42" s="620">
        <f t="shared" si="44"/>
        <v>-4.3540000000000001</v>
      </c>
      <c r="EH42" s="626">
        <f t="shared" si="45"/>
        <v>-0.62013958125623136</v>
      </c>
      <c r="EI42" s="60">
        <v>3.7</v>
      </c>
      <c r="EJ42" s="620">
        <f t="shared" si="32"/>
        <v>0.47199999999999998</v>
      </c>
      <c r="EK42" s="626">
        <f t="shared" si="33"/>
        <v>0.14622057001239155</v>
      </c>
      <c r="EL42" s="60">
        <v>3.1850000000000001</v>
      </c>
      <c r="EM42" s="620">
        <f t="shared" si="46"/>
        <v>-0.34600000000000009</v>
      </c>
      <c r="EN42" s="626">
        <f t="shared" si="47"/>
        <v>-9.7989238176154084E-2</v>
      </c>
      <c r="EO42" s="60">
        <v>9.5519999999999996</v>
      </c>
      <c r="EP42" s="620">
        <f t="shared" si="48"/>
        <v>-4.2280000000000015</v>
      </c>
      <c r="EQ42" s="626">
        <f t="shared" si="49"/>
        <v>-0.30682148040638613</v>
      </c>
      <c r="ER42" s="60">
        <v>43.836999999999996</v>
      </c>
      <c r="ES42" s="620">
        <f t="shared" si="50"/>
        <v>-7.0090000000000074</v>
      </c>
      <c r="ET42" s="626">
        <f t="shared" si="51"/>
        <v>-0.13784761829839134</v>
      </c>
    </row>
    <row r="43" spans="1:150" x14ac:dyDescent="0.3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40"/>
        <v>-0.2370000000000001</v>
      </c>
      <c r="CR43" s="626">
        <f t="shared" si="41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42"/>
        <v>0.2759999999999998</v>
      </c>
      <c r="DG43" s="626">
        <f t="shared" si="43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  <c r="DQ43" s="60">
        <v>5.9870000000000001</v>
      </c>
      <c r="DR43" s="620">
        <f t="shared" si="20"/>
        <v>-7.8000000000000291E-2</v>
      </c>
      <c r="DS43" s="626">
        <f t="shared" si="21"/>
        <v>-1.2860676009892874E-2</v>
      </c>
      <c r="DT43" s="60">
        <v>5.1639999999999997</v>
      </c>
      <c r="DU43" s="620">
        <f t="shared" si="22"/>
        <v>-0.41999999999999993</v>
      </c>
      <c r="DV43" s="626">
        <f t="shared" si="23"/>
        <v>-7.5214899713467037E-2</v>
      </c>
      <c r="DW43" s="60">
        <v>4.0439999999999996</v>
      </c>
      <c r="DX43" s="620">
        <f t="shared" si="24"/>
        <v>-0.21500000000000075</v>
      </c>
      <c r="DY43" s="626">
        <f t="shared" si="25"/>
        <v>-5.0481333646396037E-2</v>
      </c>
      <c r="DZ43" s="60">
        <v>15.195</v>
      </c>
      <c r="EA43" s="620">
        <f t="shared" si="26"/>
        <v>-0.71300000000000097</v>
      </c>
      <c r="EB43" s="626">
        <f t="shared" si="27"/>
        <v>-4.4820216243399602E-2</v>
      </c>
      <c r="EC43" s="60">
        <v>36.332999999999998</v>
      </c>
      <c r="ED43" s="620">
        <f t="shared" si="28"/>
        <v>-0.48799999999999955</v>
      </c>
      <c r="EE43" s="626">
        <f t="shared" si="29"/>
        <v>-1.3253306537030487E-2</v>
      </c>
      <c r="EF43" s="60">
        <v>3.6160000000000001</v>
      </c>
      <c r="EG43" s="620">
        <f t="shared" si="44"/>
        <v>-0.25300000000000011</v>
      </c>
      <c r="EH43" s="626">
        <f t="shared" si="45"/>
        <v>-6.5391574050142176E-2</v>
      </c>
      <c r="EI43" s="60">
        <v>4.2610000000000001</v>
      </c>
      <c r="EJ43" s="620">
        <f t="shared" si="32"/>
        <v>0.4830000000000001</v>
      </c>
      <c r="EK43" s="626">
        <f t="shared" si="33"/>
        <v>0.12784542085759665</v>
      </c>
      <c r="EL43" s="60">
        <v>4.774</v>
      </c>
      <c r="EM43" s="620">
        <f t="shared" si="46"/>
        <v>0.18599999999999994</v>
      </c>
      <c r="EN43" s="626">
        <f t="shared" si="47"/>
        <v>4.0540540540540529E-2</v>
      </c>
      <c r="EO43" s="60">
        <v>12.651</v>
      </c>
      <c r="EP43" s="620">
        <f t="shared" si="48"/>
        <v>0.41600000000000037</v>
      </c>
      <c r="EQ43" s="626">
        <f t="shared" si="49"/>
        <v>3.400081732733963E-2</v>
      </c>
      <c r="ER43" s="60">
        <v>48.983999999999995</v>
      </c>
      <c r="ES43" s="620">
        <f t="shared" si="50"/>
        <v>-7.2000000000002728E-2</v>
      </c>
      <c r="ET43" s="626">
        <f t="shared" si="51"/>
        <v>-1.4677103718200165E-3</v>
      </c>
    </row>
    <row r="44" spans="1:150" x14ac:dyDescent="0.3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40"/>
        <v>4.7473179999999502</v>
      </c>
      <c r="CR44" s="624">
        <f t="shared" si="41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42"/>
        <v>-5.5123300000000199</v>
      </c>
      <c r="DG44" s="624">
        <f t="shared" si="43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  <c r="DQ44" s="21">
        <v>172.47572199999999</v>
      </c>
      <c r="DR44" s="618">
        <f t="shared" si="20"/>
        <v>3.5781039999999962</v>
      </c>
      <c r="DS44" s="624">
        <f t="shared" si="21"/>
        <v>2.1185047144951424E-2</v>
      </c>
      <c r="DT44" s="21">
        <v>166.86131</v>
      </c>
      <c r="DU44" s="618">
        <f t="shared" si="22"/>
        <v>7.052722000000017</v>
      </c>
      <c r="DV44" s="624">
        <f t="shared" si="23"/>
        <v>4.4132309084665824E-2</v>
      </c>
      <c r="DW44" s="21">
        <v>148.41199</v>
      </c>
      <c r="DX44" s="618">
        <f t="shared" si="24"/>
        <v>3.3940100000000086</v>
      </c>
      <c r="DY44" s="624">
        <f t="shared" si="25"/>
        <v>2.3404063413378182E-2</v>
      </c>
      <c r="DZ44" s="21">
        <v>487.74902199999997</v>
      </c>
      <c r="EA44" s="618">
        <f t="shared" si="26"/>
        <v>14.024835999999993</v>
      </c>
      <c r="EB44" s="624">
        <f t="shared" si="27"/>
        <v>2.9605488624978069E-2</v>
      </c>
      <c r="EC44" s="21">
        <v>1068.489732</v>
      </c>
      <c r="ED44" s="618">
        <f t="shared" si="28"/>
        <v>1.2865960000001451</v>
      </c>
      <c r="EE44" s="624">
        <f t="shared" si="29"/>
        <v>1.2055774168940835E-3</v>
      </c>
      <c r="EF44" s="21">
        <v>146.861446</v>
      </c>
      <c r="EG44" s="618">
        <f t="shared" si="44"/>
        <v>7.5769139999999879</v>
      </c>
      <c r="EH44" s="624">
        <f t="shared" si="45"/>
        <v>5.4398818671408444E-2</v>
      </c>
      <c r="EI44" s="21">
        <v>139.991186</v>
      </c>
      <c r="EJ44" s="618">
        <f t="shared" si="32"/>
        <v>0.37232199999996851</v>
      </c>
      <c r="EK44" s="624">
        <f t="shared" si="33"/>
        <v>2.6667026885419183E-3</v>
      </c>
      <c r="EL44" s="21">
        <v>145.547766</v>
      </c>
      <c r="EM44" s="618">
        <f t="shared" si="46"/>
        <v>0.14185399999996662</v>
      </c>
      <c r="EN44" s="624">
        <f t="shared" si="47"/>
        <v>9.75572437522118E-4</v>
      </c>
      <c r="EO44" s="21">
        <v>432.40039800000005</v>
      </c>
      <c r="EP44" s="618">
        <f t="shared" si="48"/>
        <v>8.0910900000000083</v>
      </c>
      <c r="EQ44" s="624">
        <f t="shared" si="49"/>
        <v>1.9068848708829193E-2</v>
      </c>
      <c r="ER44" s="21">
        <v>1500.89013</v>
      </c>
      <c r="ES44" s="618">
        <f t="shared" si="50"/>
        <v>9.3776860000000397</v>
      </c>
      <c r="ET44" s="624">
        <f t="shared" si="51"/>
        <v>6.2873669192129384E-3</v>
      </c>
    </row>
    <row r="45" spans="1:150" x14ac:dyDescent="0.3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40"/>
        <v>4.7589999999999577</v>
      </c>
      <c r="CR45" s="561">
        <f t="shared" si="41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42"/>
        <v>-5.4910000000000139</v>
      </c>
      <c r="DG45" s="561">
        <f t="shared" si="43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  <c r="DQ45" s="732">
        <v>172.315</v>
      </c>
      <c r="DR45" s="617">
        <f t="shared" si="20"/>
        <v>3.5829999999999984</v>
      </c>
      <c r="DS45" s="561">
        <f t="shared" si="21"/>
        <v>2.1234857644074619E-2</v>
      </c>
      <c r="DT45" s="732">
        <v>166.71</v>
      </c>
      <c r="DU45" s="617">
        <f t="shared" si="22"/>
        <v>7.0620000000000118</v>
      </c>
      <c r="DV45" s="561">
        <f t="shared" si="23"/>
        <v>4.4234816596512405E-2</v>
      </c>
      <c r="DW45" s="732">
        <v>148.274</v>
      </c>
      <c r="DX45" s="617">
        <f t="shared" si="24"/>
        <v>3.3940000000000055</v>
      </c>
      <c r="DY45" s="561">
        <f t="shared" si="25"/>
        <v>2.3426283821093356E-2</v>
      </c>
      <c r="DZ45" s="732">
        <v>487.29899999999998</v>
      </c>
      <c r="EA45" s="617">
        <f t="shared" si="26"/>
        <v>14.038999999999987</v>
      </c>
      <c r="EB45" s="561">
        <f t="shared" si="27"/>
        <v>2.9664455056417165E-2</v>
      </c>
      <c r="EC45" s="732">
        <v>1067.4739999999999</v>
      </c>
      <c r="ED45" s="617">
        <f t="shared" si="28"/>
        <v>1.34699999999998</v>
      </c>
      <c r="EE45" s="561">
        <f t="shared" si="29"/>
        <v>1.2634517276084182E-3</v>
      </c>
      <c r="EF45" s="732">
        <v>146.738</v>
      </c>
      <c r="EG45" s="617">
        <f t="shared" si="44"/>
        <v>7.5749999999999886</v>
      </c>
      <c r="EH45" s="561">
        <f t="shared" si="45"/>
        <v>5.4432571876145155E-2</v>
      </c>
      <c r="EI45" s="732">
        <v>139.876</v>
      </c>
      <c r="EJ45" s="617">
        <f t="shared" si="32"/>
        <v>0.4369999999999834</v>
      </c>
      <c r="EK45" s="561">
        <f t="shared" si="33"/>
        <v>3.1339869046678715E-3</v>
      </c>
      <c r="EL45" s="732">
        <v>145.43</v>
      </c>
      <c r="EM45" s="617">
        <f t="shared" si="46"/>
        <v>0.15899999999999181</v>
      </c>
      <c r="EN45" s="561">
        <f t="shared" si="47"/>
        <v>1.0945061299226398E-3</v>
      </c>
      <c r="EO45" s="732">
        <v>432.04400000000004</v>
      </c>
      <c r="EP45" s="617">
        <f t="shared" si="48"/>
        <v>8.1709999999999923</v>
      </c>
      <c r="EQ45" s="561">
        <f t="shared" si="49"/>
        <v>1.927700042229628E-2</v>
      </c>
      <c r="ER45" s="732">
        <v>1499.518</v>
      </c>
      <c r="ES45" s="617">
        <f t="shared" si="50"/>
        <v>9.5180000000000291</v>
      </c>
      <c r="ET45" s="561">
        <f t="shared" si="51"/>
        <v>6.3879194630872679E-3</v>
      </c>
    </row>
    <row r="46" spans="1:150" x14ac:dyDescent="0.3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40"/>
        <v>-10.684000000000001</v>
      </c>
      <c r="CR46" s="561">
        <f t="shared" si="41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42"/>
        <v>-0.75</v>
      </c>
      <c r="DG46" s="561">
        <f t="shared" si="43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  <c r="DQ46" s="732">
        <v>7.1420000000000003</v>
      </c>
      <c r="DR46" s="617">
        <f t="shared" si="20"/>
        <v>-15.209</v>
      </c>
      <c r="DS46" s="561">
        <f t="shared" si="21"/>
        <v>-0.68046172430763729</v>
      </c>
      <c r="DT46" s="732">
        <v>6.9349999999999996</v>
      </c>
      <c r="DU46" s="617">
        <f t="shared" si="22"/>
        <v>-21.137</v>
      </c>
      <c r="DV46" s="561">
        <f t="shared" si="23"/>
        <v>-0.75295668281561701</v>
      </c>
      <c r="DW46" s="732">
        <v>0</v>
      </c>
      <c r="DX46" s="617">
        <f t="shared" si="24"/>
        <v>-7.8849999999999998</v>
      </c>
      <c r="DY46" s="561">
        <f t="shared" si="25"/>
        <v>-1</v>
      </c>
      <c r="DZ46" s="732">
        <v>14.077</v>
      </c>
      <c r="EA46" s="617">
        <f t="shared" si="26"/>
        <v>-44.231000000000002</v>
      </c>
      <c r="EB46" s="561">
        <f t="shared" si="27"/>
        <v>-0.75857515263771702</v>
      </c>
      <c r="EC46" s="732">
        <v>80.442000000000007</v>
      </c>
      <c r="ED46" s="617">
        <f t="shared" si="28"/>
        <v>-45.889999999999986</v>
      </c>
      <c r="EE46" s="561">
        <f t="shared" si="29"/>
        <v>-0.36324921635056823</v>
      </c>
      <c r="EF46" s="732">
        <v>0</v>
      </c>
      <c r="EG46" s="617">
        <f t="shared" si="44"/>
        <v>0</v>
      </c>
      <c r="EH46" s="561" t="e">
        <f t="shared" si="45"/>
        <v>#DIV/0!</v>
      </c>
      <c r="EI46" s="732">
        <v>0</v>
      </c>
      <c r="EJ46" s="617">
        <f t="shared" si="32"/>
        <v>0</v>
      </c>
      <c r="EK46" s="561" t="e">
        <f t="shared" si="33"/>
        <v>#DIV/0!</v>
      </c>
      <c r="EL46" s="732">
        <v>0</v>
      </c>
      <c r="EM46" s="617">
        <f t="shared" si="46"/>
        <v>0</v>
      </c>
      <c r="EN46" s="561" t="e">
        <f t="shared" si="47"/>
        <v>#DIV/0!</v>
      </c>
      <c r="EO46" s="732">
        <v>0</v>
      </c>
      <c r="EP46" s="617">
        <f t="shared" si="48"/>
        <v>0</v>
      </c>
      <c r="EQ46" s="561" t="e">
        <f t="shared" si="49"/>
        <v>#DIV/0!</v>
      </c>
      <c r="ER46" s="732">
        <v>80.442000000000007</v>
      </c>
      <c r="ES46" s="617">
        <f t="shared" si="50"/>
        <v>-45.889999999999986</v>
      </c>
      <c r="ET46" s="561">
        <f t="shared" si="51"/>
        <v>-0.36324921635056823</v>
      </c>
    </row>
    <row r="47" spans="1:150" x14ac:dyDescent="0.3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40"/>
        <v>15.442999999999984</v>
      </c>
      <c r="CR47" s="561">
        <f t="shared" si="41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42"/>
        <v>-4.7410000000000139</v>
      </c>
      <c r="DG47" s="561">
        <f t="shared" si="43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  <c r="DQ47" s="732">
        <v>165.173</v>
      </c>
      <c r="DR47" s="617">
        <f t="shared" si="20"/>
        <v>18.792000000000002</v>
      </c>
      <c r="DS47" s="561">
        <f t="shared" si="21"/>
        <v>0.12837731672826391</v>
      </c>
      <c r="DT47" s="732">
        <v>159.77000000000001</v>
      </c>
      <c r="DU47" s="617">
        <f t="shared" si="22"/>
        <v>28.194000000000017</v>
      </c>
      <c r="DV47" s="561">
        <f t="shared" si="23"/>
        <v>0.21427919985407687</v>
      </c>
      <c r="DW47" s="732">
        <v>148.274</v>
      </c>
      <c r="DX47" s="617">
        <f t="shared" si="24"/>
        <v>11.278999999999996</v>
      </c>
      <c r="DY47" s="561">
        <f t="shared" si="25"/>
        <v>8.2331471951531052E-2</v>
      </c>
      <c r="DZ47" s="732">
        <v>473.21699999999998</v>
      </c>
      <c r="EA47" s="617">
        <f t="shared" si="26"/>
        <v>58.264999999999986</v>
      </c>
      <c r="EB47" s="561">
        <f t="shared" si="27"/>
        <v>0.14041383099732013</v>
      </c>
      <c r="EC47" s="732">
        <v>987.02699999999993</v>
      </c>
      <c r="ED47" s="617">
        <f t="shared" si="28"/>
        <v>47.231999999999971</v>
      </c>
      <c r="EE47" s="561">
        <f t="shared" si="29"/>
        <v>5.0257768981533175E-2</v>
      </c>
      <c r="EF47" s="732">
        <v>146.738</v>
      </c>
      <c r="EG47" s="617">
        <f t="shared" si="44"/>
        <v>7.5749999999999886</v>
      </c>
      <c r="EH47" s="561">
        <f t="shared" si="45"/>
        <v>5.4432571876145155E-2</v>
      </c>
      <c r="EI47" s="732">
        <v>139.876</v>
      </c>
      <c r="EJ47" s="617">
        <f t="shared" si="32"/>
        <v>0.4369999999999834</v>
      </c>
      <c r="EK47" s="561">
        <f t="shared" si="33"/>
        <v>3.1339869046678715E-3</v>
      </c>
      <c r="EL47" s="732">
        <v>145.43</v>
      </c>
      <c r="EM47" s="617">
        <f t="shared" si="46"/>
        <v>0.15899999999999181</v>
      </c>
      <c r="EN47" s="561">
        <f t="shared" si="47"/>
        <v>1.0945061299226398E-3</v>
      </c>
      <c r="EO47" s="732">
        <v>432.04400000000004</v>
      </c>
      <c r="EP47" s="617">
        <f t="shared" si="48"/>
        <v>8.1709999999999923</v>
      </c>
      <c r="EQ47" s="561">
        <f t="shared" si="49"/>
        <v>1.927700042229628E-2</v>
      </c>
      <c r="ER47" s="732">
        <v>1419.0709999999999</v>
      </c>
      <c r="ES47" s="617">
        <f t="shared" si="50"/>
        <v>55.402999999999793</v>
      </c>
      <c r="ET47" s="561">
        <f t="shared" si="51"/>
        <v>4.0627924098827421E-2</v>
      </c>
    </row>
    <row r="48" spans="1:150" x14ac:dyDescent="0.3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40"/>
        <v>-17.024000000000008</v>
      </c>
      <c r="CR48" s="561">
        <f t="shared" si="41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42"/>
        <v>-5.1869999999999976</v>
      </c>
      <c r="DG48" s="561">
        <f t="shared" si="43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  <c r="DQ48" s="732">
        <v>77.414000000000001</v>
      </c>
      <c r="DR48" s="617">
        <f t="shared" si="20"/>
        <v>4.4030000000000058</v>
      </c>
      <c r="DS48" s="561">
        <f t="shared" si="21"/>
        <v>6.0305981290490557E-2</v>
      </c>
      <c r="DT48" s="732">
        <v>75.510000000000005</v>
      </c>
      <c r="DU48" s="617">
        <f t="shared" si="22"/>
        <v>17.900000000000006</v>
      </c>
      <c r="DV48" s="561">
        <f t="shared" si="23"/>
        <v>0.31070994618989767</v>
      </c>
      <c r="DW48" s="732">
        <v>52.534999999999997</v>
      </c>
      <c r="DX48" s="617">
        <f t="shared" si="24"/>
        <v>-3.1780000000000044</v>
      </c>
      <c r="DY48" s="561">
        <f t="shared" si="25"/>
        <v>-5.7042342002764243E-2</v>
      </c>
      <c r="DZ48" s="732">
        <v>205.459</v>
      </c>
      <c r="EA48" s="617">
        <f t="shared" si="26"/>
        <v>19.125000000000028</v>
      </c>
      <c r="EB48" s="561">
        <f t="shared" si="27"/>
        <v>0.102638273208325</v>
      </c>
      <c r="EC48" s="732">
        <v>453.37099999999998</v>
      </c>
      <c r="ED48" s="617">
        <f t="shared" si="28"/>
        <v>1.2740000000000009</v>
      </c>
      <c r="EE48" s="561">
        <f t="shared" si="29"/>
        <v>2.8179793274452185E-3</v>
      </c>
      <c r="EF48" s="732">
        <v>35.673000000000002</v>
      </c>
      <c r="EG48" s="617">
        <f t="shared" si="44"/>
        <v>-15.495999999999995</v>
      </c>
      <c r="EH48" s="561">
        <f t="shared" si="45"/>
        <v>-0.3028396099200687</v>
      </c>
      <c r="EI48" s="732">
        <v>47.152999999999999</v>
      </c>
      <c r="EJ48" s="617">
        <f t="shared" si="32"/>
        <v>5.2549999999999955</v>
      </c>
      <c r="EK48" s="561">
        <f t="shared" si="33"/>
        <v>0.1254236479068212</v>
      </c>
      <c r="EL48" s="732">
        <v>47.377000000000002</v>
      </c>
      <c r="EM48" s="617">
        <f t="shared" si="46"/>
        <v>8.8740000000000023</v>
      </c>
      <c r="EN48" s="561">
        <f t="shared" si="47"/>
        <v>0.23047554735994605</v>
      </c>
      <c r="EO48" s="732">
        <v>130.203</v>
      </c>
      <c r="EP48" s="617">
        <f t="shared" si="48"/>
        <v>-1.3669999999999902</v>
      </c>
      <c r="EQ48" s="561">
        <f t="shared" si="49"/>
        <v>-1.0389906513642855E-2</v>
      </c>
      <c r="ER48" s="732">
        <v>583.57399999999996</v>
      </c>
      <c r="ES48" s="617">
        <f t="shared" si="50"/>
        <v>-9.2999999999960892E-2</v>
      </c>
      <c r="ET48" s="561">
        <f t="shared" si="51"/>
        <v>-1.5933743041830515E-4</v>
      </c>
    </row>
    <row r="49" spans="1:150" x14ac:dyDescent="0.3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40"/>
        <v>1.1269999999999989</v>
      </c>
      <c r="CR49" s="561">
        <f t="shared" si="41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42"/>
        <v>-9.8149999999999977</v>
      </c>
      <c r="DG49" s="561">
        <f t="shared" si="43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  <c r="DQ49" s="732">
        <v>26.728999999999999</v>
      </c>
      <c r="DR49" s="617">
        <f t="shared" si="20"/>
        <v>1.2139999999999986</v>
      </c>
      <c r="DS49" s="561">
        <f t="shared" si="21"/>
        <v>4.7579854987262339E-2</v>
      </c>
      <c r="DT49" s="732">
        <v>23.503</v>
      </c>
      <c r="DU49" s="617">
        <f t="shared" si="22"/>
        <v>-2.1129999999999995</v>
      </c>
      <c r="DV49" s="561">
        <f t="shared" si="23"/>
        <v>-8.2487507807620222E-2</v>
      </c>
      <c r="DW49" s="732">
        <v>46.052999999999997</v>
      </c>
      <c r="DX49" s="617">
        <f t="shared" si="24"/>
        <v>10.046999999999997</v>
      </c>
      <c r="DY49" s="561">
        <f t="shared" si="25"/>
        <v>0.27903682719546735</v>
      </c>
      <c r="DZ49" s="732">
        <v>96.284999999999997</v>
      </c>
      <c r="EA49" s="617">
        <f t="shared" si="26"/>
        <v>9.1479999999999961</v>
      </c>
      <c r="EB49" s="561">
        <f t="shared" si="27"/>
        <v>0.10498410548905741</v>
      </c>
      <c r="EC49" s="732">
        <v>178.517</v>
      </c>
      <c r="ED49" s="617">
        <f t="shared" si="28"/>
        <v>-6.1140000000000043</v>
      </c>
      <c r="EE49" s="561">
        <f t="shared" si="29"/>
        <v>-3.3114699048372179E-2</v>
      </c>
      <c r="EF49" s="732">
        <v>50.82</v>
      </c>
      <c r="EG49" s="617">
        <f t="shared" si="44"/>
        <v>5.5140000000000029</v>
      </c>
      <c r="EH49" s="561">
        <f t="shared" si="45"/>
        <v>0.12170573433982261</v>
      </c>
      <c r="EI49" s="732">
        <v>34.930999999999997</v>
      </c>
      <c r="EJ49" s="617">
        <f t="shared" si="32"/>
        <v>-12.256</v>
      </c>
      <c r="EK49" s="561">
        <f t="shared" si="33"/>
        <v>-0.25973255345752011</v>
      </c>
      <c r="EL49" s="732">
        <v>39.924999999999997</v>
      </c>
      <c r="EM49" s="617">
        <f t="shared" si="46"/>
        <v>-2.919000000000004</v>
      </c>
      <c r="EN49" s="561">
        <f t="shared" si="47"/>
        <v>-6.8130893473998783E-2</v>
      </c>
      <c r="EO49" s="732">
        <v>125.676</v>
      </c>
      <c r="EP49" s="617">
        <f t="shared" si="48"/>
        <v>-9.6609999999999872</v>
      </c>
      <c r="EQ49" s="561">
        <f t="shared" si="49"/>
        <v>-7.1384765437389544E-2</v>
      </c>
      <c r="ER49" s="732">
        <v>304.19299999999998</v>
      </c>
      <c r="ES49" s="617">
        <f t="shared" si="50"/>
        <v>-15.774999999999977</v>
      </c>
      <c r="ET49" s="561">
        <f t="shared" si="51"/>
        <v>-4.9301805180517987E-2</v>
      </c>
    </row>
    <row r="50" spans="1:150" x14ac:dyDescent="0.3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40"/>
        <v>31.339999999999996</v>
      </c>
      <c r="CR50" s="561">
        <f t="shared" si="41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42"/>
        <v>10.260999999999996</v>
      </c>
      <c r="DG50" s="561">
        <f t="shared" si="43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  <c r="DQ50" s="732">
        <v>61.03</v>
      </c>
      <c r="DR50" s="617">
        <f t="shared" si="20"/>
        <v>13.175000000000004</v>
      </c>
      <c r="DS50" s="561">
        <f t="shared" si="21"/>
        <v>0.27531083481349922</v>
      </c>
      <c r="DT50" s="732">
        <v>60.756999999999998</v>
      </c>
      <c r="DU50" s="617">
        <f t="shared" si="22"/>
        <v>12.406999999999996</v>
      </c>
      <c r="DV50" s="561">
        <f t="shared" si="23"/>
        <v>0.25660806618407439</v>
      </c>
      <c r="DW50" s="732">
        <v>49.686</v>
      </c>
      <c r="DX50" s="617">
        <f t="shared" si="24"/>
        <v>4.4099999999999966</v>
      </c>
      <c r="DY50" s="561">
        <f t="shared" si="25"/>
        <v>9.7402597402597324E-2</v>
      </c>
      <c r="DZ50" s="732">
        <v>171.47300000000001</v>
      </c>
      <c r="EA50" s="617">
        <f t="shared" si="26"/>
        <v>29.992000000000019</v>
      </c>
      <c r="EB50" s="561">
        <f t="shared" si="27"/>
        <v>0.21198606173267096</v>
      </c>
      <c r="EC50" s="732">
        <v>355.13900000000001</v>
      </c>
      <c r="ED50" s="617">
        <f t="shared" si="28"/>
        <v>52.072000000000003</v>
      </c>
      <c r="EE50" s="561">
        <f t="shared" si="29"/>
        <v>0.17181679298636934</v>
      </c>
      <c r="EF50" s="732">
        <v>60.244999999999997</v>
      </c>
      <c r="EG50" s="617">
        <f t="shared" si="44"/>
        <v>17.556999999999995</v>
      </c>
      <c r="EH50" s="561">
        <f t="shared" si="45"/>
        <v>0.41128654422788591</v>
      </c>
      <c r="EI50" s="732">
        <v>57.792000000000002</v>
      </c>
      <c r="EJ50" s="617">
        <f t="shared" si="32"/>
        <v>7.4380000000000024</v>
      </c>
      <c r="EK50" s="561">
        <f t="shared" si="33"/>
        <v>0.14771418358025187</v>
      </c>
      <c r="EL50" s="732">
        <v>58.128</v>
      </c>
      <c r="EM50" s="617">
        <f t="shared" si="46"/>
        <v>-5.7959999999999994</v>
      </c>
      <c r="EN50" s="561">
        <f t="shared" si="47"/>
        <v>-9.0670170827858068E-2</v>
      </c>
      <c r="EO50" s="732">
        <v>176.16500000000002</v>
      </c>
      <c r="EP50" s="617">
        <f t="shared" si="48"/>
        <v>176.16500000000002</v>
      </c>
      <c r="EQ50" s="561" t="e">
        <f t="shared" si="49"/>
        <v>#DIV/0!</v>
      </c>
      <c r="ER50" s="732">
        <v>531.30400000000009</v>
      </c>
      <c r="ES50" s="617">
        <f t="shared" si="50"/>
        <v>228.23700000000008</v>
      </c>
      <c r="ET50" s="561">
        <f t="shared" si="51"/>
        <v>0.75309090069192641</v>
      </c>
    </row>
    <row r="51" spans="1:150" s="61" customFormat="1" ht="15.75" customHeight="1" x14ac:dyDescent="0.3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40"/>
        <v>-1.1681999999999998E-2</v>
      </c>
      <c r="CR51" s="561">
        <f t="shared" si="41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42"/>
        <v>-2.1329999999999988E-2</v>
      </c>
      <c r="DG51" s="561">
        <f t="shared" si="43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  <c r="DQ51" s="732">
        <v>0.160722</v>
      </c>
      <c r="DR51" s="617">
        <f t="shared" si="20"/>
        <v>-4.8959999999999837E-3</v>
      </c>
      <c r="DS51" s="561">
        <f t="shared" si="21"/>
        <v>-2.9562004129985775E-2</v>
      </c>
      <c r="DT51" s="732">
        <v>0.15131</v>
      </c>
      <c r="DU51" s="617">
        <f t="shared" si="22"/>
        <v>-9.2780000000000085E-3</v>
      </c>
      <c r="DV51" s="561">
        <f t="shared" si="23"/>
        <v>-5.7775176227364486E-2</v>
      </c>
      <c r="DW51" s="732">
        <v>0.13799</v>
      </c>
      <c r="DX51" s="617">
        <f t="shared" si="24"/>
        <v>1.0000000000010001E-5</v>
      </c>
      <c r="DY51" s="561">
        <f t="shared" si="25"/>
        <v>7.2474271633642565E-5</v>
      </c>
      <c r="DZ51" s="732">
        <v>0.45002199999999998</v>
      </c>
      <c r="EA51" s="617">
        <f t="shared" si="26"/>
        <v>-1.416400000000001E-2</v>
      </c>
      <c r="EB51" s="561">
        <f t="shared" si="27"/>
        <v>-3.0513630311987026E-2</v>
      </c>
      <c r="EC51" s="732">
        <v>1.0157319999999999</v>
      </c>
      <c r="ED51" s="617">
        <f t="shared" si="28"/>
        <v>-6.0404000000000124E-2</v>
      </c>
      <c r="EE51" s="561">
        <f t="shared" si="29"/>
        <v>-5.6130451913141206E-2</v>
      </c>
      <c r="EF51" s="732">
        <v>0.123446</v>
      </c>
      <c r="EG51" s="617">
        <f t="shared" si="44"/>
        <v>1.913999999999999E-3</v>
      </c>
      <c r="EH51" s="561">
        <f t="shared" si="45"/>
        <v>1.5748938551163473E-2</v>
      </c>
      <c r="EI51" s="732">
        <v>0.11518600000000001</v>
      </c>
      <c r="EJ51" s="617">
        <f t="shared" si="32"/>
        <v>-6.4677999999999986E-2</v>
      </c>
      <c r="EK51" s="561">
        <f t="shared" si="33"/>
        <v>-0.35959391540274865</v>
      </c>
      <c r="EL51" s="732">
        <v>0.11776600000000001</v>
      </c>
      <c r="EM51" s="617">
        <f t="shared" si="46"/>
        <v>-1.7145999999999995E-2</v>
      </c>
      <c r="EN51" s="561">
        <f t="shared" si="47"/>
        <v>-0.12709025142314986</v>
      </c>
      <c r="EO51" s="732">
        <v>0.35639799999999999</v>
      </c>
      <c r="EP51" s="617">
        <f t="shared" si="48"/>
        <v>-7.9910000000000037E-2</v>
      </c>
      <c r="EQ51" s="561">
        <f t="shared" si="49"/>
        <v>-0.18315043501379766</v>
      </c>
      <c r="ER51" s="732">
        <v>1.3721299999999998</v>
      </c>
      <c r="ES51" s="617">
        <f t="shared" si="50"/>
        <v>-0.14031400000000005</v>
      </c>
      <c r="ET51" s="561">
        <f t="shared" si="51"/>
        <v>-9.277302167881922E-2</v>
      </c>
    </row>
    <row r="52" spans="1:150" x14ac:dyDescent="0.3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40"/>
        <v>27.300839000000053</v>
      </c>
      <c r="CR52" s="624">
        <f t="shared" si="41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42"/>
        <v>-23.937419999999975</v>
      </c>
      <c r="DG52" s="624">
        <f t="shared" si="43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  <c r="DQ52" s="21">
        <v>339.97329999999999</v>
      </c>
      <c r="DR52" s="618">
        <f t="shared" si="20"/>
        <v>30.993859000000043</v>
      </c>
      <c r="DS52" s="624">
        <f t="shared" si="21"/>
        <v>0.10031042486092157</v>
      </c>
      <c r="DT52" s="21">
        <v>278.25541000000004</v>
      </c>
      <c r="DU52" s="618">
        <f t="shared" si="22"/>
        <v>19.68350300000003</v>
      </c>
      <c r="DV52" s="624">
        <f t="shared" si="23"/>
        <v>7.6123903901130413E-2</v>
      </c>
      <c r="DW52" s="21">
        <v>224.93231299999999</v>
      </c>
      <c r="DX52" s="618">
        <f t="shared" si="24"/>
        <v>32.704735000000028</v>
      </c>
      <c r="DY52" s="624">
        <f t="shared" si="25"/>
        <v>0.17013549949633155</v>
      </c>
      <c r="DZ52" s="21">
        <v>843.16102300000011</v>
      </c>
      <c r="EA52" s="618">
        <f t="shared" si="26"/>
        <v>83.382097000000158</v>
      </c>
      <c r="EB52" s="624">
        <f t="shared" si="27"/>
        <v>0.10974520896358761</v>
      </c>
      <c r="EC52" s="21">
        <v>2152.3428860000004</v>
      </c>
      <c r="ED52" s="618">
        <f t="shared" si="28"/>
        <v>50.68113700000049</v>
      </c>
      <c r="EE52" s="624">
        <f t="shared" si="29"/>
        <v>2.4114792508411635E-2</v>
      </c>
      <c r="EF52" s="21">
        <v>208.04022799999998</v>
      </c>
      <c r="EG52" s="618">
        <f t="shared" si="44"/>
        <v>23.27268799999996</v>
      </c>
      <c r="EH52" s="624">
        <f t="shared" si="45"/>
        <v>0.12595658306648427</v>
      </c>
      <c r="EI52" s="21">
        <v>212.17898800000003</v>
      </c>
      <c r="EJ52" s="618">
        <f t="shared" si="32"/>
        <v>19.538162000000028</v>
      </c>
      <c r="EK52" s="624">
        <f t="shared" si="33"/>
        <v>0.1014227482600185</v>
      </c>
      <c r="EL52" s="21">
        <v>282.709069</v>
      </c>
      <c r="EM52" s="618">
        <f t="shared" si="46"/>
        <v>10.946866999999997</v>
      </c>
      <c r="EN52" s="624">
        <f t="shared" si="47"/>
        <v>4.0281050563462824E-2</v>
      </c>
      <c r="EO52" s="21">
        <v>702.92828500000007</v>
      </c>
      <c r="EP52" s="618">
        <f t="shared" si="48"/>
        <v>53.757717000000184</v>
      </c>
      <c r="EQ52" s="624">
        <f t="shared" si="49"/>
        <v>8.2809849444684308E-2</v>
      </c>
      <c r="ER52" s="21">
        <v>2855.2711710000003</v>
      </c>
      <c r="ES52" s="618">
        <f t="shared" si="50"/>
        <v>104.43885400000045</v>
      </c>
      <c r="ET52" s="624">
        <f t="shared" si="51"/>
        <v>3.7966274190750847E-2</v>
      </c>
    </row>
    <row r="53" spans="1:150" x14ac:dyDescent="0.3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40"/>
        <v>27.727000000000032</v>
      </c>
      <c r="CR53" s="561">
        <f t="shared" si="41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42"/>
        <v>-20.96999999999997</v>
      </c>
      <c r="DG53" s="561">
        <f t="shared" si="43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  <c r="DQ53" s="732">
        <v>315.24</v>
      </c>
      <c r="DR53" s="617">
        <f t="shared" si="20"/>
        <v>29.601000000000056</v>
      </c>
      <c r="DS53" s="561">
        <f t="shared" si="21"/>
        <v>0.10363080671757029</v>
      </c>
      <c r="DT53" s="732">
        <v>258.12900000000002</v>
      </c>
      <c r="DU53" s="617">
        <f t="shared" si="22"/>
        <v>19.468000000000018</v>
      </c>
      <c r="DV53" s="561">
        <f t="shared" si="23"/>
        <v>8.1571769162117058E-2</v>
      </c>
      <c r="DW53" s="732">
        <v>210.017</v>
      </c>
      <c r="DX53" s="617">
        <f t="shared" si="24"/>
        <v>32.178000000000026</v>
      </c>
      <c r="DY53" s="561">
        <f t="shared" si="25"/>
        <v>0.18093893915282941</v>
      </c>
      <c r="DZ53" s="732">
        <v>783.38600000000008</v>
      </c>
      <c r="EA53" s="617">
        <f t="shared" si="26"/>
        <v>81.247000000000071</v>
      </c>
      <c r="EB53" s="561">
        <f t="shared" si="27"/>
        <v>0.11571355529318279</v>
      </c>
      <c r="EC53" s="732">
        <v>2008.1590000000001</v>
      </c>
      <c r="ED53" s="617">
        <f t="shared" si="28"/>
        <v>53.422000000000025</v>
      </c>
      <c r="EE53" s="561">
        <f t="shared" si="29"/>
        <v>2.7329507754751674E-2</v>
      </c>
      <c r="EF53" s="732">
        <v>196.36199999999999</v>
      </c>
      <c r="EG53" s="617">
        <f t="shared" si="44"/>
        <v>23.364999999999981</v>
      </c>
      <c r="EH53" s="561">
        <f t="shared" si="45"/>
        <v>0.13506014555165685</v>
      </c>
      <c r="EI53" s="732">
        <v>198.60300000000004</v>
      </c>
      <c r="EJ53" s="617">
        <f t="shared" si="32"/>
        <v>17.988000000000028</v>
      </c>
      <c r="EK53" s="561">
        <f t="shared" si="33"/>
        <v>9.9593057055062023E-2</v>
      </c>
      <c r="EL53" s="732">
        <v>264.42200000000003</v>
      </c>
      <c r="EM53" s="617">
        <f t="shared" si="46"/>
        <v>10.516999999999996</v>
      </c>
      <c r="EN53" s="561">
        <f t="shared" si="47"/>
        <v>4.1421003918788502E-2</v>
      </c>
      <c r="EO53" s="732">
        <v>659.38699999999994</v>
      </c>
      <c r="EP53" s="617">
        <f>EO53-CJ53</f>
        <v>51.870000000000005</v>
      </c>
      <c r="EQ53" s="561">
        <f t="shared" si="49"/>
        <v>8.5380326805669648E-2</v>
      </c>
      <c r="ER53" s="732">
        <v>2667.5460000000003</v>
      </c>
      <c r="ES53" s="617">
        <f t="shared" si="50"/>
        <v>105.29200000000037</v>
      </c>
      <c r="ET53" s="561">
        <f t="shared" si="51"/>
        <v>4.1093505952181308E-2</v>
      </c>
    </row>
    <row r="54" spans="1:150" x14ac:dyDescent="0.3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40"/>
        <v>1.3439999999999941</v>
      </c>
      <c r="CR54" s="561">
        <f t="shared" si="41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42"/>
        <v>-11.305999999999983</v>
      </c>
      <c r="DG54" s="561">
        <f t="shared" si="43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  <c r="DQ54" s="732">
        <v>127.93300000000001</v>
      </c>
      <c r="DR54" s="617">
        <f t="shared" si="20"/>
        <v>6.3830000000000098</v>
      </c>
      <c r="DS54" s="561">
        <f t="shared" si="21"/>
        <v>5.2513368983957302E-2</v>
      </c>
      <c r="DT54" s="732">
        <v>110.90300000000001</v>
      </c>
      <c r="DU54" s="617">
        <f t="shared" si="22"/>
        <v>5.4490000000000123</v>
      </c>
      <c r="DV54" s="561">
        <f t="shared" si="23"/>
        <v>5.1671818992167322E-2</v>
      </c>
      <c r="DW54" s="732">
        <v>91.572999999999993</v>
      </c>
      <c r="DX54" s="617">
        <f t="shared" si="24"/>
        <v>2.2099999999999937</v>
      </c>
      <c r="DY54" s="561">
        <f t="shared" si="25"/>
        <v>2.4730593198527284E-2</v>
      </c>
      <c r="DZ54" s="732">
        <v>330.40899999999999</v>
      </c>
      <c r="EA54" s="617">
        <f t="shared" si="26"/>
        <v>14.04200000000003</v>
      </c>
      <c r="EB54" s="561">
        <f t="shared" si="27"/>
        <v>4.4385160272721338E-2</v>
      </c>
      <c r="EC54" s="732">
        <v>806.72</v>
      </c>
      <c r="ED54" s="617">
        <f t="shared" si="28"/>
        <v>-6.49899999999991</v>
      </c>
      <c r="EE54" s="561">
        <f t="shared" si="29"/>
        <v>-7.9916971934988115E-3</v>
      </c>
      <c r="EF54" s="732">
        <v>91.078000000000003</v>
      </c>
      <c r="EG54" s="617">
        <f t="shared" si="44"/>
        <v>0.7190000000000083</v>
      </c>
      <c r="EH54" s="561">
        <f t="shared" si="45"/>
        <v>7.9571487068250905E-3</v>
      </c>
      <c r="EI54" s="732">
        <v>94.924000000000007</v>
      </c>
      <c r="EJ54" s="617">
        <f t="shared" si="32"/>
        <v>0.73500000000001364</v>
      </c>
      <c r="EK54" s="561">
        <f t="shared" si="33"/>
        <v>7.8034590026437659E-3</v>
      </c>
      <c r="EL54" s="732">
        <v>115.777</v>
      </c>
      <c r="EM54" s="617">
        <f t="shared" si="46"/>
        <v>-0.33299999999999841</v>
      </c>
      <c r="EN54" s="561">
        <f t="shared" si="47"/>
        <v>-2.8679700284213109E-3</v>
      </c>
      <c r="EO54" s="732">
        <v>301.779</v>
      </c>
      <c r="EP54" s="617">
        <f t="shared" si="48"/>
        <v>1.1209999999999809</v>
      </c>
      <c r="EQ54" s="561">
        <f t="shared" si="49"/>
        <v>3.7284888477937751E-3</v>
      </c>
      <c r="ER54" s="732">
        <v>1108.499</v>
      </c>
      <c r="ES54" s="617">
        <f t="shared" si="50"/>
        <v>-5.3779999999999291</v>
      </c>
      <c r="ET54" s="561">
        <f t="shared" si="51"/>
        <v>-4.8281812085175738E-3</v>
      </c>
    </row>
    <row r="55" spans="1:150" x14ac:dyDescent="0.3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40"/>
        <v>2.6280000000000001</v>
      </c>
      <c r="CR55" s="561">
        <f t="shared" si="41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42"/>
        <v>-8.0000000000000071E-3</v>
      </c>
      <c r="DG55" s="561">
        <f t="shared" si="43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  <c r="DQ55" s="732">
        <v>4.6559999999999997</v>
      </c>
      <c r="DR55" s="617">
        <f t="shared" si="20"/>
        <v>0.16199999999999992</v>
      </c>
      <c r="DS55" s="561">
        <f t="shared" si="21"/>
        <v>3.6048064085447244E-2</v>
      </c>
      <c r="DT55" s="732">
        <v>5.1139999999999999</v>
      </c>
      <c r="DU55" s="617">
        <f t="shared" si="22"/>
        <v>0.375</v>
      </c>
      <c r="DV55" s="561">
        <f t="shared" si="23"/>
        <v>7.9130618273897446E-2</v>
      </c>
      <c r="DW55" s="732">
        <v>4.4829999999999997</v>
      </c>
      <c r="DX55" s="617">
        <f t="shared" si="24"/>
        <v>3.2000000000000028E-2</v>
      </c>
      <c r="DY55" s="561">
        <f t="shared" si="25"/>
        <v>7.189395641428899E-3</v>
      </c>
      <c r="DZ55" s="732">
        <v>14.253</v>
      </c>
      <c r="EA55" s="617">
        <f t="shared" si="26"/>
        <v>0.56899999999999906</v>
      </c>
      <c r="EB55" s="561">
        <f t="shared" si="27"/>
        <v>4.1581408944752922E-2</v>
      </c>
      <c r="EC55" s="732">
        <v>27.765000000000001</v>
      </c>
      <c r="ED55" s="617">
        <f t="shared" si="28"/>
        <v>-0.52199999999999847</v>
      </c>
      <c r="EE55" s="561">
        <f t="shared" si="29"/>
        <v>-1.8453706649697688E-2</v>
      </c>
      <c r="EF55" s="732">
        <v>4.694</v>
      </c>
      <c r="EG55" s="617">
        <f t="shared" si="44"/>
        <v>0.16600000000000037</v>
      </c>
      <c r="EH55" s="561">
        <f t="shared" si="45"/>
        <v>3.6660777385159098E-2</v>
      </c>
      <c r="EI55" s="732">
        <v>2.0129999999999999</v>
      </c>
      <c r="EJ55" s="617">
        <f t="shared" si="32"/>
        <v>0.23099999999999987</v>
      </c>
      <c r="EK55" s="561">
        <f t="shared" si="33"/>
        <v>0.12962962962962957</v>
      </c>
      <c r="EL55" s="732">
        <v>4.5090000000000003</v>
      </c>
      <c r="EM55" s="617">
        <f t="shared" si="46"/>
        <v>-1.5089999999999995</v>
      </c>
      <c r="EN55" s="561">
        <f t="shared" si="47"/>
        <v>-0.25074775672981048</v>
      </c>
      <c r="EO55" s="732">
        <v>11.216000000000001</v>
      </c>
      <c r="EP55" s="617">
        <f t="shared" si="48"/>
        <v>-1.1119999999999983</v>
      </c>
      <c r="EQ55" s="561">
        <f t="shared" si="49"/>
        <v>-9.0201168072679944E-2</v>
      </c>
      <c r="ER55" s="732">
        <v>38.981000000000002</v>
      </c>
      <c r="ES55" s="617">
        <f t="shared" si="50"/>
        <v>-1.6339999999999932</v>
      </c>
      <c r="ET55" s="561">
        <f t="shared" si="51"/>
        <v>-4.0231441585620913E-2</v>
      </c>
    </row>
    <row r="56" spans="1:150" x14ac:dyDescent="0.3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40"/>
        <v>23.727000000000004</v>
      </c>
      <c r="CR56" s="561">
        <f t="shared" si="41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42"/>
        <v>-9.4979999999999905</v>
      </c>
      <c r="DG56" s="561">
        <f t="shared" si="43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  <c r="DQ56" s="732">
        <v>180.34399999999999</v>
      </c>
      <c r="DR56" s="617">
        <f t="shared" si="20"/>
        <v>22.894000000000005</v>
      </c>
      <c r="DS56" s="561">
        <f t="shared" si="21"/>
        <v>0.14540489044141003</v>
      </c>
      <c r="DT56" s="732">
        <v>140.63999999999999</v>
      </c>
      <c r="DU56" s="617">
        <f t="shared" si="22"/>
        <v>13.426999999999992</v>
      </c>
      <c r="DV56" s="561">
        <f t="shared" si="23"/>
        <v>0.10554738902470653</v>
      </c>
      <c r="DW56" s="732">
        <v>112.89100000000001</v>
      </c>
      <c r="DX56" s="617">
        <f t="shared" si="24"/>
        <v>30.187000000000012</v>
      </c>
      <c r="DY56" s="561">
        <f t="shared" si="25"/>
        <v>0.36500048365254417</v>
      </c>
      <c r="DZ56" s="732">
        <v>433.875</v>
      </c>
      <c r="EA56" s="617">
        <f t="shared" si="26"/>
        <v>66.507999999999981</v>
      </c>
      <c r="EB56" s="561">
        <f t="shared" si="27"/>
        <v>0.18103966877808833</v>
      </c>
      <c r="EC56" s="732">
        <v>1163.701</v>
      </c>
      <c r="ED56" s="617">
        <f t="shared" si="28"/>
        <v>60.816000000000031</v>
      </c>
      <c r="EE56" s="561">
        <f t="shared" si="29"/>
        <v>5.5142648598902E-2</v>
      </c>
      <c r="EF56" s="732">
        <v>99.531999999999996</v>
      </c>
      <c r="EG56" s="617">
        <f t="shared" si="44"/>
        <v>23.394999999999996</v>
      </c>
      <c r="EH56" s="561">
        <f t="shared" si="45"/>
        <v>0.30727504367127673</v>
      </c>
      <c r="EI56" s="732">
        <v>100.59099999999999</v>
      </c>
      <c r="EJ56" s="617">
        <f t="shared" si="32"/>
        <v>17.114999999999995</v>
      </c>
      <c r="EK56" s="561">
        <f t="shared" si="33"/>
        <v>0.20502899036848909</v>
      </c>
      <c r="EL56" s="732">
        <v>142.34299999999999</v>
      </c>
      <c r="EM56" s="617">
        <f t="shared" si="46"/>
        <v>11.988999999999976</v>
      </c>
      <c r="EN56" s="561">
        <f t="shared" si="47"/>
        <v>9.1972628381177216E-2</v>
      </c>
      <c r="EO56" s="732">
        <v>342.46600000000001</v>
      </c>
      <c r="EP56" s="617">
        <f t="shared" si="48"/>
        <v>52.499000000000024</v>
      </c>
      <c r="EQ56" s="561">
        <f t="shared" si="49"/>
        <v>0.18105163691040713</v>
      </c>
      <c r="ER56" s="732">
        <v>1506.1669999999999</v>
      </c>
      <c r="ES56" s="617">
        <f t="shared" si="50"/>
        <v>113.31500000000005</v>
      </c>
      <c r="ET56" s="561">
        <f t="shared" si="51"/>
        <v>8.1354659360793585E-2</v>
      </c>
    </row>
    <row r="57" spans="1:150" x14ac:dyDescent="0.3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40"/>
        <v>3.9999999999999813E-2</v>
      </c>
      <c r="CR57" s="561">
        <f t="shared" si="41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42"/>
        <v>-3.0999999999999917E-2</v>
      </c>
      <c r="DG57" s="561">
        <f t="shared" si="43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  <c r="DQ57" s="732">
        <v>1.865</v>
      </c>
      <c r="DR57" s="617">
        <f t="shared" si="20"/>
        <v>0.18900000000000006</v>
      </c>
      <c r="DS57" s="561">
        <f t="shared" si="21"/>
        <v>0.11276849642004777</v>
      </c>
      <c r="DT57" s="732">
        <v>1.228</v>
      </c>
      <c r="DU57" s="617">
        <f t="shared" si="22"/>
        <v>0.251</v>
      </c>
      <c r="DV57" s="561">
        <f t="shared" si="23"/>
        <v>0.25690890481064482</v>
      </c>
      <c r="DW57" s="732">
        <v>0.85199999999999998</v>
      </c>
      <c r="DX57" s="617">
        <f t="shared" si="24"/>
        <v>0.23799999999999999</v>
      </c>
      <c r="DY57" s="561">
        <f t="shared" si="25"/>
        <v>0.38762214983713356</v>
      </c>
      <c r="DZ57" s="732">
        <v>3.9449999999999998</v>
      </c>
      <c r="EA57" s="617">
        <f t="shared" si="26"/>
        <v>0.67799999999999994</v>
      </c>
      <c r="EB57" s="561">
        <f t="shared" si="27"/>
        <v>0.20752984389348025</v>
      </c>
      <c r="EC57" s="732">
        <v>7.7560000000000002</v>
      </c>
      <c r="ED57" s="617">
        <f t="shared" si="28"/>
        <v>0.3830000000000009</v>
      </c>
      <c r="EE57" s="561">
        <f t="shared" si="29"/>
        <v>5.1946290519463034E-2</v>
      </c>
      <c r="EF57" s="732">
        <v>0.82499999999999996</v>
      </c>
      <c r="EG57" s="617">
        <f t="shared" si="44"/>
        <v>-6.800000000000006E-2</v>
      </c>
      <c r="EH57" s="561">
        <f t="shared" si="45"/>
        <v>-7.6147816349384168E-2</v>
      </c>
      <c r="EI57" s="732">
        <v>0.872</v>
      </c>
      <c r="EJ57" s="617">
        <f t="shared" si="32"/>
        <v>-6.1000000000000054E-2</v>
      </c>
      <c r="EK57" s="561">
        <f t="shared" si="33"/>
        <v>-6.5380493033226211E-2</v>
      </c>
      <c r="EL57" s="732">
        <v>1.508</v>
      </c>
      <c r="EM57" s="617">
        <f t="shared" si="46"/>
        <v>0.33699999999999997</v>
      </c>
      <c r="EN57" s="561">
        <f t="shared" si="47"/>
        <v>0.28778821520068315</v>
      </c>
      <c r="EO57" s="732">
        <v>3.2050000000000001</v>
      </c>
      <c r="EP57" s="617">
        <f t="shared" si="48"/>
        <v>0.20800000000000018</v>
      </c>
      <c r="EQ57" s="561">
        <f t="shared" si="49"/>
        <v>6.9402736069402796E-2</v>
      </c>
      <c r="ER57" s="732">
        <v>10.961</v>
      </c>
      <c r="ES57" s="617">
        <f t="shared" si="50"/>
        <v>0.59100000000000108</v>
      </c>
      <c r="ET57" s="561">
        <f t="shared" si="51"/>
        <v>5.6991321118611486E-2</v>
      </c>
    </row>
    <row r="58" spans="1:150" x14ac:dyDescent="0.3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40"/>
        <v>-1.2000000000000011E-2</v>
      </c>
      <c r="CR58" s="561">
        <f t="shared" si="41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42"/>
        <v>-0.127</v>
      </c>
      <c r="DG58" s="561">
        <f t="shared" si="43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  <c r="DQ58" s="732">
        <v>0.442</v>
      </c>
      <c r="DR58" s="617">
        <f t="shared" si="20"/>
        <v>-2.6999999999999968E-2</v>
      </c>
      <c r="DS58" s="561">
        <f t="shared" si="21"/>
        <v>-5.7569296375266463E-2</v>
      </c>
      <c r="DT58" s="732">
        <v>0.24399999999999999</v>
      </c>
      <c r="DU58" s="617">
        <f t="shared" si="22"/>
        <v>-3.400000000000003E-2</v>
      </c>
      <c r="DV58" s="561">
        <f t="shared" si="23"/>
        <v>-0.1223021582733814</v>
      </c>
      <c r="DW58" s="732">
        <v>0.218</v>
      </c>
      <c r="DX58" s="617">
        <f t="shared" si="24"/>
        <v>-0.48899999999999999</v>
      </c>
      <c r="DY58" s="561">
        <f t="shared" si="25"/>
        <v>-0.69165487977369167</v>
      </c>
      <c r="DZ58" s="732">
        <v>0.90399999999999991</v>
      </c>
      <c r="EA58" s="617">
        <f t="shared" si="26"/>
        <v>-0.55000000000000004</v>
      </c>
      <c r="EB58" s="561">
        <f t="shared" si="27"/>
        <v>-0.37826685006877581</v>
      </c>
      <c r="EC58" s="732">
        <v>2.2169999999999996</v>
      </c>
      <c r="ED58" s="617">
        <f t="shared" si="28"/>
        <v>-0.75600000000000023</v>
      </c>
      <c r="EE58" s="561">
        <f t="shared" si="29"/>
        <v>-0.25428859737638759</v>
      </c>
      <c r="EF58" s="732">
        <v>0.23300000000000001</v>
      </c>
      <c r="EG58" s="617">
        <f t="shared" si="44"/>
        <v>-0.84700000000000009</v>
      </c>
      <c r="EH58" s="561">
        <f t="shared" si="45"/>
        <v>-0.78425925925925932</v>
      </c>
      <c r="EI58" s="732">
        <v>0.20300000000000001</v>
      </c>
      <c r="EJ58" s="617">
        <f t="shared" si="32"/>
        <v>-3.1999999999999973E-2</v>
      </c>
      <c r="EK58" s="561">
        <f t="shared" si="33"/>
        <v>-0.13617021276595734</v>
      </c>
      <c r="EL58" s="732">
        <v>0.28499999999999998</v>
      </c>
      <c r="EM58" s="617">
        <f t="shared" si="46"/>
        <v>3.2999999999999974E-2</v>
      </c>
      <c r="EN58" s="561">
        <f t="shared" si="47"/>
        <v>0.13095238095238085</v>
      </c>
      <c r="EO58" s="732">
        <v>0.72100000000000009</v>
      </c>
      <c r="EP58" s="617">
        <f t="shared" si="48"/>
        <v>-0.84599999999999986</v>
      </c>
      <c r="EQ58" s="561">
        <f t="shared" si="49"/>
        <v>-0.53988513082322898</v>
      </c>
      <c r="ER58" s="732">
        <v>2.9379999999999997</v>
      </c>
      <c r="ES58" s="617">
        <f t="shared" si="50"/>
        <v>-1.6020000000000003</v>
      </c>
      <c r="ET58" s="561">
        <f t="shared" si="51"/>
        <v>-0.35286343612334808</v>
      </c>
    </row>
    <row r="59" spans="1:150" x14ac:dyDescent="0.3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40"/>
        <v>-0.42616100000000046</v>
      </c>
      <c r="CR59" s="561">
        <f t="shared" si="41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42"/>
        <v>-2.9674200000000042</v>
      </c>
      <c r="DG59" s="561">
        <f t="shared" si="43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  <c r="DQ59" s="732">
        <v>24.7333</v>
      </c>
      <c r="DR59" s="617">
        <f t="shared" si="20"/>
        <v>1.3928590000000014</v>
      </c>
      <c r="DS59" s="561">
        <f t="shared" si="21"/>
        <v>5.9675779048048043E-2</v>
      </c>
      <c r="DT59" s="732">
        <v>20.12641</v>
      </c>
      <c r="DU59" s="617">
        <f t="shared" si="22"/>
        <v>0.21550299999999822</v>
      </c>
      <c r="DV59" s="561">
        <f t="shared" si="23"/>
        <v>1.0823364299777916E-2</v>
      </c>
      <c r="DW59" s="732">
        <v>14.915312999999999</v>
      </c>
      <c r="DX59" s="617">
        <f t="shared" si="24"/>
        <v>0.52673499999999862</v>
      </c>
      <c r="DY59" s="561">
        <f t="shared" si="25"/>
        <v>3.6607856592916869E-2</v>
      </c>
      <c r="DZ59" s="732">
        <v>59.775022999999997</v>
      </c>
      <c r="EA59" s="617">
        <f t="shared" si="26"/>
        <v>2.1350969999999947</v>
      </c>
      <c r="EB59" s="561">
        <f t="shared" si="27"/>
        <v>3.7041980241265308E-2</v>
      </c>
      <c r="EC59" s="732">
        <v>144.183886</v>
      </c>
      <c r="ED59" s="617">
        <f t="shared" si="28"/>
        <v>-2.7408630000000187</v>
      </c>
      <c r="EE59" s="561">
        <f t="shared" si="29"/>
        <v>-1.8654876177464277E-2</v>
      </c>
      <c r="EF59" s="732">
        <v>11.678227999999999</v>
      </c>
      <c r="EG59" s="617">
        <f t="shared" si="44"/>
        <v>-9.2312000000001504E-2</v>
      </c>
      <c r="EH59" s="561">
        <f t="shared" si="45"/>
        <v>-7.8426308393668848E-3</v>
      </c>
      <c r="EI59" s="732">
        <v>13.575987999999999</v>
      </c>
      <c r="EJ59" s="617">
        <f t="shared" si="32"/>
        <v>1.5501619999999985</v>
      </c>
      <c r="EK59" s="561">
        <f t="shared" si="33"/>
        <v>0.12890274647246672</v>
      </c>
      <c r="EL59" s="732">
        <v>18.287068999999999</v>
      </c>
      <c r="EM59" s="617">
        <f t="shared" si="46"/>
        <v>0.429866999999998</v>
      </c>
      <c r="EN59" s="561">
        <f t="shared" si="47"/>
        <v>2.407247227197172E-2</v>
      </c>
      <c r="EO59" s="732">
        <v>43.541285000000002</v>
      </c>
      <c r="EP59" s="617">
        <f t="shared" si="48"/>
        <v>1.8877170000000021</v>
      </c>
      <c r="EQ59" s="561">
        <f t="shared" si="49"/>
        <v>4.5319454986425221E-2</v>
      </c>
      <c r="ER59" s="732">
        <v>187.72517099999999</v>
      </c>
      <c r="ES59" s="617">
        <f t="shared" si="50"/>
        <v>-0.85314600000003793</v>
      </c>
      <c r="ET59" s="561">
        <f t="shared" si="51"/>
        <v>-4.5240938278181672E-3</v>
      </c>
    </row>
    <row r="60" spans="1:150" x14ac:dyDescent="0.3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40"/>
        <v>0.18255700000000002</v>
      </c>
      <c r="CR60" s="561">
        <f t="shared" si="41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42"/>
        <v>-0.32653899999999991</v>
      </c>
      <c r="DG60" s="561">
        <f t="shared" si="43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  <c r="DQ60" s="732">
        <v>0.86799999999999999</v>
      </c>
      <c r="DR60" s="617">
        <f t="shared" si="20"/>
        <v>2.6999999999999247E-5</v>
      </c>
      <c r="DS60" s="561">
        <f t="shared" si="21"/>
        <v>3.1106958396170439E-5</v>
      </c>
      <c r="DT60" s="732">
        <v>0</v>
      </c>
      <c r="DU60" s="617">
        <f t="shared" si="22"/>
        <v>0</v>
      </c>
      <c r="DV60" s="561" t="e">
        <f t="shared" si="23"/>
        <v>#DIV/0!</v>
      </c>
      <c r="DW60" s="732">
        <v>0</v>
      </c>
      <c r="DX60" s="617">
        <f t="shared" si="24"/>
        <v>0</v>
      </c>
      <c r="DY60" s="561" t="e">
        <f t="shared" si="25"/>
        <v>#DIV/0!</v>
      </c>
      <c r="DZ60" s="732">
        <v>0.86799999999999999</v>
      </c>
      <c r="EA60" s="617">
        <f t="shared" si="26"/>
        <v>2.6999999999999247E-5</v>
      </c>
      <c r="EB60" s="561">
        <f t="shared" si="27"/>
        <v>3.1106958396170439E-5</v>
      </c>
      <c r="EC60" s="732">
        <v>3.94903</v>
      </c>
      <c r="ED60" s="617">
        <f t="shared" si="28"/>
        <v>-0.38788299999999998</v>
      </c>
      <c r="EE60" s="561">
        <f t="shared" si="29"/>
        <v>-8.9437579218213506E-2</v>
      </c>
      <c r="EF60" s="732">
        <v>0</v>
      </c>
      <c r="EG60" s="617">
        <f t="shared" si="44"/>
        <v>0</v>
      </c>
      <c r="EH60" s="561" t="e">
        <f t="shared" si="45"/>
        <v>#DIV/0!</v>
      </c>
      <c r="EI60" s="732">
        <v>0</v>
      </c>
      <c r="EJ60" s="617">
        <f t="shared" si="32"/>
        <v>0</v>
      </c>
      <c r="EK60" s="561" t="e">
        <f t="shared" si="33"/>
        <v>#DIV/0!</v>
      </c>
      <c r="EL60" s="732">
        <v>1</v>
      </c>
      <c r="EM60" s="617">
        <f t="shared" si="46"/>
        <v>1</v>
      </c>
      <c r="EN60" s="561" t="e">
        <f t="shared" si="47"/>
        <v>#DIV/0!</v>
      </c>
      <c r="EO60" s="732">
        <v>1</v>
      </c>
      <c r="EP60" s="617">
        <f t="shared" si="48"/>
        <v>1</v>
      </c>
      <c r="EQ60" s="561" t="e">
        <f t="shared" si="49"/>
        <v>#DIV/0!</v>
      </c>
      <c r="ER60" s="732">
        <v>4.9490300000000005</v>
      </c>
      <c r="ES60" s="617">
        <f t="shared" si="50"/>
        <v>0.61211700000000047</v>
      </c>
      <c r="ET60" s="561">
        <f t="shared" si="51"/>
        <v>0.14114117576257593</v>
      </c>
    </row>
    <row r="61" spans="1:150" x14ac:dyDescent="0.3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40"/>
        <v>0</v>
      </c>
      <c r="CR61" s="561" t="e">
        <f t="shared" si="41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42"/>
        <v>0</v>
      </c>
      <c r="DG61" s="561" t="e">
        <f t="shared" si="43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  <c r="DR61" s="617">
        <f t="shared" si="20"/>
        <v>0</v>
      </c>
      <c r="DS61" s="561" t="e">
        <f t="shared" si="21"/>
        <v>#DIV/0!</v>
      </c>
      <c r="DT61" s="732">
        <v>0</v>
      </c>
      <c r="DU61" s="617">
        <f t="shared" si="22"/>
        <v>0</v>
      </c>
      <c r="DV61" s="561" t="e">
        <f t="shared" si="23"/>
        <v>#DIV/0!</v>
      </c>
      <c r="DW61" s="732">
        <v>0</v>
      </c>
      <c r="DX61" s="617">
        <f t="shared" si="24"/>
        <v>0</v>
      </c>
      <c r="DY61" s="561" t="e">
        <f t="shared" si="25"/>
        <v>#DIV/0!</v>
      </c>
      <c r="DZ61" s="732">
        <v>0</v>
      </c>
      <c r="EA61" s="617">
        <f t="shared" si="26"/>
        <v>0</v>
      </c>
      <c r="EB61" s="561" t="e">
        <f t="shared" si="27"/>
        <v>#DIV/0!</v>
      </c>
      <c r="EC61" s="732">
        <v>0</v>
      </c>
      <c r="ED61" s="617">
        <f t="shared" si="28"/>
        <v>0</v>
      </c>
      <c r="EE61" s="561" t="e">
        <f t="shared" si="29"/>
        <v>#DIV/0!</v>
      </c>
      <c r="EF61" s="732">
        <v>0</v>
      </c>
      <c r="EG61" s="617">
        <f t="shared" si="44"/>
        <v>0</v>
      </c>
      <c r="EH61" s="561" t="e">
        <f t="shared" si="45"/>
        <v>#DIV/0!</v>
      </c>
      <c r="EI61" s="732">
        <v>0</v>
      </c>
      <c r="EJ61" s="617">
        <f t="shared" si="32"/>
        <v>0</v>
      </c>
      <c r="EK61" s="561" t="e">
        <f t="shared" si="33"/>
        <v>#DIV/0!</v>
      </c>
      <c r="EL61" s="732">
        <v>0</v>
      </c>
      <c r="EM61" s="617">
        <f t="shared" si="46"/>
        <v>0</v>
      </c>
      <c r="EN61" s="561" t="e">
        <f t="shared" si="47"/>
        <v>#DIV/0!</v>
      </c>
      <c r="EO61" s="732">
        <v>0</v>
      </c>
      <c r="EP61" s="617">
        <f t="shared" si="48"/>
        <v>0</v>
      </c>
      <c r="EQ61" s="561" t="e">
        <f t="shared" si="49"/>
        <v>#DIV/0!</v>
      </c>
      <c r="ER61" s="732">
        <v>0</v>
      </c>
      <c r="ES61" s="617">
        <f t="shared" si="50"/>
        <v>0</v>
      </c>
      <c r="ET61" s="561" t="e">
        <f t="shared" si="51"/>
        <v>#DIV/0!</v>
      </c>
    </row>
    <row r="62" spans="1:150" x14ac:dyDescent="0.3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40"/>
        <v>16.309398000000009</v>
      </c>
      <c r="CR62" s="622">
        <f t="shared" si="41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42"/>
        <v>39.352080000000001</v>
      </c>
      <c r="DG62" s="622">
        <f t="shared" si="43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  <c r="DQ62" s="291">
        <v>36.614668000000002</v>
      </c>
      <c r="DR62" s="615">
        <f t="shared" si="20"/>
        <v>9.0209150000000022</v>
      </c>
      <c r="DS62" s="622">
        <f t="shared" si="21"/>
        <v>0.32691874135424792</v>
      </c>
      <c r="DT62" s="291">
        <v>25.371144000000001</v>
      </c>
      <c r="DU62" s="615">
        <f t="shared" si="22"/>
        <v>-0.66699899999999701</v>
      </c>
      <c r="DV62" s="622">
        <f t="shared" si="23"/>
        <v>-2.5616227701030642E-2</v>
      </c>
      <c r="DW62" s="291">
        <v>18.084471000000001</v>
      </c>
      <c r="DX62" s="615">
        <f t="shared" si="24"/>
        <v>-2.4085040000000006</v>
      </c>
      <c r="DY62" s="622">
        <f t="shared" si="25"/>
        <v>-0.11752827493323934</v>
      </c>
      <c r="DZ62" s="291">
        <v>80.070283000000003</v>
      </c>
      <c r="EA62" s="615">
        <f t="shared" si="26"/>
        <v>5.9454120000000046</v>
      </c>
      <c r="EB62" s="622">
        <f t="shared" si="27"/>
        <v>8.0208058642017799E-2</v>
      </c>
      <c r="EC62" s="291">
        <f>DZ62+DN62</f>
        <v>228.84506099999999</v>
      </c>
      <c r="ED62" s="615">
        <f t="shared" si="28"/>
        <v>59.578964999999982</v>
      </c>
      <c r="EE62" s="622">
        <f t="shared" si="29"/>
        <v>0.35198404410532386</v>
      </c>
      <c r="EF62" s="291">
        <v>17.471318</v>
      </c>
      <c r="EG62" s="615">
        <f t="shared" si="44"/>
        <v>-1.1862000000000705E-2</v>
      </c>
      <c r="EH62" s="622">
        <f t="shared" si="45"/>
        <v>-6.7848068829587664E-4</v>
      </c>
      <c r="EI62" s="291">
        <v>32.317357999999999</v>
      </c>
      <c r="EJ62" s="615">
        <f t="shared" si="32"/>
        <v>12.678043999999996</v>
      </c>
      <c r="EK62" s="622">
        <f t="shared" si="33"/>
        <v>0.64554413662310173</v>
      </c>
      <c r="EL62" s="291">
        <v>21.392492999999998</v>
      </c>
      <c r="EM62" s="615">
        <f t="shared" si="46"/>
        <v>-12.805939999999996</v>
      </c>
      <c r="EN62" s="622">
        <f t="shared" si="47"/>
        <v>-0.37445984732692278</v>
      </c>
      <c r="EO62" s="291">
        <f>EF62+EI62+EL62</f>
        <v>71.181168999999997</v>
      </c>
      <c r="EP62" s="615">
        <f t="shared" si="48"/>
        <v>-0.13975800000000049</v>
      </c>
      <c r="EQ62" s="622">
        <f t="shared" si="49"/>
        <v>-1.9595651077277849E-3</v>
      </c>
      <c r="ER62" s="291">
        <f>EC62+EO62</f>
        <v>300.02623</v>
      </c>
      <c r="ES62" s="615">
        <f t="shared" si="50"/>
        <v>59.439205000000015</v>
      </c>
      <c r="ET62" s="622">
        <f t="shared" si="51"/>
        <v>0.24705906313941917</v>
      </c>
    </row>
    <row r="63" spans="1:150" x14ac:dyDescent="0.3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40"/>
        <v>3.5448260000000005</v>
      </c>
      <c r="CR63" s="561">
        <f t="shared" si="41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42"/>
        <v>12.277529999999999</v>
      </c>
      <c r="DG63" s="561">
        <f t="shared" si="43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  <c r="DQ63" s="732">
        <v>14.34623</v>
      </c>
      <c r="DR63" s="617">
        <f t="shared" si="20"/>
        <v>3.104000000000001</v>
      </c>
      <c r="DS63" s="561">
        <f t="shared" si="21"/>
        <v>0.27610180542472457</v>
      </c>
      <c r="DT63" s="732">
        <v>11.904528000000001</v>
      </c>
      <c r="DU63" s="617">
        <f t="shared" si="22"/>
        <v>0.80150200000000105</v>
      </c>
      <c r="DV63" s="561">
        <f t="shared" si="23"/>
        <v>7.2187708107681728E-2</v>
      </c>
      <c r="DW63" s="732">
        <v>11.195288</v>
      </c>
      <c r="DX63" s="617">
        <f t="shared" si="24"/>
        <v>0.69505399999999895</v>
      </c>
      <c r="DY63" s="561">
        <f t="shared" si="25"/>
        <v>6.6194143863841412E-2</v>
      </c>
      <c r="DZ63" s="732">
        <v>37.446046000000003</v>
      </c>
      <c r="EA63" s="617">
        <f t="shared" si="26"/>
        <v>4.6005560000000045</v>
      </c>
      <c r="EB63" s="561">
        <f t="shared" si="27"/>
        <v>0.14006659666212939</v>
      </c>
      <c r="EC63" s="732">
        <v>79.406421999999992</v>
      </c>
      <c r="ED63" s="617">
        <f t="shared" si="28"/>
        <v>10.22948199999999</v>
      </c>
      <c r="EE63" s="561">
        <f t="shared" si="29"/>
        <v>0.14787416153417585</v>
      </c>
      <c r="EF63" s="732">
        <v>10.317842000000001</v>
      </c>
      <c r="EG63" s="617">
        <f t="shared" si="44"/>
        <v>0.47294199999999975</v>
      </c>
      <c r="EH63" s="561">
        <f t="shared" si="45"/>
        <v>4.803928937825673E-2</v>
      </c>
      <c r="EI63" s="732">
        <v>9.8839680000000012</v>
      </c>
      <c r="EJ63" s="617">
        <f t="shared" si="32"/>
        <v>-7.0337999999999568E-2</v>
      </c>
      <c r="EK63" s="561">
        <f t="shared" si="33"/>
        <v>-7.0660877815087826E-3</v>
      </c>
      <c r="EL63" s="732">
        <v>7.7948059999999995</v>
      </c>
      <c r="EM63" s="617">
        <f t="shared" si="46"/>
        <v>-4.0715479999999999</v>
      </c>
      <c r="EN63" s="561">
        <f t="shared" si="47"/>
        <v>-0.34311701808322931</v>
      </c>
      <c r="EO63" s="732">
        <v>27.996616000000003</v>
      </c>
      <c r="EP63" s="617">
        <f t="shared" si="48"/>
        <v>-3.6689439999999962</v>
      </c>
      <c r="EQ63" s="561">
        <f t="shared" si="49"/>
        <v>-0.11586543866585641</v>
      </c>
      <c r="ER63" s="732">
        <v>100.842502</v>
      </c>
      <c r="ES63" s="617">
        <f t="shared" si="50"/>
        <v>0</v>
      </c>
      <c r="ET63" s="561">
        <f t="shared" si="51"/>
        <v>0</v>
      </c>
    </row>
    <row r="64" spans="1:150" x14ac:dyDescent="0.3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40"/>
        <v>13.057944000000001</v>
      </c>
      <c r="CR64" s="561">
        <f t="shared" si="41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42"/>
        <v>27.572822000000002</v>
      </c>
      <c r="DG64" s="561">
        <f t="shared" si="43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  <c r="DQ64" s="732">
        <v>11.151706000000001</v>
      </c>
      <c r="DR64" s="617">
        <f t="shared" si="20"/>
        <v>6.4362740000000009</v>
      </c>
      <c r="DS64" s="561">
        <f t="shared" si="21"/>
        <v>1.3649383555949914</v>
      </c>
      <c r="DT64" s="732">
        <v>3.9422199999999998</v>
      </c>
      <c r="DU64" s="617">
        <f t="shared" si="22"/>
        <v>-0.43076399999999992</v>
      </c>
      <c r="DV64" s="561">
        <f t="shared" si="23"/>
        <v>-9.8505734299508055E-2</v>
      </c>
      <c r="DW64" s="732">
        <v>5.2901999999999998E-2</v>
      </c>
      <c r="DX64" s="617">
        <f t="shared" si="24"/>
        <v>-1.9885999999999999</v>
      </c>
      <c r="DY64" s="561">
        <f t="shared" si="25"/>
        <v>-0.9740867263416837</v>
      </c>
      <c r="DZ64" s="732">
        <v>15.146827999999999</v>
      </c>
      <c r="EA64" s="617">
        <f t="shared" si="26"/>
        <v>4.0169100000000011</v>
      </c>
      <c r="EB64" s="561">
        <f t="shared" si="27"/>
        <v>0.36091101479813253</v>
      </c>
      <c r="EC64" s="732">
        <v>40.039789999999996</v>
      </c>
      <c r="ED64" s="617">
        <f t="shared" si="28"/>
        <v>14.512721999999997</v>
      </c>
      <c r="EE64" s="561">
        <f t="shared" si="29"/>
        <v>0.56852287148684666</v>
      </c>
      <c r="EF64" s="732">
        <v>9.1817999999999997E-2</v>
      </c>
      <c r="EG64" s="617">
        <f t="shared" si="44"/>
        <v>-0.18651200000000001</v>
      </c>
      <c r="EH64" s="561">
        <f t="shared" si="45"/>
        <v>-0.67011101929364425</v>
      </c>
      <c r="EI64" s="732">
        <v>14.223806</v>
      </c>
      <c r="EJ64" s="617">
        <f t="shared" si="32"/>
        <v>12.338419999999999</v>
      </c>
      <c r="EK64" s="561">
        <f t="shared" si="33"/>
        <v>6.5442408079830861</v>
      </c>
      <c r="EL64" s="732">
        <v>3.7239659999999999</v>
      </c>
      <c r="EM64" s="617">
        <f t="shared" si="46"/>
        <v>-8.3418220000000005</v>
      </c>
      <c r="EN64" s="561">
        <f t="shared" si="47"/>
        <v>-0.69136155881406169</v>
      </c>
      <c r="EO64" s="732">
        <v>18.03959</v>
      </c>
      <c r="EP64" s="617">
        <f t="shared" si="48"/>
        <v>3.8100859999999983</v>
      </c>
      <c r="EQ64" s="561">
        <f t="shared" si="49"/>
        <v>0.2677595789705669</v>
      </c>
      <c r="ER64" s="732">
        <v>58.07938</v>
      </c>
      <c r="ES64" s="617">
        <f t="shared" si="50"/>
        <v>18.322807999999995</v>
      </c>
      <c r="ET64" s="561">
        <f t="shared" si="51"/>
        <v>0.46087494666290624</v>
      </c>
    </row>
    <row r="65" spans="1:150" x14ac:dyDescent="0.3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40"/>
        <v>-0.29337199999999797</v>
      </c>
      <c r="CR65" s="561">
        <f t="shared" si="41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42"/>
        <v>-0.49827200000000005</v>
      </c>
      <c r="DG65" s="561">
        <f t="shared" si="43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  <c r="DQ65" s="732">
        <v>11.116732000000001</v>
      </c>
      <c r="DR65" s="617">
        <f t="shared" si="20"/>
        <v>-0.51935899999999968</v>
      </c>
      <c r="DS65" s="561">
        <f t="shared" si="21"/>
        <v>-4.4633459810515377E-2</v>
      </c>
      <c r="DT65" s="732">
        <v>9.5243960000000012</v>
      </c>
      <c r="DU65" s="617">
        <f t="shared" si="22"/>
        <v>-1.0377369999999981</v>
      </c>
      <c r="DV65" s="561">
        <f t="shared" si="23"/>
        <v>-9.825070371675855E-2</v>
      </c>
      <c r="DW65" s="732">
        <v>6.8362809999999996</v>
      </c>
      <c r="DX65" s="617">
        <f t="shared" si="24"/>
        <v>-1.1149580000000006</v>
      </c>
      <c r="DY65" s="561">
        <f t="shared" si="25"/>
        <v>-0.14022443546219659</v>
      </c>
      <c r="DZ65" s="732">
        <v>27.477409000000002</v>
      </c>
      <c r="EA65" s="617">
        <f t="shared" si="26"/>
        <v>-2.6720539999999993</v>
      </c>
      <c r="EB65" s="561">
        <f t="shared" si="27"/>
        <v>-8.8626918496027579E-2</v>
      </c>
      <c r="EC65" s="732">
        <v>70.046769000000012</v>
      </c>
      <c r="ED65" s="617">
        <f t="shared" si="28"/>
        <v>-4.515318999999991</v>
      </c>
      <c r="EE65" s="561">
        <f t="shared" si="29"/>
        <v>-6.0557840064779177E-2</v>
      </c>
      <c r="EF65" s="732">
        <v>7.0616580000000004</v>
      </c>
      <c r="EG65" s="617">
        <f t="shared" si="44"/>
        <v>-0.298292</v>
      </c>
      <c r="EH65" s="561">
        <f t="shared" si="45"/>
        <v>-4.0529079681247832E-2</v>
      </c>
      <c r="EI65" s="732">
        <v>8.2095840000000013</v>
      </c>
      <c r="EJ65" s="617">
        <f t="shared" si="32"/>
        <v>0.40996200000000105</v>
      </c>
      <c r="EK65" s="561">
        <f t="shared" si="33"/>
        <v>5.2561777993856758E-2</v>
      </c>
      <c r="EL65" s="732">
        <v>9.8737209999999997</v>
      </c>
      <c r="EM65" s="617">
        <f t="shared" si="46"/>
        <v>-0.39256999999999387</v>
      </c>
      <c r="EN65" s="561">
        <f t="shared" si="47"/>
        <v>-3.8238736852481012E-2</v>
      </c>
      <c r="EO65" s="732">
        <v>25.144963000000001</v>
      </c>
      <c r="EP65" s="617">
        <f t="shared" si="48"/>
        <v>-0.28089999999999193</v>
      </c>
      <c r="EQ65" s="561">
        <f t="shared" si="49"/>
        <v>-1.1047805928946915E-2</v>
      </c>
      <c r="ER65" s="732">
        <v>99.987950999999995</v>
      </c>
      <c r="ES65" s="617">
        <f t="shared" si="50"/>
        <v>0</v>
      </c>
      <c r="ET65" s="561">
        <f t="shared" si="51"/>
        <v>0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M85"/>
  <sheetViews>
    <sheetView showGridLines="0" view="pageBreakPreview" zoomScale="85" zoomScaleSheetLayoutView="85" workbookViewId="0">
      <pane xSplit="1" ySplit="3" topLeftCell="EA4" activePane="bottomRight" state="frozen"/>
      <selection activeCell="AT18" sqref="AT18"/>
      <selection pane="topRight" activeCell="AT18" sqref="AT18"/>
      <selection pane="bottomLeft" activeCell="AT18" sqref="AT18"/>
      <selection pane="bottomRight" activeCell="DM4" sqref="DM4:DM84"/>
    </sheetView>
  </sheetViews>
  <sheetFormatPr defaultColWidth="9.109375" defaultRowHeight="14.4" outlineLevelCol="1" x14ac:dyDescent="0.3"/>
  <cols>
    <col min="1" max="1" width="38.88671875" style="294" customWidth="1"/>
    <col min="2" max="2" width="9.109375" style="294" customWidth="1" outlineLevel="1"/>
    <col min="3" max="3" width="8.44140625" style="294" customWidth="1" outlineLevel="1"/>
    <col min="4" max="4" width="9" style="294" customWidth="1" outlineLevel="1"/>
    <col min="5" max="5" width="8" style="294" customWidth="1" outlineLevel="1"/>
    <col min="6" max="8" width="7.44140625" style="294" customWidth="1" outlineLevel="1"/>
    <col min="9" max="9" width="12.109375" style="294" customWidth="1" outlineLevel="1"/>
    <col min="10" max="13" width="12" style="294" customWidth="1" outlineLevel="1"/>
    <col min="14" max="15" width="9.6640625" style="294" customWidth="1" outlineLevel="1"/>
    <col min="16" max="20" width="12" style="294" customWidth="1" outlineLevel="1"/>
    <col min="21" max="24" width="9.109375" style="294" customWidth="1"/>
    <col min="25" max="27" width="9.33203125" style="294" customWidth="1"/>
    <col min="28" max="29" width="9.6640625" style="294" customWidth="1"/>
    <col min="30" max="30" width="12.33203125" style="294" customWidth="1"/>
    <col min="31" max="31" width="12.5546875" style="294" customWidth="1"/>
    <col min="32" max="32" width="16.33203125" style="294" customWidth="1"/>
    <col min="33" max="33" width="12.44140625" style="294" customWidth="1"/>
    <col min="34" max="34" width="13.33203125" style="294" customWidth="1"/>
    <col min="35" max="38" width="12" style="294" customWidth="1"/>
    <col min="39" max="39" width="12.5546875" style="294" customWidth="1"/>
    <col min="40" max="43" width="9.109375" style="294"/>
    <col min="44" max="48" width="9.109375" style="294" customWidth="1"/>
    <col min="49" max="49" width="9.33203125" style="294" customWidth="1"/>
    <col min="50" max="52" width="9.109375" style="294" customWidth="1"/>
    <col min="53" max="53" width="9.6640625" style="294" customWidth="1"/>
    <col min="54" max="54" width="9.109375" style="294" customWidth="1"/>
    <col min="55" max="55" width="8.6640625" style="294" customWidth="1"/>
    <col min="56" max="58" width="9.109375" style="294" customWidth="1"/>
    <col min="59" max="59" width="10.44140625" style="294" bestFit="1" customWidth="1"/>
    <col min="60" max="60" width="12.6640625" style="294" customWidth="1"/>
    <col min="61" max="64" width="9.109375" style="294" customWidth="1"/>
    <col min="65" max="69" width="11" style="294" customWidth="1"/>
    <col min="70" max="70" width="9.109375" style="294" customWidth="1"/>
    <col min="71" max="71" width="10.44140625" style="294" bestFit="1" customWidth="1"/>
    <col min="72" max="72" width="11.88671875" style="294" customWidth="1"/>
    <col min="73" max="73" width="9.109375" style="294" customWidth="1"/>
    <col min="74" max="74" width="10.44140625" style="294" bestFit="1" customWidth="1"/>
    <col min="75" max="80" width="9.109375" style="294"/>
    <col min="81" max="81" width="11" style="294" customWidth="1"/>
    <col min="82" max="83" width="9.109375" style="294"/>
    <col min="84" max="84" width="12.5546875" style="294" customWidth="1"/>
    <col min="85" max="85" width="11.33203125" style="294" customWidth="1"/>
    <col min="86" max="86" width="9.109375" style="294"/>
    <col min="87" max="87" width="12.5546875" style="294" customWidth="1"/>
    <col min="88" max="88" width="11.33203125" style="294" customWidth="1"/>
    <col min="89" max="89" width="9.109375" style="294"/>
    <col min="90" max="90" width="12.5546875" style="294" customWidth="1"/>
    <col min="91" max="91" width="9.88671875" style="294" bestFit="1" customWidth="1"/>
    <col min="92" max="92" width="9.109375" style="294"/>
    <col min="93" max="93" width="10.6640625" style="294" customWidth="1"/>
    <col min="94" max="94" width="9.109375" style="294" customWidth="1"/>
    <col min="95" max="95" width="9.109375" style="294"/>
    <col min="96" max="96" width="10.6640625" style="294" customWidth="1"/>
    <col min="97" max="98" width="9.109375" style="294"/>
    <col min="99" max="99" width="15.44140625" style="294" customWidth="1"/>
    <col min="100" max="101" width="9.109375" style="294"/>
    <col min="102" max="102" width="11.33203125" style="294" customWidth="1"/>
    <col min="103" max="114" width="9.109375" style="294"/>
    <col min="115" max="115" width="9.88671875" style="294" bestFit="1" customWidth="1"/>
    <col min="116" max="117" width="9.109375" style="294"/>
    <col min="118" max="118" width="9.88671875" style="294" bestFit="1" customWidth="1"/>
    <col min="119" max="138" width="9.109375" style="294"/>
    <col min="139" max="139" width="11.109375" style="294" customWidth="1"/>
    <col min="140" max="141" width="9.109375" style="294"/>
    <col min="142" max="142" width="11.33203125" style="294" customWidth="1"/>
    <col min="143" max="16384" width="9.109375" style="294"/>
  </cols>
  <sheetData>
    <row r="1" spans="1:143" ht="28.5" customHeight="1" x14ac:dyDescent="0.3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43" ht="18" x14ac:dyDescent="0.3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  <c r="EE2" s="685"/>
      <c r="EF2" s="603" t="s">
        <v>338</v>
      </c>
      <c r="EG2" s="601"/>
      <c r="EH2" s="685"/>
      <c r="EI2" s="603" t="s">
        <v>338</v>
      </c>
      <c r="EJ2" s="601"/>
      <c r="EK2" s="685"/>
      <c r="EL2" s="603" t="s">
        <v>338</v>
      </c>
      <c r="EM2" s="601"/>
    </row>
    <row r="3" spans="1:143" x14ac:dyDescent="0.3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  <c r="EB3" s="846">
        <v>42217</v>
      </c>
      <c r="EC3" s="721" t="s">
        <v>210</v>
      </c>
      <c r="ED3" s="601" t="s">
        <v>121</v>
      </c>
      <c r="EE3" s="846">
        <v>42248</v>
      </c>
      <c r="EF3" s="721" t="s">
        <v>210</v>
      </c>
      <c r="EG3" s="601" t="s">
        <v>121</v>
      </c>
      <c r="EH3" s="846" t="s">
        <v>379</v>
      </c>
      <c r="EI3" s="721" t="s">
        <v>210</v>
      </c>
      <c r="EJ3" s="601" t="s">
        <v>121</v>
      </c>
      <c r="EK3" s="846" t="s">
        <v>380</v>
      </c>
      <c r="EL3" s="721" t="s">
        <v>210</v>
      </c>
      <c r="EM3" s="601" t="s">
        <v>121</v>
      </c>
    </row>
    <row r="4" spans="1:143" x14ac:dyDescent="0.3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  <c r="DM4" s="294">
        <v>786196</v>
      </c>
      <c r="DN4" s="602">
        <f>DM4-BN4</f>
        <v>58316.699999999953</v>
      </c>
      <c r="DO4" s="621">
        <f>DN4/BN4</f>
        <v>8.0118640549332765E-2</v>
      </c>
      <c r="DP4" s="294">
        <v>719560.39999999991</v>
      </c>
      <c r="DQ4" s="602">
        <f>DP4-BO4</f>
        <v>83178.399999999907</v>
      </c>
      <c r="DR4" s="621">
        <f>DQ4/BO4</f>
        <v>0.1307051425087446</v>
      </c>
      <c r="DS4" s="294">
        <v>2369492.3000000003</v>
      </c>
      <c r="DT4" s="602">
        <f>DS4-BP4</f>
        <v>327091.30255000037</v>
      </c>
      <c r="DU4" s="621">
        <f>DT4/BP4</f>
        <v>0.16015038327849618</v>
      </c>
      <c r="DV4" s="294">
        <v>5532336.2999999998</v>
      </c>
      <c r="DW4" s="602">
        <f>DV4-BQ4</f>
        <v>922826.28254999965</v>
      </c>
      <c r="DX4" s="621">
        <f>DW4/BQ4</f>
        <v>0.2002005156852899</v>
      </c>
      <c r="DY4" s="294">
        <v>742197.8</v>
      </c>
      <c r="DZ4" s="602">
        <f>DY4-BT4</f>
        <v>48394.400000000023</v>
      </c>
      <c r="EA4" s="621">
        <f>DZ4/BT4</f>
        <v>6.9752324649893643E-2</v>
      </c>
      <c r="EB4" s="294">
        <v>796049.1</v>
      </c>
      <c r="EC4" s="602">
        <f>EB4-BW4</f>
        <v>126980.89999999991</v>
      </c>
      <c r="ED4" s="621">
        <f>EC4/BW4</f>
        <v>0.18978767784808767</v>
      </c>
      <c r="EE4" s="294">
        <v>779464.1</v>
      </c>
      <c r="EF4" s="602">
        <f>EE4-BZ4</f>
        <v>71949.099999999977</v>
      </c>
      <c r="EG4" s="621">
        <f>EF4/BZ4</f>
        <v>0.10169268496074285</v>
      </c>
      <c r="EH4" s="294">
        <v>2317737</v>
      </c>
      <c r="EI4" s="602">
        <f>EH4-CC4</f>
        <v>247350.40000000014</v>
      </c>
      <c r="EJ4" s="621">
        <f>EI4/CC4</f>
        <v>0.11947063413180908</v>
      </c>
      <c r="EK4" s="294">
        <v>7850073.2999999998</v>
      </c>
      <c r="EL4" s="602">
        <f>EK4-CF4</f>
        <v>1170176.68255</v>
      </c>
      <c r="EM4" s="621">
        <f>EL4/CF4</f>
        <v>0.17517886122565565</v>
      </c>
    </row>
    <row r="5" spans="1:143" x14ac:dyDescent="0.3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  <c r="DM5" s="294">
        <v>629012</v>
      </c>
      <c r="DN5" s="602">
        <f t="shared" ref="DN5:DN68" si="26">DM5-BN5</f>
        <v>54299</v>
      </c>
      <c r="DO5" s="621">
        <f t="shared" ref="DO5:DO68" si="27">DN5/BN5</f>
        <v>9.4480201422275117E-2</v>
      </c>
      <c r="DP5" s="294">
        <v>575835</v>
      </c>
      <c r="DQ5" s="602">
        <f t="shared" ref="DQ5:DQ68" si="28">DP5-BO5</f>
        <v>82383</v>
      </c>
      <c r="DR5" s="621">
        <f t="shared" ref="DR5:DR68" si="29">DQ5/BO5</f>
        <v>0.16695240874492351</v>
      </c>
      <c r="DS5" s="294">
        <v>1900983</v>
      </c>
      <c r="DT5" s="602">
        <f t="shared" ref="DT5:DT68" si="30">DS5-BP5</f>
        <v>313233</v>
      </c>
      <c r="DU5" s="621">
        <f t="shared" ref="DU5:DU68" si="31">DT5/BP5</f>
        <v>0.19728105810108645</v>
      </c>
      <c r="DV5" s="294">
        <v>4490843</v>
      </c>
      <c r="DW5" s="602">
        <f t="shared" ref="DW5:DW68" si="32">DV5-BQ5</f>
        <v>904210</v>
      </c>
      <c r="DX5" s="621">
        <f t="shared" ref="DX5:DX68" si="33">DW5/BQ5</f>
        <v>0.25210552626934507</v>
      </c>
      <c r="DY5" s="294">
        <v>595917</v>
      </c>
      <c r="DZ5" s="602">
        <f t="shared" ref="DZ5:DZ68" si="34">DY5-BT5</f>
        <v>45562</v>
      </c>
      <c r="EA5" s="621">
        <f t="shared" ref="EA5:EA68" si="35">DZ5/BT5</f>
        <v>8.2786565035295398E-2</v>
      </c>
      <c r="EB5" s="294">
        <v>635308</v>
      </c>
      <c r="EC5" s="602">
        <f t="shared" ref="EC5:EC68" si="36">EB5-BW5</f>
        <v>116951</v>
      </c>
      <c r="ED5" s="621">
        <f t="shared" ref="ED5:ED68" si="37">EC5/BW5</f>
        <v>0.22561863734839116</v>
      </c>
      <c r="EE5" s="294">
        <v>621476</v>
      </c>
      <c r="EF5" s="602">
        <f t="shared" ref="EF5:EF68" si="38">EE5-BZ5</f>
        <v>75120</v>
      </c>
      <c r="EG5" s="621">
        <f t="shared" ref="EG5:EG68" si="39">EF5/BZ5</f>
        <v>0.13749277028164786</v>
      </c>
      <c r="EH5" s="294">
        <v>1852701</v>
      </c>
      <c r="EI5" s="602">
        <f t="shared" ref="EI5:EI68" si="40">EH5-CC5</f>
        <v>237633</v>
      </c>
      <c r="EJ5" s="621">
        <f t="shared" ref="EJ5:EJ68" si="41">EI5/CC5</f>
        <v>0.1471349813134803</v>
      </c>
      <c r="EK5" s="294">
        <v>6343544</v>
      </c>
      <c r="EL5" s="602">
        <f t="shared" ref="EL5:EL68" si="42">EK5-CF5</f>
        <v>1141843</v>
      </c>
      <c r="EM5" s="621">
        <f t="shared" ref="EM5:EM68" si="43">EL5/CF5</f>
        <v>0.21951338610196933</v>
      </c>
    </row>
    <row r="6" spans="1:143" x14ac:dyDescent="0.3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4">
        <v>-1407</v>
      </c>
      <c r="BY6" s="845">
        <v>-1.9706434353903471E-2</v>
      </c>
      <c r="BZ6" s="294">
        <v>68190</v>
      </c>
      <c r="CA6" s="844">
        <f t="shared" si="1"/>
        <v>-2557</v>
      </c>
      <c r="CB6" s="845">
        <f t="shared" si="2"/>
        <v>-3.6142875316267829E-2</v>
      </c>
      <c r="CC6" s="294">
        <v>216492</v>
      </c>
      <c r="CD6" s="844">
        <f t="shared" si="3"/>
        <v>2313</v>
      </c>
      <c r="CE6" s="845">
        <f t="shared" si="4"/>
        <v>1.0799378090288964E-2</v>
      </c>
      <c r="CF6" s="294">
        <v>707976</v>
      </c>
      <c r="CG6" s="844">
        <f t="shared" si="5"/>
        <v>-5227</v>
      </c>
      <c r="CH6" s="845">
        <f t="shared" si="6"/>
        <v>-7.3289091605054941E-3</v>
      </c>
      <c r="CI6" s="294">
        <v>78455</v>
      </c>
      <c r="CJ6" s="844">
        <f t="shared" si="7"/>
        <v>-4696</v>
      </c>
      <c r="CK6" s="845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  <c r="DM6" s="294">
        <v>72395</v>
      </c>
      <c r="DN6" s="602">
        <f t="shared" si="26"/>
        <v>1966</v>
      </c>
      <c r="DO6" s="621">
        <f t="shared" si="27"/>
        <v>2.7914637436283349E-2</v>
      </c>
      <c r="DP6" s="294">
        <v>70128</v>
      </c>
      <c r="DQ6" s="602">
        <f t="shared" si="28"/>
        <v>7972</v>
      </c>
      <c r="DR6" s="621">
        <f t="shared" si="29"/>
        <v>0.12825793165583371</v>
      </c>
      <c r="DS6" s="294">
        <v>217489</v>
      </c>
      <c r="DT6" s="602">
        <f t="shared" si="30"/>
        <v>12811</v>
      </c>
      <c r="DU6" s="621">
        <f t="shared" si="31"/>
        <v>6.2590996589765385E-2</v>
      </c>
      <c r="DV6" s="294">
        <v>492352</v>
      </c>
      <c r="DW6" s="602">
        <f t="shared" si="32"/>
        <v>868</v>
      </c>
      <c r="DX6" s="621">
        <f t="shared" si="33"/>
        <v>1.7660798723864867E-3</v>
      </c>
      <c r="DY6" s="294">
        <v>72068</v>
      </c>
      <c r="DZ6" s="602">
        <f t="shared" si="34"/>
        <v>-6243</v>
      </c>
      <c r="EA6" s="621">
        <f t="shared" si="35"/>
        <v>-7.9720601192680471E-2</v>
      </c>
      <c r="EB6" s="294">
        <v>90754</v>
      </c>
      <c r="EC6" s="602">
        <f t="shared" si="36"/>
        <v>20763</v>
      </c>
      <c r="ED6" s="621">
        <f t="shared" si="37"/>
        <v>0.29665242674058095</v>
      </c>
      <c r="EE6" s="294">
        <v>81831</v>
      </c>
      <c r="EF6" s="602">
        <f t="shared" si="38"/>
        <v>13641</v>
      </c>
      <c r="EG6" s="621">
        <f t="shared" si="39"/>
        <v>0.20004399472063353</v>
      </c>
      <c r="EH6" s="294">
        <v>244653</v>
      </c>
      <c r="EI6" s="602">
        <f t="shared" si="40"/>
        <v>28161</v>
      </c>
      <c r="EJ6" s="621">
        <f t="shared" si="41"/>
        <v>0.13007870960589768</v>
      </c>
      <c r="EK6" s="294">
        <v>737005</v>
      </c>
      <c r="EL6" s="602">
        <f t="shared" si="42"/>
        <v>29029</v>
      </c>
      <c r="EM6" s="621">
        <f t="shared" si="43"/>
        <v>4.1002802354882087E-2</v>
      </c>
    </row>
    <row r="7" spans="1:143" x14ac:dyDescent="0.3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4">
        <v>232</v>
      </c>
      <c r="BY7" s="845">
        <v>3.4355101436398636E-3</v>
      </c>
      <c r="BZ7" s="294">
        <v>65431</v>
      </c>
      <c r="CA7" s="844">
        <f t="shared" si="1"/>
        <v>-3008</v>
      </c>
      <c r="CB7" s="845">
        <f t="shared" si="2"/>
        <v>-4.3951548093923057E-2</v>
      </c>
      <c r="CC7" s="294">
        <v>210300</v>
      </c>
      <c r="CD7" s="844">
        <f t="shared" si="3"/>
        <v>4310</v>
      </c>
      <c r="CE7" s="845">
        <f t="shared" si="4"/>
        <v>2.0923345793485121E-2</v>
      </c>
      <c r="CF7" s="294">
        <v>680797</v>
      </c>
      <c r="CG7" s="844">
        <f t="shared" si="5"/>
        <v>382289.9857888929</v>
      </c>
      <c r="CH7" s="845">
        <f t="shared" si="6"/>
        <v>1.28067337646724</v>
      </c>
      <c r="CI7" s="294">
        <v>73182</v>
      </c>
      <c r="CJ7" s="844">
        <f t="shared" si="7"/>
        <v>-5309</v>
      </c>
      <c r="CK7" s="845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  <c r="DM7" s="294">
        <v>69588</v>
      </c>
      <c r="DN7" s="602">
        <f t="shared" si="26"/>
        <v>2178</v>
      </c>
      <c r="DO7" s="621">
        <f t="shared" si="27"/>
        <v>3.2309746328437916E-2</v>
      </c>
      <c r="DP7" s="294">
        <v>67433</v>
      </c>
      <c r="DQ7" s="602">
        <f t="shared" si="28"/>
        <v>7580</v>
      </c>
      <c r="DR7" s="621">
        <f t="shared" si="29"/>
        <v>0.12664361017827008</v>
      </c>
      <c r="DS7" s="294">
        <v>208062</v>
      </c>
      <c r="DT7" s="602">
        <f t="shared" si="30"/>
        <v>11978</v>
      </c>
      <c r="DU7" s="621">
        <f t="shared" si="31"/>
        <v>6.1086065155749575E-2</v>
      </c>
      <c r="DV7" s="294">
        <v>470385</v>
      </c>
      <c r="DW7" s="602">
        <f t="shared" si="32"/>
        <v>-112</v>
      </c>
      <c r="DX7" s="621">
        <f t="shared" si="33"/>
        <v>-2.3804615119756343E-4</v>
      </c>
      <c r="DY7" s="294">
        <v>71246</v>
      </c>
      <c r="DZ7" s="602">
        <f t="shared" si="34"/>
        <v>-5861</v>
      </c>
      <c r="EA7" s="621">
        <f t="shared" si="35"/>
        <v>-7.6011257084311418E-2</v>
      </c>
      <c r="EB7" s="294">
        <v>88685</v>
      </c>
      <c r="EC7" s="602">
        <f t="shared" si="36"/>
        <v>20923</v>
      </c>
      <c r="ED7" s="621">
        <f t="shared" si="37"/>
        <v>0.30877187804374134</v>
      </c>
      <c r="EE7" s="294">
        <v>76609</v>
      </c>
      <c r="EF7" s="602">
        <f t="shared" si="38"/>
        <v>11178</v>
      </c>
      <c r="EG7" s="621">
        <f t="shared" si="39"/>
        <v>0.17083645366875028</v>
      </c>
      <c r="EH7" s="294">
        <v>236540</v>
      </c>
      <c r="EI7" s="602">
        <f t="shared" si="40"/>
        <v>26240</v>
      </c>
      <c r="EJ7" s="621">
        <f t="shared" si="41"/>
        <v>0.12477413219210652</v>
      </c>
      <c r="EK7" s="294">
        <v>706925</v>
      </c>
      <c r="EL7" s="602">
        <f t="shared" si="42"/>
        <v>26128</v>
      </c>
      <c r="EM7" s="621">
        <f t="shared" si="43"/>
        <v>3.8378547496537144E-2</v>
      </c>
    </row>
    <row r="8" spans="1:143" x14ac:dyDescent="0.3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4">
        <v>-1639</v>
      </c>
      <c r="BY8" s="845">
        <v>-0.42373319544984489</v>
      </c>
      <c r="BZ8" s="294">
        <v>2759</v>
      </c>
      <c r="CA8" s="844">
        <f t="shared" si="1"/>
        <v>451</v>
      </c>
      <c r="CB8" s="845">
        <f t="shared" si="2"/>
        <v>0.19540727902946273</v>
      </c>
      <c r="CC8" s="294">
        <v>6192</v>
      </c>
      <c r="CD8" s="844">
        <f t="shared" si="3"/>
        <v>-1997</v>
      </c>
      <c r="CE8" s="845">
        <f t="shared" si="4"/>
        <v>-0.2438637196238857</v>
      </c>
      <c r="CF8" s="294">
        <v>27179</v>
      </c>
      <c r="CG8" s="844">
        <f t="shared" si="5"/>
        <v>14137.910980566205</v>
      </c>
      <c r="CH8" s="845">
        <f t="shared" si="6"/>
        <v>1.0841050896514799</v>
      </c>
      <c r="CI8" s="294">
        <v>5273</v>
      </c>
      <c r="CJ8" s="844">
        <f t="shared" si="7"/>
        <v>613</v>
      </c>
      <c r="CK8" s="845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  <c r="DM8" s="294">
        <v>2807</v>
      </c>
      <c r="DN8" s="602">
        <f t="shared" si="26"/>
        <v>-212</v>
      </c>
      <c r="DO8" s="621">
        <f t="shared" si="27"/>
        <v>-7.0221927790659153E-2</v>
      </c>
      <c r="DP8" s="294">
        <v>2695</v>
      </c>
      <c r="DQ8" s="602">
        <f t="shared" si="28"/>
        <v>392</v>
      </c>
      <c r="DR8" s="621">
        <f t="shared" si="29"/>
        <v>0.1702127659574468</v>
      </c>
      <c r="DS8" s="294">
        <v>9427</v>
      </c>
      <c r="DT8" s="602">
        <f t="shared" si="30"/>
        <v>833</v>
      </c>
      <c r="DU8" s="621">
        <f t="shared" si="31"/>
        <v>9.6928089364673023E-2</v>
      </c>
      <c r="DV8" s="294">
        <v>21967</v>
      </c>
      <c r="DW8" s="602">
        <f t="shared" si="32"/>
        <v>980</v>
      </c>
      <c r="DX8" s="621">
        <f t="shared" si="33"/>
        <v>4.6695573450231093E-2</v>
      </c>
      <c r="DY8" s="294">
        <v>822</v>
      </c>
      <c r="DZ8" s="602">
        <f t="shared" si="34"/>
        <v>-382</v>
      </c>
      <c r="EA8" s="621">
        <f t="shared" si="35"/>
        <v>-0.31727574750830567</v>
      </c>
      <c r="EB8" s="294">
        <v>2069</v>
      </c>
      <c r="EC8" s="602">
        <f t="shared" si="36"/>
        <v>-160</v>
      </c>
      <c r="ED8" s="621">
        <f t="shared" si="37"/>
        <v>-7.1781067743382679E-2</v>
      </c>
      <c r="EE8" s="294">
        <v>5222</v>
      </c>
      <c r="EF8" s="602">
        <f t="shared" si="38"/>
        <v>2463</v>
      </c>
      <c r="EG8" s="621">
        <f t="shared" si="39"/>
        <v>0.89271475172163828</v>
      </c>
      <c r="EH8" s="294">
        <v>8113</v>
      </c>
      <c r="EI8" s="602">
        <f t="shared" si="40"/>
        <v>1921</v>
      </c>
      <c r="EJ8" s="621">
        <f t="shared" si="41"/>
        <v>0.31023901808785531</v>
      </c>
      <c r="EK8" s="294">
        <v>30080</v>
      </c>
      <c r="EL8" s="602">
        <f t="shared" si="42"/>
        <v>2901</v>
      </c>
      <c r="EM8" s="621">
        <f t="shared" si="43"/>
        <v>0.10673681886750801</v>
      </c>
    </row>
    <row r="9" spans="1:143" x14ac:dyDescent="0.3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4">
        <v>0</v>
      </c>
      <c r="BY9" s="845" t="e">
        <v>#DIV/0!</v>
      </c>
      <c r="CA9" s="844">
        <f t="shared" si="1"/>
        <v>0</v>
      </c>
      <c r="CB9" s="845" t="e">
        <f t="shared" si="2"/>
        <v>#DIV/0!</v>
      </c>
      <c r="CD9" s="844">
        <f t="shared" si="3"/>
        <v>0</v>
      </c>
      <c r="CE9" s="845" t="e">
        <f t="shared" si="4"/>
        <v>#DIV/0!</v>
      </c>
      <c r="CG9" s="844">
        <f t="shared" si="5"/>
        <v>0</v>
      </c>
      <c r="CH9" s="845" t="e">
        <f t="shared" si="6"/>
        <v>#DIV/0!</v>
      </c>
      <c r="CJ9" s="844">
        <f t="shared" si="7"/>
        <v>0</v>
      </c>
      <c r="CK9" s="845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  <c r="DN9" s="602">
        <f t="shared" si="26"/>
        <v>0</v>
      </c>
      <c r="DO9" s="621" t="e">
        <f t="shared" si="27"/>
        <v>#DIV/0!</v>
      </c>
      <c r="DQ9" s="602">
        <f t="shared" si="28"/>
        <v>0</v>
      </c>
      <c r="DR9" s="621" t="e">
        <f t="shared" si="29"/>
        <v>#DIV/0!</v>
      </c>
      <c r="DT9" s="602">
        <f t="shared" si="30"/>
        <v>0</v>
      </c>
      <c r="DU9" s="621" t="e">
        <f t="shared" si="31"/>
        <v>#DIV/0!</v>
      </c>
      <c r="DW9" s="602">
        <f t="shared" si="32"/>
        <v>0</v>
      </c>
      <c r="DX9" s="621" t="e">
        <f t="shared" si="33"/>
        <v>#DIV/0!</v>
      </c>
      <c r="DZ9" s="602">
        <f t="shared" si="34"/>
        <v>0</v>
      </c>
      <c r="EA9" s="621" t="e">
        <f t="shared" si="35"/>
        <v>#DIV/0!</v>
      </c>
      <c r="EC9" s="602">
        <f t="shared" si="36"/>
        <v>0</v>
      </c>
      <c r="ED9" s="621" t="e">
        <f t="shared" si="37"/>
        <v>#DIV/0!</v>
      </c>
      <c r="EF9" s="602">
        <f t="shared" si="38"/>
        <v>0</v>
      </c>
      <c r="EG9" s="621" t="e">
        <f t="shared" si="39"/>
        <v>#DIV/0!</v>
      </c>
      <c r="EI9" s="602">
        <f t="shared" si="40"/>
        <v>0</v>
      </c>
      <c r="EJ9" s="621" t="e">
        <f t="shared" si="41"/>
        <v>#DIV/0!</v>
      </c>
      <c r="EL9" s="602">
        <f t="shared" si="42"/>
        <v>0</v>
      </c>
      <c r="EM9" s="621" t="e">
        <f t="shared" si="43"/>
        <v>#DIV/0!</v>
      </c>
    </row>
    <row r="10" spans="1:143" x14ac:dyDescent="0.3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4">
        <v>1945</v>
      </c>
      <c r="BY10" s="845">
        <v>5.4831980153360396E-2</v>
      </c>
      <c r="BZ10" s="294">
        <v>34905</v>
      </c>
      <c r="CA10" s="844">
        <f t="shared" si="1"/>
        <v>142</v>
      </c>
      <c r="CB10" s="845">
        <f t="shared" si="2"/>
        <v>4.0848028075827752E-3</v>
      </c>
      <c r="CC10" s="294">
        <v>113403</v>
      </c>
      <c r="CD10" s="844">
        <f t="shared" si="3"/>
        <v>13415</v>
      </c>
      <c r="CE10" s="845">
        <f t="shared" si="4"/>
        <v>0.13416609993199183</v>
      </c>
      <c r="CF10" s="294">
        <v>395032</v>
      </c>
      <c r="CG10" s="844">
        <f t="shared" si="5"/>
        <v>18691</v>
      </c>
      <c r="CH10" s="845">
        <f t="shared" si="6"/>
        <v>4.966506439638519E-2</v>
      </c>
      <c r="CI10" s="294">
        <v>45925</v>
      </c>
      <c r="CJ10" s="844">
        <f t="shared" si="7"/>
        <v>11257</v>
      </c>
      <c r="CK10" s="845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  <c r="DM10" s="294">
        <v>44944</v>
      </c>
      <c r="DN10" s="602">
        <f t="shared" si="26"/>
        <v>5203</v>
      </c>
      <c r="DO10" s="621">
        <f t="shared" si="27"/>
        <v>0.13092272464205731</v>
      </c>
      <c r="DP10" s="294">
        <v>40037</v>
      </c>
      <c r="DQ10" s="602">
        <f t="shared" si="28"/>
        <v>3446</v>
      </c>
      <c r="DR10" s="621">
        <f t="shared" si="29"/>
        <v>9.41761635374819E-2</v>
      </c>
      <c r="DS10" s="294">
        <v>135323</v>
      </c>
      <c r="DT10" s="602">
        <f t="shared" si="30"/>
        <v>21349</v>
      </c>
      <c r="DU10" s="621">
        <f t="shared" si="31"/>
        <v>0.18731465070981101</v>
      </c>
      <c r="DV10" s="294">
        <v>332405</v>
      </c>
      <c r="DW10" s="602">
        <f t="shared" si="32"/>
        <v>50776</v>
      </c>
      <c r="DX10" s="621">
        <f t="shared" si="33"/>
        <v>0.18029393279811384</v>
      </c>
      <c r="DY10" s="294">
        <v>37641</v>
      </c>
      <c r="DZ10" s="602">
        <f t="shared" si="34"/>
        <v>-3440</v>
      </c>
      <c r="EA10" s="621">
        <f t="shared" si="35"/>
        <v>-8.3737007375672454E-2</v>
      </c>
      <c r="EB10" s="294">
        <v>42894</v>
      </c>
      <c r="EC10" s="602">
        <f t="shared" si="36"/>
        <v>5477</v>
      </c>
      <c r="ED10" s="621">
        <f t="shared" si="37"/>
        <v>0.14637731512414143</v>
      </c>
      <c r="EE10" s="294">
        <v>35115</v>
      </c>
      <c r="EF10" s="602">
        <f t="shared" si="38"/>
        <v>210</v>
      </c>
      <c r="EG10" s="621">
        <f t="shared" si="39"/>
        <v>6.016330038676407E-3</v>
      </c>
      <c r="EH10" s="294">
        <v>115650</v>
      </c>
      <c r="EI10" s="602">
        <f t="shared" si="40"/>
        <v>2247</v>
      </c>
      <c r="EJ10" s="621">
        <f t="shared" si="41"/>
        <v>1.9814290627232084E-2</v>
      </c>
      <c r="EK10" s="294">
        <v>448055</v>
      </c>
      <c r="EL10" s="602">
        <f t="shared" si="42"/>
        <v>53023</v>
      </c>
      <c r="EM10" s="621">
        <f t="shared" si="43"/>
        <v>0.13422456914882844</v>
      </c>
    </row>
    <row r="11" spans="1:143" x14ac:dyDescent="0.3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4">
        <v>997</v>
      </c>
      <c r="BY11" s="845">
        <v>0.11479562464018422</v>
      </c>
      <c r="BZ11" s="294">
        <v>8146</v>
      </c>
      <c r="CA11" s="844">
        <f t="shared" si="1"/>
        <v>-1311</v>
      </c>
      <c r="CB11" s="845">
        <f t="shared" si="2"/>
        <v>-0.13862747171407422</v>
      </c>
      <c r="CC11" s="294">
        <v>27457</v>
      </c>
      <c r="CD11" s="844">
        <f t="shared" si="3"/>
        <v>59</v>
      </c>
      <c r="CE11" s="845">
        <f t="shared" si="4"/>
        <v>2.153441857069859E-3</v>
      </c>
      <c r="CF11" s="294">
        <v>91585</v>
      </c>
      <c r="CG11" s="844">
        <f t="shared" si="5"/>
        <v>-443.51560049998807</v>
      </c>
      <c r="CH11" s="845">
        <f t="shared" si="6"/>
        <v>-4.8193279833536563E-3</v>
      </c>
      <c r="CI11" s="294">
        <v>9118</v>
      </c>
      <c r="CJ11" s="844">
        <f t="shared" si="7"/>
        <v>-468</v>
      </c>
      <c r="CK11" s="845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  <c r="DM11" s="294">
        <v>12637</v>
      </c>
      <c r="DN11" s="602">
        <f t="shared" si="26"/>
        <v>3442</v>
      </c>
      <c r="DO11" s="621">
        <f t="shared" si="27"/>
        <v>0.37433387710712346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35927</v>
      </c>
      <c r="DT11" s="602">
        <f t="shared" si="30"/>
        <v>10393</v>
      </c>
      <c r="DU11" s="621">
        <f t="shared" si="31"/>
        <v>0.40702592621602568</v>
      </c>
      <c r="DV11" s="294">
        <v>102869</v>
      </c>
      <c r="DW11" s="602">
        <f t="shared" si="32"/>
        <v>38741</v>
      </c>
      <c r="DX11" s="621">
        <f t="shared" si="33"/>
        <v>0.60411988522954096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  <c r="EE11" s="294">
        <v>14999</v>
      </c>
      <c r="EF11" s="602">
        <f t="shared" si="38"/>
        <v>6853</v>
      </c>
      <c r="EG11" s="621">
        <f t="shared" si="39"/>
        <v>0.8412717898355021</v>
      </c>
      <c r="EH11" s="294">
        <v>37115</v>
      </c>
      <c r="EI11" s="602">
        <f t="shared" si="40"/>
        <v>9658</v>
      </c>
      <c r="EJ11" s="621">
        <f t="shared" si="41"/>
        <v>0.35175000910514626</v>
      </c>
      <c r="EK11" s="294">
        <v>139984</v>
      </c>
      <c r="EL11" s="602">
        <f t="shared" si="42"/>
        <v>48399</v>
      </c>
      <c r="EM11" s="621">
        <f t="shared" si="43"/>
        <v>0.52845990063875092</v>
      </c>
    </row>
    <row r="12" spans="1:143" x14ac:dyDescent="0.3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4">
        <v>948</v>
      </c>
      <c r="BY12" s="845">
        <v>3.5390301265539256E-2</v>
      </c>
      <c r="BZ12" s="294">
        <v>26759</v>
      </c>
      <c r="CA12" s="844">
        <f t="shared" si="1"/>
        <v>1453</v>
      </c>
      <c r="CB12" s="845">
        <f t="shared" si="2"/>
        <v>5.741721330909666E-2</v>
      </c>
      <c r="CC12" s="294">
        <v>85946</v>
      </c>
      <c r="CD12" s="844">
        <f t="shared" si="3"/>
        <v>13356</v>
      </c>
      <c r="CE12" s="845">
        <f t="shared" si="4"/>
        <v>0.18399228543876567</v>
      </c>
      <c r="CF12" s="294">
        <v>303447</v>
      </c>
      <c r="CG12" s="844">
        <f t="shared" si="5"/>
        <v>19154.629753520014</v>
      </c>
      <c r="CH12" s="845">
        <f t="shared" si="6"/>
        <v>6.7376517128873534E-2</v>
      </c>
      <c r="CI12" s="294">
        <v>36807</v>
      </c>
      <c r="CJ12" s="844">
        <f t="shared" si="7"/>
        <v>11725</v>
      </c>
      <c r="CK12" s="845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  <c r="DM12" s="294">
        <v>32307</v>
      </c>
      <c r="DN12" s="602">
        <f t="shared" si="26"/>
        <v>1761</v>
      </c>
      <c r="DO12" s="621">
        <f t="shared" si="27"/>
        <v>5.7650756236495779E-2</v>
      </c>
      <c r="DP12" s="294">
        <v>29999</v>
      </c>
      <c r="DQ12" s="602">
        <f t="shared" si="28"/>
        <v>2370</v>
      </c>
      <c r="DR12" s="621">
        <f t="shared" si="29"/>
        <v>8.5779434651996098E-2</v>
      </c>
      <c r="DS12" s="294">
        <v>99396</v>
      </c>
      <c r="DT12" s="602">
        <f t="shared" si="30"/>
        <v>10956</v>
      </c>
      <c r="DU12" s="621">
        <f t="shared" si="31"/>
        <v>0.12388059701492538</v>
      </c>
      <c r="DV12" s="294">
        <v>229536</v>
      </c>
      <c r="DW12" s="602">
        <f t="shared" si="32"/>
        <v>12035</v>
      </c>
      <c r="DX12" s="621">
        <f t="shared" si="33"/>
        <v>5.5333078928372741E-2</v>
      </c>
      <c r="DY12" s="294">
        <v>27171</v>
      </c>
      <c r="DZ12" s="602">
        <f t="shared" si="34"/>
        <v>-4281</v>
      </c>
      <c r="EA12" s="621">
        <f t="shared" si="35"/>
        <v>-0.13611217092712705</v>
      </c>
      <c r="EB12" s="294">
        <v>31248</v>
      </c>
      <c r="EC12" s="602">
        <f t="shared" si="36"/>
        <v>3513</v>
      </c>
      <c r="ED12" s="621">
        <f t="shared" si="37"/>
        <v>0.12666306111411574</v>
      </c>
      <c r="EE12" s="294">
        <v>20116</v>
      </c>
      <c r="EF12" s="602">
        <f t="shared" si="38"/>
        <v>-6643</v>
      </c>
      <c r="EG12" s="621">
        <f t="shared" si="39"/>
        <v>-0.24825292424978512</v>
      </c>
      <c r="EH12" s="294">
        <v>78535</v>
      </c>
      <c r="EI12" s="602">
        <f t="shared" si="40"/>
        <v>-7411</v>
      </c>
      <c r="EJ12" s="621">
        <f t="shared" si="41"/>
        <v>-8.6228562120401184E-2</v>
      </c>
      <c r="EK12" s="294">
        <v>308071</v>
      </c>
      <c r="EL12" s="602">
        <f t="shared" si="42"/>
        <v>4624</v>
      </c>
      <c r="EM12" s="621">
        <f t="shared" si="43"/>
        <v>1.5238245888079302E-2</v>
      </c>
    </row>
    <row r="13" spans="1:143" x14ac:dyDescent="0.3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4">
        <v>1707</v>
      </c>
      <c r="BY13" s="845">
        <v>1.2726269644827483E-2</v>
      </c>
      <c r="BZ13" s="294">
        <v>177854</v>
      </c>
      <c r="CA13" s="844">
        <f t="shared" si="1"/>
        <v>32869</v>
      </c>
      <c r="CB13" s="845">
        <f t="shared" si="2"/>
        <v>0.22670621098734353</v>
      </c>
      <c r="CC13" s="294">
        <v>463996</v>
      </c>
      <c r="CD13" s="844">
        <f t="shared" si="3"/>
        <v>44155</v>
      </c>
      <c r="CE13" s="845">
        <f t="shared" si="4"/>
        <v>0.10517076702847031</v>
      </c>
      <c r="CF13" s="294">
        <v>1668441</v>
      </c>
      <c r="CG13" s="844">
        <f t="shared" si="5"/>
        <v>-50808</v>
      </c>
      <c r="CH13" s="845">
        <f t="shared" si="6"/>
        <v>-2.955243830300323E-2</v>
      </c>
      <c r="CI13" s="294">
        <v>223583</v>
      </c>
      <c r="CJ13" s="844">
        <f t="shared" si="7"/>
        <v>55263</v>
      </c>
      <c r="CK13" s="845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  <c r="DM13" s="294">
        <v>201532</v>
      </c>
      <c r="DN13" s="602">
        <f t="shared" si="26"/>
        <v>11427</v>
      </c>
      <c r="DO13" s="621">
        <f t="shared" si="27"/>
        <v>6.0108887193919151E-2</v>
      </c>
      <c r="DP13" s="294">
        <v>163442</v>
      </c>
      <c r="DQ13" s="602">
        <f t="shared" si="28"/>
        <v>11901</v>
      </c>
      <c r="DR13" s="621">
        <f t="shared" si="29"/>
        <v>7.8533202235698596E-2</v>
      </c>
      <c r="DS13" s="294">
        <v>577131</v>
      </c>
      <c r="DT13" s="602">
        <f t="shared" si="30"/>
        <v>68881</v>
      </c>
      <c r="DU13" s="621">
        <f t="shared" si="31"/>
        <v>0.13552582390555828</v>
      </c>
      <c r="DV13" s="294">
        <v>1478981</v>
      </c>
      <c r="DW13" s="602">
        <f t="shared" si="32"/>
        <v>274536</v>
      </c>
      <c r="DX13" s="621">
        <f t="shared" si="33"/>
        <v>0.22793568822154603</v>
      </c>
      <c r="DY13" s="294">
        <v>176039</v>
      </c>
      <c r="DZ13" s="602">
        <f t="shared" si="34"/>
        <v>25736</v>
      </c>
      <c r="EA13" s="621">
        <f t="shared" si="35"/>
        <v>0.17122745387650279</v>
      </c>
      <c r="EB13" s="294">
        <v>205704</v>
      </c>
      <c r="EC13" s="602">
        <f t="shared" si="36"/>
        <v>69865</v>
      </c>
      <c r="ED13" s="621">
        <f t="shared" si="37"/>
        <v>0.51432210190004346</v>
      </c>
      <c r="EE13" s="294">
        <v>211214</v>
      </c>
      <c r="EF13" s="602">
        <f t="shared" si="38"/>
        <v>33360</v>
      </c>
      <c r="EG13" s="621">
        <f t="shared" si="39"/>
        <v>0.18756957954277104</v>
      </c>
      <c r="EH13" s="294">
        <v>592957</v>
      </c>
      <c r="EI13" s="602">
        <f t="shared" si="40"/>
        <v>128961</v>
      </c>
      <c r="EJ13" s="621">
        <f t="shared" si="41"/>
        <v>0.27793558565160043</v>
      </c>
      <c r="EK13" s="294">
        <v>2071938</v>
      </c>
      <c r="EL13" s="602">
        <f t="shared" si="42"/>
        <v>403497</v>
      </c>
      <c r="EM13" s="621">
        <f t="shared" si="43"/>
        <v>0.24184073635207959</v>
      </c>
    </row>
    <row r="14" spans="1:143" x14ac:dyDescent="0.3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4">
        <v>-4263</v>
      </c>
      <c r="BY14" s="845">
        <v>-0.13614153865806533</v>
      </c>
      <c r="BZ14" s="294">
        <v>25351</v>
      </c>
      <c r="CA14" s="844">
        <f t="shared" si="1"/>
        <v>-6339</v>
      </c>
      <c r="CB14" s="845">
        <f t="shared" si="2"/>
        <v>-0.20003155569580308</v>
      </c>
      <c r="CC14" s="294">
        <v>84625</v>
      </c>
      <c r="CD14" s="844">
        <f t="shared" si="3"/>
        <v>-11572</v>
      </c>
      <c r="CE14" s="845">
        <f t="shared" si="4"/>
        <v>-0.12029481168851419</v>
      </c>
      <c r="CF14" s="294">
        <v>339091</v>
      </c>
      <c r="CG14" s="844">
        <f t="shared" si="5"/>
        <v>-14112.114000729984</v>
      </c>
      <c r="CH14" s="845">
        <f t="shared" si="6"/>
        <v>-3.9954670390309234E-2</v>
      </c>
      <c r="CI14" s="294">
        <v>31291</v>
      </c>
      <c r="CJ14" s="844">
        <f t="shared" si="7"/>
        <v>-3473</v>
      </c>
      <c r="CK14" s="845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  <c r="DM14" s="294">
        <v>34297</v>
      </c>
      <c r="DN14" s="602">
        <f t="shared" si="26"/>
        <v>3062</v>
      </c>
      <c r="DO14" s="621">
        <f t="shared" si="27"/>
        <v>9.8031054906355053E-2</v>
      </c>
      <c r="DP14" s="294">
        <v>32561</v>
      </c>
      <c r="DQ14" s="602">
        <f t="shared" si="28"/>
        <v>4454</v>
      </c>
      <c r="DR14" s="621">
        <f t="shared" si="29"/>
        <v>0.15846586259650622</v>
      </c>
      <c r="DS14" s="294">
        <v>109119</v>
      </c>
      <c r="DT14" s="602">
        <f t="shared" si="30"/>
        <v>13316</v>
      </c>
      <c r="DU14" s="621">
        <f t="shared" si="31"/>
        <v>0.13899355970063568</v>
      </c>
      <c r="DV14" s="294">
        <v>281489</v>
      </c>
      <c r="DW14" s="602">
        <f t="shared" si="32"/>
        <v>27023</v>
      </c>
      <c r="DX14" s="621">
        <f t="shared" si="33"/>
        <v>0.10619493370430627</v>
      </c>
      <c r="DY14" s="294">
        <v>39775</v>
      </c>
      <c r="DZ14" s="602">
        <f t="shared" si="34"/>
        <v>7551</v>
      </c>
      <c r="EA14" s="621">
        <f t="shared" si="35"/>
        <v>0.23432845084409137</v>
      </c>
      <c r="EB14" s="294">
        <v>40463</v>
      </c>
      <c r="EC14" s="602">
        <f t="shared" si="36"/>
        <v>13413</v>
      </c>
      <c r="ED14" s="621">
        <f t="shared" si="37"/>
        <v>0.49585951940850276</v>
      </c>
      <c r="EE14" s="294">
        <v>34207</v>
      </c>
      <c r="EF14" s="602">
        <f t="shared" si="38"/>
        <v>8856</v>
      </c>
      <c r="EG14" s="621">
        <f t="shared" si="39"/>
        <v>0.34933533193956845</v>
      </c>
      <c r="EH14" s="294">
        <v>114445</v>
      </c>
      <c r="EI14" s="602">
        <f t="shared" si="40"/>
        <v>29820</v>
      </c>
      <c r="EJ14" s="621">
        <f t="shared" si="41"/>
        <v>0.35237813884785818</v>
      </c>
      <c r="EK14" s="294">
        <v>395934</v>
      </c>
      <c r="EL14" s="602">
        <f t="shared" si="42"/>
        <v>56843</v>
      </c>
      <c r="EM14" s="621">
        <f t="shared" si="43"/>
        <v>0.16763346712239488</v>
      </c>
    </row>
    <row r="15" spans="1:143" x14ac:dyDescent="0.3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4">
        <v>8806</v>
      </c>
      <c r="BY15" s="845">
        <v>0.28428460743801653</v>
      </c>
      <c r="BZ15" s="294">
        <v>59665</v>
      </c>
      <c r="CA15" s="844">
        <f t="shared" si="1"/>
        <v>36078</v>
      </c>
      <c r="CB15" s="845">
        <f t="shared" si="2"/>
        <v>1.5295713740619834</v>
      </c>
      <c r="CC15" s="294">
        <v>135914</v>
      </c>
      <c r="CD15" s="844">
        <f t="shared" si="3"/>
        <v>42265</v>
      </c>
      <c r="CE15" s="845">
        <f t="shared" si="4"/>
        <v>0.45131288107721385</v>
      </c>
      <c r="CF15" s="294">
        <v>545436</v>
      </c>
      <c r="CG15" s="844">
        <f t="shared" si="5"/>
        <v>-7018.4326474799309</v>
      </c>
      <c r="CH15" s="845">
        <f t="shared" si="6"/>
        <v>-1.2704093283940359E-2</v>
      </c>
      <c r="CI15" s="294">
        <v>79096</v>
      </c>
      <c r="CJ15" s="844">
        <f t="shared" si="7"/>
        <v>22012</v>
      </c>
      <c r="CK15" s="845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  <c r="DM15" s="294">
        <v>62803</v>
      </c>
      <c r="DN15" s="602">
        <f t="shared" si="26"/>
        <v>-7212</v>
      </c>
      <c r="DO15" s="621">
        <f t="shared" si="27"/>
        <v>-0.10300649860744127</v>
      </c>
      <c r="DP15" s="294">
        <v>32190</v>
      </c>
      <c r="DQ15" s="602">
        <f t="shared" si="28"/>
        <v>-16922</v>
      </c>
      <c r="DR15" s="621">
        <f t="shared" si="29"/>
        <v>-0.34455937449095941</v>
      </c>
      <c r="DS15" s="294">
        <v>155449</v>
      </c>
      <c r="DT15" s="602">
        <f t="shared" si="30"/>
        <v>-23165</v>
      </c>
      <c r="DU15" s="621">
        <f t="shared" si="31"/>
        <v>-0.12969308116944919</v>
      </c>
      <c r="DV15" s="294">
        <v>427607</v>
      </c>
      <c r="DW15" s="602">
        <f t="shared" si="32"/>
        <v>18085</v>
      </c>
      <c r="DX15" s="621">
        <f t="shared" si="33"/>
        <v>4.416124164269563E-2</v>
      </c>
      <c r="DY15" s="294">
        <v>37927</v>
      </c>
      <c r="DZ15" s="602">
        <f t="shared" si="34"/>
        <v>1460</v>
      </c>
      <c r="EA15" s="621">
        <f t="shared" si="35"/>
        <v>4.0036197109715635E-2</v>
      </c>
      <c r="EB15" s="294">
        <v>62035</v>
      </c>
      <c r="EC15" s="602">
        <f t="shared" si="36"/>
        <v>22253</v>
      </c>
      <c r="ED15" s="621">
        <f t="shared" si="37"/>
        <v>0.5593735860439395</v>
      </c>
      <c r="EE15" s="294">
        <v>64317</v>
      </c>
      <c r="EF15" s="602">
        <f t="shared" si="38"/>
        <v>4652</v>
      </c>
      <c r="EG15" s="621">
        <f t="shared" si="39"/>
        <v>7.7968658342411803E-2</v>
      </c>
      <c r="EH15" s="294">
        <v>164279</v>
      </c>
      <c r="EI15" s="602">
        <f t="shared" si="40"/>
        <v>28365</v>
      </c>
      <c r="EJ15" s="621">
        <f t="shared" si="41"/>
        <v>0.20869814735788808</v>
      </c>
      <c r="EK15" s="294">
        <v>591886</v>
      </c>
      <c r="EL15" s="602">
        <f t="shared" si="42"/>
        <v>46450</v>
      </c>
      <c r="EM15" s="621">
        <f t="shared" si="43"/>
        <v>8.5161228815113052E-2</v>
      </c>
    </row>
    <row r="16" spans="1:143" x14ac:dyDescent="0.3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4">
        <v>1103</v>
      </c>
      <c r="BY16" s="845">
        <v>4.8184876152199553E-2</v>
      </c>
      <c r="BZ16" s="294">
        <v>11825</v>
      </c>
      <c r="CA16" s="844">
        <f t="shared" si="1"/>
        <v>-1504</v>
      </c>
      <c r="CB16" s="845">
        <f t="shared" si="2"/>
        <v>-0.11283667191837347</v>
      </c>
      <c r="CC16" s="294">
        <v>43501</v>
      </c>
      <c r="CD16" s="844">
        <f t="shared" si="3"/>
        <v>-7571</v>
      </c>
      <c r="CE16" s="845">
        <f t="shared" si="4"/>
        <v>-0.14824169799498746</v>
      </c>
      <c r="CF16" s="294">
        <v>184181</v>
      </c>
      <c r="CG16" s="844">
        <f t="shared" si="5"/>
        <v>-16765.154831039952</v>
      </c>
      <c r="CH16" s="845">
        <f t="shared" si="6"/>
        <v>-8.3431080555567097E-2</v>
      </c>
      <c r="CI16" s="294">
        <v>23351</v>
      </c>
      <c r="CJ16" s="844">
        <f t="shared" si="7"/>
        <v>4372</v>
      </c>
      <c r="CK16" s="845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  <c r="DM16" s="294">
        <v>15569</v>
      </c>
      <c r="DN16" s="602">
        <f t="shared" si="26"/>
        <v>5807</v>
      </c>
      <c r="DO16" s="621">
        <f t="shared" si="27"/>
        <v>0.59485761114525715</v>
      </c>
      <c r="DP16" s="294">
        <v>15633</v>
      </c>
      <c r="DQ16" s="602">
        <f t="shared" si="28"/>
        <v>-381</v>
      </c>
      <c r="DR16" s="621">
        <f t="shared" si="29"/>
        <v>-2.3791682278006744E-2</v>
      </c>
      <c r="DS16" s="294">
        <v>54234</v>
      </c>
      <c r="DT16" s="602">
        <f t="shared" si="30"/>
        <v>11412</v>
      </c>
      <c r="DU16" s="621">
        <f t="shared" si="31"/>
        <v>0.26649852879361074</v>
      </c>
      <c r="DV16" s="294">
        <v>183719</v>
      </c>
      <c r="DW16" s="602">
        <f t="shared" si="32"/>
        <v>43039</v>
      </c>
      <c r="DX16" s="621">
        <f t="shared" si="33"/>
        <v>0.30593545635484787</v>
      </c>
      <c r="DY16" s="294">
        <v>17928</v>
      </c>
      <c r="DZ16" s="602">
        <f t="shared" si="34"/>
        <v>10246</v>
      </c>
      <c r="EA16" s="621">
        <f t="shared" si="35"/>
        <v>1.3337672481124707</v>
      </c>
      <c r="EB16" s="294">
        <v>27696</v>
      </c>
      <c r="EC16" s="602">
        <f t="shared" si="36"/>
        <v>3702</v>
      </c>
      <c r="ED16" s="621">
        <f t="shared" si="37"/>
        <v>0.15428857214303576</v>
      </c>
      <c r="EE16" s="294">
        <v>30010</v>
      </c>
      <c r="EF16" s="602">
        <f t="shared" si="38"/>
        <v>18185</v>
      </c>
      <c r="EG16" s="621">
        <f t="shared" si="39"/>
        <v>1.5378435517970401</v>
      </c>
      <c r="EH16" s="294">
        <v>75634</v>
      </c>
      <c r="EI16" s="602">
        <f t="shared" si="40"/>
        <v>32133</v>
      </c>
      <c r="EJ16" s="621">
        <f t="shared" si="41"/>
        <v>0.73867267419139793</v>
      </c>
      <c r="EK16" s="294">
        <v>259353</v>
      </c>
      <c r="EL16" s="602">
        <f t="shared" si="42"/>
        <v>75172</v>
      </c>
      <c r="EM16" s="621">
        <f t="shared" si="43"/>
        <v>0.40814199075909025</v>
      </c>
    </row>
    <row r="17" spans="1:143" x14ac:dyDescent="0.3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4">
        <v>106</v>
      </c>
      <c r="BY17" s="845">
        <v>5.2027093354275059E-3</v>
      </c>
      <c r="BZ17" s="294">
        <v>46115</v>
      </c>
      <c r="CA17" s="844">
        <f t="shared" si="1"/>
        <v>1639</v>
      </c>
      <c r="CB17" s="845">
        <f t="shared" si="2"/>
        <v>3.6851335551758249E-2</v>
      </c>
      <c r="CC17" s="294">
        <v>91135</v>
      </c>
      <c r="CD17" s="844">
        <f t="shared" si="3"/>
        <v>6708</v>
      </c>
      <c r="CE17" s="845">
        <f t="shared" si="4"/>
        <v>7.9453255475144202E-2</v>
      </c>
      <c r="CF17" s="294">
        <v>276496</v>
      </c>
      <c r="CG17" s="844">
        <f t="shared" si="5"/>
        <v>-16550.02149542002</v>
      </c>
      <c r="CH17" s="845">
        <f t="shared" si="6"/>
        <v>-5.64758443433728E-2</v>
      </c>
      <c r="CI17" s="294">
        <v>48723</v>
      </c>
      <c r="CJ17" s="844">
        <f t="shared" si="7"/>
        <v>24805</v>
      </c>
      <c r="CK17" s="845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  <c r="DM17" s="294">
        <v>54708</v>
      </c>
      <c r="DN17" s="602">
        <f t="shared" si="26"/>
        <v>8333</v>
      </c>
      <c r="DO17" s="621">
        <f t="shared" si="27"/>
        <v>0.17968733153638813</v>
      </c>
      <c r="DP17" s="294">
        <v>35672</v>
      </c>
      <c r="DQ17" s="602">
        <f t="shared" si="28"/>
        <v>10327</v>
      </c>
      <c r="DR17" s="621">
        <f t="shared" si="29"/>
        <v>0.40745709212862496</v>
      </c>
      <c r="DS17" s="294">
        <v>142826</v>
      </c>
      <c r="DT17" s="602">
        <f t="shared" si="30"/>
        <v>43030</v>
      </c>
      <c r="DU17" s="621">
        <f t="shared" si="31"/>
        <v>0.43117960639705</v>
      </c>
      <c r="DV17" s="294">
        <v>280467</v>
      </c>
      <c r="DW17" s="602">
        <f t="shared" si="32"/>
        <v>95106</v>
      </c>
      <c r="DX17" s="621">
        <f t="shared" si="33"/>
        <v>0.51308527683816985</v>
      </c>
      <c r="DY17" s="294">
        <v>25577</v>
      </c>
      <c r="DZ17" s="602">
        <f t="shared" si="34"/>
        <v>1037</v>
      </c>
      <c r="EA17" s="621">
        <f t="shared" si="35"/>
        <v>4.225753871230644E-2</v>
      </c>
      <c r="EB17" s="294">
        <v>25610</v>
      </c>
      <c r="EC17" s="602">
        <f t="shared" si="36"/>
        <v>5130</v>
      </c>
      <c r="ED17" s="621">
        <f t="shared" si="37"/>
        <v>0.25048828125</v>
      </c>
      <c r="EE17" s="294">
        <v>46714</v>
      </c>
      <c r="EF17" s="602">
        <f t="shared" si="38"/>
        <v>599</v>
      </c>
      <c r="EG17" s="621">
        <f t="shared" si="39"/>
        <v>1.2989265965520981E-2</v>
      </c>
      <c r="EH17" s="294">
        <v>97901</v>
      </c>
      <c r="EI17" s="602">
        <f t="shared" si="40"/>
        <v>6766</v>
      </c>
      <c r="EJ17" s="621">
        <f t="shared" si="41"/>
        <v>7.4241509848027645E-2</v>
      </c>
      <c r="EK17" s="294">
        <v>378368</v>
      </c>
      <c r="EL17" s="602">
        <f t="shared" si="42"/>
        <v>101872</v>
      </c>
      <c r="EM17" s="621">
        <f t="shared" si="43"/>
        <v>0.36843932642786875</v>
      </c>
    </row>
    <row r="18" spans="1:143" x14ac:dyDescent="0.3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4">
        <v>0</v>
      </c>
      <c r="BY18" s="845" t="e">
        <v>#DIV/0!</v>
      </c>
      <c r="CA18" s="844">
        <f t="shared" si="1"/>
        <v>0</v>
      </c>
      <c r="CB18" s="845" t="e">
        <f t="shared" si="2"/>
        <v>#DIV/0!</v>
      </c>
      <c r="CC18" s="294">
        <v>0</v>
      </c>
      <c r="CD18" s="844">
        <f t="shared" si="3"/>
        <v>0</v>
      </c>
      <c r="CE18" s="845" t="e">
        <f t="shared" si="4"/>
        <v>#DIV/0!</v>
      </c>
      <c r="CF18" s="294">
        <v>0</v>
      </c>
      <c r="CG18" s="844">
        <f t="shared" si="5"/>
        <v>0</v>
      </c>
      <c r="CH18" s="845" t="e">
        <f t="shared" si="6"/>
        <v>#DIV/0!</v>
      </c>
      <c r="CI18" s="294">
        <v>0</v>
      </c>
      <c r="CJ18" s="844">
        <f t="shared" si="7"/>
        <v>0</v>
      </c>
      <c r="CK18" s="845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  <c r="DN18" s="602">
        <f t="shared" si="26"/>
        <v>0</v>
      </c>
      <c r="DO18" s="621" t="e">
        <f t="shared" si="27"/>
        <v>#DIV/0!</v>
      </c>
      <c r="DQ18" s="602">
        <f t="shared" si="28"/>
        <v>0</v>
      </c>
      <c r="DR18" s="621" t="e">
        <f t="shared" si="29"/>
        <v>#DIV/0!</v>
      </c>
      <c r="DS18" s="294">
        <v>0</v>
      </c>
      <c r="DT18" s="602">
        <f t="shared" si="30"/>
        <v>0</v>
      </c>
      <c r="DU18" s="621" t="e">
        <f t="shared" si="31"/>
        <v>#DIV/0!</v>
      </c>
      <c r="DV18" s="294">
        <v>0</v>
      </c>
      <c r="DW18" s="602">
        <f t="shared" si="32"/>
        <v>0</v>
      </c>
      <c r="DX18" s="621" t="e">
        <f t="shared" si="33"/>
        <v>#DIV/0!</v>
      </c>
      <c r="DY18" s="294">
        <v>0</v>
      </c>
      <c r="DZ18" s="602">
        <f t="shared" si="34"/>
        <v>0</v>
      </c>
      <c r="EA18" s="621" t="e">
        <f t="shared" si="35"/>
        <v>#DIV/0!</v>
      </c>
      <c r="EC18" s="602">
        <f t="shared" si="36"/>
        <v>0</v>
      </c>
      <c r="ED18" s="621" t="e">
        <f t="shared" si="37"/>
        <v>#DIV/0!</v>
      </c>
      <c r="EF18" s="602">
        <f t="shared" si="38"/>
        <v>0</v>
      </c>
      <c r="EG18" s="621" t="e">
        <f t="shared" si="39"/>
        <v>#DIV/0!</v>
      </c>
      <c r="EH18" s="294">
        <v>0</v>
      </c>
      <c r="EI18" s="602">
        <f t="shared" si="40"/>
        <v>0</v>
      </c>
      <c r="EJ18" s="621" t="e">
        <f t="shared" si="41"/>
        <v>#DIV/0!</v>
      </c>
      <c r="EK18" s="294">
        <v>0</v>
      </c>
      <c r="EL18" s="602">
        <f t="shared" si="42"/>
        <v>0</v>
      </c>
      <c r="EM18" s="621" t="e">
        <f t="shared" si="43"/>
        <v>#DIV/0!</v>
      </c>
    </row>
    <row r="19" spans="1:143" x14ac:dyDescent="0.3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4">
        <v>-4606</v>
      </c>
      <c r="BY19" s="845">
        <v>-0.27755347996384455</v>
      </c>
      <c r="BZ19" s="294">
        <v>12382</v>
      </c>
      <c r="CA19" s="844">
        <f t="shared" si="1"/>
        <v>-3120</v>
      </c>
      <c r="CB19" s="845">
        <f t="shared" si="2"/>
        <v>-0.20126435298671139</v>
      </c>
      <c r="CC19" s="294">
        <v>49115</v>
      </c>
      <c r="CD19" s="844">
        <f t="shared" si="3"/>
        <v>2424</v>
      </c>
      <c r="CE19" s="845">
        <f t="shared" si="4"/>
        <v>5.1915786768327941E-2</v>
      </c>
      <c r="CF19" s="294">
        <v>142912</v>
      </c>
      <c r="CG19" s="844">
        <f t="shared" si="5"/>
        <v>-13668.19289400999</v>
      </c>
      <c r="CH19" s="845">
        <f t="shared" si="6"/>
        <v>-8.7291966125383855E-2</v>
      </c>
      <c r="CI19" s="294">
        <v>18778</v>
      </c>
      <c r="CJ19" s="844">
        <f t="shared" si="7"/>
        <v>3767</v>
      </c>
      <c r="CK19" s="845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  <c r="DM19" s="294">
        <v>14571</v>
      </c>
      <c r="DN19" s="602">
        <f t="shared" si="26"/>
        <v>2892</v>
      </c>
      <c r="DO19" s="621">
        <f t="shared" si="27"/>
        <v>0.24762394040585667</v>
      </c>
      <c r="DP19" s="294">
        <v>24050</v>
      </c>
      <c r="DQ19" s="602">
        <f t="shared" si="28"/>
        <v>10495</v>
      </c>
      <c r="DR19" s="621">
        <f t="shared" si="29"/>
        <v>0.77425304315750643</v>
      </c>
      <c r="DS19" s="294">
        <v>54639</v>
      </c>
      <c r="DT19" s="602">
        <f t="shared" si="30"/>
        <v>20533</v>
      </c>
      <c r="DU19" s="621">
        <f t="shared" si="31"/>
        <v>0.60203483258077761</v>
      </c>
      <c r="DV19" s="294">
        <v>182067</v>
      </c>
      <c r="DW19" s="602">
        <f t="shared" si="32"/>
        <v>88270</v>
      </c>
      <c r="DX19" s="621">
        <f t="shared" si="33"/>
        <v>0.94107487446293592</v>
      </c>
      <c r="DY19" s="294">
        <v>23675</v>
      </c>
      <c r="DZ19" s="602">
        <f t="shared" si="34"/>
        <v>-1069</v>
      </c>
      <c r="EA19" s="621">
        <f t="shared" si="35"/>
        <v>-4.3202392499191722E-2</v>
      </c>
      <c r="EB19" s="294">
        <v>30778</v>
      </c>
      <c r="EC19" s="602">
        <f t="shared" si="36"/>
        <v>18789</v>
      </c>
      <c r="ED19" s="621">
        <f t="shared" si="37"/>
        <v>1.5671865877053965</v>
      </c>
      <c r="EE19" s="294">
        <v>15663</v>
      </c>
      <c r="EF19" s="602">
        <f t="shared" si="38"/>
        <v>3281</v>
      </c>
      <c r="EG19" s="621">
        <f t="shared" si="39"/>
        <v>0.26498142464868357</v>
      </c>
      <c r="EH19" s="294">
        <v>70116</v>
      </c>
      <c r="EI19" s="602">
        <f t="shared" si="40"/>
        <v>21001</v>
      </c>
      <c r="EJ19" s="621">
        <f t="shared" si="41"/>
        <v>0.42758831314262447</v>
      </c>
      <c r="EK19" s="294">
        <v>252183</v>
      </c>
      <c r="EL19" s="602">
        <f t="shared" si="42"/>
        <v>109271</v>
      </c>
      <c r="EM19" s="621">
        <f t="shared" si="43"/>
        <v>0.76460339229735785</v>
      </c>
    </row>
    <row r="20" spans="1:143" x14ac:dyDescent="0.3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4">
        <v>-119</v>
      </c>
      <c r="BY20" s="845">
        <v>-5.7879377431906617E-2</v>
      </c>
      <c r="BZ20" s="294">
        <v>12057</v>
      </c>
      <c r="CA20" s="844">
        <f t="shared" si="1"/>
        <v>5642</v>
      </c>
      <c r="CB20" s="845">
        <f t="shared" si="2"/>
        <v>0.87950116913484022</v>
      </c>
      <c r="CC20" s="294">
        <v>27957</v>
      </c>
      <c r="CD20" s="844">
        <f t="shared" si="3"/>
        <v>9384</v>
      </c>
      <c r="CE20" s="845">
        <f t="shared" si="4"/>
        <v>0.5052495558068163</v>
      </c>
      <c r="CF20" s="294">
        <v>88272</v>
      </c>
      <c r="CG20" s="844">
        <f t="shared" si="5"/>
        <v>11403.513889930007</v>
      </c>
      <c r="CH20" s="845">
        <f t="shared" si="6"/>
        <v>0.148350962364486</v>
      </c>
      <c r="CI20" s="294">
        <v>12217</v>
      </c>
      <c r="CJ20" s="844">
        <f t="shared" si="7"/>
        <v>4367</v>
      </c>
      <c r="CK20" s="845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  <c r="DM20" s="294">
        <v>9761</v>
      </c>
      <c r="DN20" s="602">
        <f t="shared" si="26"/>
        <v>-1376</v>
      </c>
      <c r="DO20" s="621">
        <f t="shared" si="27"/>
        <v>-0.12355212355212356</v>
      </c>
      <c r="DP20" s="294">
        <v>12745</v>
      </c>
      <c r="DQ20" s="602">
        <f t="shared" si="28"/>
        <v>3926</v>
      </c>
      <c r="DR20" s="621">
        <f t="shared" si="29"/>
        <v>0.44517518993083116</v>
      </c>
      <c r="DS20" s="294">
        <v>30607</v>
      </c>
      <c r="DT20" s="602">
        <f t="shared" si="30"/>
        <v>2923</v>
      </c>
      <c r="DU20" s="621">
        <f t="shared" si="31"/>
        <v>0.1055844531137119</v>
      </c>
      <c r="DV20" s="294">
        <v>63427</v>
      </c>
      <c r="DW20" s="602">
        <f t="shared" si="32"/>
        <v>3112</v>
      </c>
      <c r="DX20" s="621">
        <f t="shared" si="33"/>
        <v>5.1595788775594793E-2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  <c r="EE20" s="294">
        <v>9021</v>
      </c>
      <c r="EF20" s="602">
        <f t="shared" si="38"/>
        <v>-3036</v>
      </c>
      <c r="EG20" s="621">
        <f t="shared" si="39"/>
        <v>-0.25180393132620055</v>
      </c>
      <c r="EH20" s="294">
        <v>37138</v>
      </c>
      <c r="EI20" s="602">
        <f t="shared" si="40"/>
        <v>9181</v>
      </c>
      <c r="EJ20" s="621">
        <f t="shared" si="41"/>
        <v>0.32839718138569945</v>
      </c>
      <c r="EK20" s="294">
        <v>100565</v>
      </c>
      <c r="EL20" s="602">
        <f t="shared" si="42"/>
        <v>12293</v>
      </c>
      <c r="EM20" s="621">
        <f t="shared" si="43"/>
        <v>0.13926273336958492</v>
      </c>
    </row>
    <row r="21" spans="1:143" x14ac:dyDescent="0.3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4">
        <v>680</v>
      </c>
      <c r="BY21" s="845">
        <v>6.8500050367684098E-2</v>
      </c>
      <c r="BZ21" s="294">
        <v>10459</v>
      </c>
      <c r="CA21" s="844">
        <f t="shared" si="1"/>
        <v>473</v>
      </c>
      <c r="CB21" s="845">
        <f t="shared" si="2"/>
        <v>4.7366312837973164E-2</v>
      </c>
      <c r="CC21" s="294">
        <v>31749</v>
      </c>
      <c r="CD21" s="844">
        <f t="shared" si="3"/>
        <v>2517</v>
      </c>
      <c r="CE21" s="845">
        <f t="shared" si="4"/>
        <v>8.6104269293924465E-2</v>
      </c>
      <c r="CF21" s="294">
        <v>92053</v>
      </c>
      <c r="CG21" s="844">
        <f t="shared" si="5"/>
        <v>5937.4322630499955</v>
      </c>
      <c r="CH21" s="845">
        <f t="shared" si="6"/>
        <v>6.8947257959055347E-2</v>
      </c>
      <c r="CI21" s="294">
        <v>10127</v>
      </c>
      <c r="CJ21" s="844">
        <f t="shared" si="7"/>
        <v>-587</v>
      </c>
      <c r="CK21" s="845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  <c r="DM21" s="294">
        <v>9823</v>
      </c>
      <c r="DN21" s="602">
        <f t="shared" si="26"/>
        <v>-79</v>
      </c>
      <c r="DO21" s="621">
        <f t="shared" si="27"/>
        <v>-7.9781862250050493E-3</v>
      </c>
      <c r="DP21" s="294">
        <v>10591</v>
      </c>
      <c r="DQ21" s="602">
        <f t="shared" si="28"/>
        <v>2</v>
      </c>
      <c r="DR21" s="621">
        <f t="shared" si="29"/>
        <v>1.8887524789876287E-4</v>
      </c>
      <c r="DS21" s="294">
        <v>30257</v>
      </c>
      <c r="DT21" s="602">
        <f t="shared" si="30"/>
        <v>832</v>
      </c>
      <c r="DU21" s="621">
        <f t="shared" si="31"/>
        <v>2.8275276125743414E-2</v>
      </c>
      <c r="DV21" s="294">
        <v>60205</v>
      </c>
      <c r="DW21" s="602">
        <f t="shared" si="32"/>
        <v>-99</v>
      </c>
      <c r="DX21" s="621">
        <f t="shared" si="33"/>
        <v>-1.6416821438047227E-3</v>
      </c>
      <c r="DY21" s="294">
        <v>11005</v>
      </c>
      <c r="DZ21" s="602">
        <f t="shared" si="34"/>
        <v>322</v>
      </c>
      <c r="EA21" s="621">
        <f t="shared" si="35"/>
        <v>3.0141346063839745E-2</v>
      </c>
      <c r="EB21" s="294">
        <v>11157</v>
      </c>
      <c r="EC21" s="602">
        <f t="shared" si="36"/>
        <v>550</v>
      </c>
      <c r="ED21" s="621">
        <f t="shared" si="37"/>
        <v>5.1852550202696329E-2</v>
      </c>
      <c r="EE21" s="294">
        <v>11282</v>
      </c>
      <c r="EF21" s="602">
        <f t="shared" si="38"/>
        <v>823</v>
      </c>
      <c r="EG21" s="621">
        <f t="shared" si="39"/>
        <v>7.8688211110048756E-2</v>
      </c>
      <c r="EH21" s="294">
        <v>33444</v>
      </c>
      <c r="EI21" s="602">
        <f t="shared" si="40"/>
        <v>1695</v>
      </c>
      <c r="EJ21" s="621">
        <f t="shared" si="41"/>
        <v>5.3387508267976946E-2</v>
      </c>
      <c r="EK21" s="294">
        <v>93649</v>
      </c>
      <c r="EL21" s="602">
        <f t="shared" si="42"/>
        <v>1596</v>
      </c>
      <c r="EM21" s="621">
        <f t="shared" si="43"/>
        <v>1.7337837984639285E-2</v>
      </c>
    </row>
    <row r="22" spans="1:143" x14ac:dyDescent="0.3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4">
        <v>0</v>
      </c>
      <c r="BY22" s="845" t="e">
        <v>#DIV/0!</v>
      </c>
      <c r="CA22" s="844">
        <f t="shared" si="1"/>
        <v>0</v>
      </c>
      <c r="CB22" s="845" t="e">
        <f t="shared" si="2"/>
        <v>#DIV/0!</v>
      </c>
      <c r="CD22" s="844">
        <f t="shared" si="3"/>
        <v>0</v>
      </c>
      <c r="CE22" s="845" t="e">
        <f t="shared" si="4"/>
        <v>#DIV/0!</v>
      </c>
      <c r="CG22" s="844">
        <f t="shared" si="5"/>
        <v>0</v>
      </c>
      <c r="CH22" s="845" t="e">
        <f t="shared" si="6"/>
        <v>#DIV/0!</v>
      </c>
      <c r="CJ22" s="844">
        <f t="shared" si="7"/>
        <v>0</v>
      </c>
      <c r="CK22" s="845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  <c r="DN22" s="602">
        <f t="shared" si="26"/>
        <v>0</v>
      </c>
      <c r="DO22" s="621" t="e">
        <f t="shared" si="27"/>
        <v>#DIV/0!</v>
      </c>
      <c r="DQ22" s="602">
        <f t="shared" si="28"/>
        <v>0</v>
      </c>
      <c r="DR22" s="621" t="e">
        <f t="shared" si="29"/>
        <v>#DIV/0!</v>
      </c>
      <c r="DT22" s="602">
        <f t="shared" si="30"/>
        <v>0</v>
      </c>
      <c r="DU22" s="621" t="e">
        <f t="shared" si="31"/>
        <v>#DIV/0!</v>
      </c>
      <c r="DW22" s="602">
        <f t="shared" si="32"/>
        <v>0</v>
      </c>
      <c r="DX22" s="621" t="e">
        <f t="shared" si="33"/>
        <v>#DIV/0!</v>
      </c>
      <c r="DZ22" s="602">
        <f t="shared" si="34"/>
        <v>0</v>
      </c>
      <c r="EA22" s="621" t="e">
        <f t="shared" si="35"/>
        <v>#DIV/0!</v>
      </c>
      <c r="EC22" s="602">
        <f t="shared" si="36"/>
        <v>0</v>
      </c>
      <c r="ED22" s="621" t="e">
        <f t="shared" si="37"/>
        <v>#DIV/0!</v>
      </c>
      <c r="EF22" s="602">
        <f t="shared" si="38"/>
        <v>0</v>
      </c>
      <c r="EG22" s="621" t="e">
        <f t="shared" si="39"/>
        <v>#DIV/0!</v>
      </c>
      <c r="EI22" s="602">
        <f t="shared" si="40"/>
        <v>0</v>
      </c>
      <c r="EJ22" s="621" t="e">
        <f t="shared" si="41"/>
        <v>#DIV/0!</v>
      </c>
      <c r="EL22" s="602">
        <f t="shared" si="42"/>
        <v>0</v>
      </c>
      <c r="EM22" s="621" t="e">
        <f t="shared" si="43"/>
        <v>#DIV/0!</v>
      </c>
    </row>
    <row r="23" spans="1:143" x14ac:dyDescent="0.3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844">
        <f t="shared" si="1"/>
        <v>0</v>
      </c>
      <c r="CB23" s="845" t="e">
        <f t="shared" si="2"/>
        <v>#DIV/0!</v>
      </c>
      <c r="CD23" s="844">
        <f t="shared" si="3"/>
        <v>0</v>
      </c>
      <c r="CE23" s="845" t="e">
        <f t="shared" si="4"/>
        <v>#DIV/0!</v>
      </c>
      <c r="CG23" s="844">
        <f t="shared" si="5"/>
        <v>0</v>
      </c>
      <c r="CH23" s="845" t="e">
        <f t="shared" si="6"/>
        <v>#DIV/0!</v>
      </c>
      <c r="CJ23" s="844">
        <f t="shared" si="7"/>
        <v>0</v>
      </c>
      <c r="CK23" s="845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</row>
    <row r="24" spans="1:143" x14ac:dyDescent="0.3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844">
        <f t="shared" si="1"/>
        <v>0</v>
      </c>
      <c r="CB24" s="845" t="e">
        <f t="shared" si="2"/>
        <v>#DIV/0!</v>
      </c>
      <c r="CD24" s="844">
        <f t="shared" si="3"/>
        <v>0</v>
      </c>
      <c r="CE24" s="845" t="e">
        <f t="shared" si="4"/>
        <v>#DIV/0!</v>
      </c>
      <c r="CG24" s="844">
        <f t="shared" si="5"/>
        <v>0</v>
      </c>
      <c r="CH24" s="845" t="e">
        <f t="shared" si="6"/>
        <v>#DIV/0!</v>
      </c>
      <c r="CJ24" s="844">
        <f t="shared" si="7"/>
        <v>0</v>
      </c>
      <c r="CK24" s="845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</row>
    <row r="25" spans="1:143" x14ac:dyDescent="0.3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844">
        <f t="shared" si="1"/>
        <v>0</v>
      </c>
      <c r="CB25" s="845" t="e">
        <f t="shared" si="2"/>
        <v>#DIV/0!</v>
      </c>
      <c r="CD25" s="844">
        <f t="shared" si="3"/>
        <v>0</v>
      </c>
      <c r="CE25" s="845" t="e">
        <f t="shared" si="4"/>
        <v>#DIV/0!</v>
      </c>
      <c r="CG25" s="844">
        <f t="shared" si="5"/>
        <v>0</v>
      </c>
      <c r="CH25" s="845" t="e">
        <f t="shared" si="6"/>
        <v>#DIV/0!</v>
      </c>
      <c r="CJ25" s="844">
        <f t="shared" si="7"/>
        <v>0</v>
      </c>
      <c r="CK25" s="845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</row>
    <row r="26" spans="1:143" x14ac:dyDescent="0.3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4">
        <v>38978</v>
      </c>
      <c r="BY26" s="845">
        <v>0.16506869039350872</v>
      </c>
      <c r="BZ26" s="294">
        <v>265407</v>
      </c>
      <c r="CA26" s="844">
        <f t="shared" si="1"/>
        <v>43253</v>
      </c>
      <c r="CB26" s="845">
        <f t="shared" si="2"/>
        <v>0.19469827236961748</v>
      </c>
      <c r="CC26" s="294">
        <v>821177</v>
      </c>
      <c r="CD26" s="844">
        <f t="shared" si="3"/>
        <v>114511</v>
      </c>
      <c r="CE26" s="845">
        <f t="shared" si="4"/>
        <v>0.16204402079624602</v>
      </c>
      <c r="CF26" s="294">
        <v>2430252</v>
      </c>
      <c r="CG26" s="844">
        <f t="shared" si="5"/>
        <v>-97787.824440000113</v>
      </c>
      <c r="CH26" s="845">
        <f t="shared" si="6"/>
        <v>-3.8681283219761629E-2</v>
      </c>
      <c r="CI26" s="294">
        <v>355000</v>
      </c>
      <c r="CJ26" s="844">
        <f t="shared" si="7"/>
        <v>65957</v>
      </c>
      <c r="CK26" s="845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  <c r="DM26" s="294">
        <v>310141</v>
      </c>
      <c r="DN26" s="602">
        <f t="shared" si="26"/>
        <v>35703</v>
      </c>
      <c r="DO26" s="621">
        <f t="shared" si="27"/>
        <v>0.13009495769536289</v>
      </c>
      <c r="DP26" s="294">
        <v>302228</v>
      </c>
      <c r="DQ26" s="602">
        <f t="shared" si="28"/>
        <v>59064</v>
      </c>
      <c r="DR26" s="621">
        <f t="shared" si="29"/>
        <v>0.24289779737132142</v>
      </c>
      <c r="DS26" s="294">
        <v>971040</v>
      </c>
      <c r="DT26" s="602">
        <f t="shared" si="30"/>
        <v>210192</v>
      </c>
      <c r="DU26" s="621">
        <f t="shared" si="31"/>
        <v>0.27626017285975646</v>
      </c>
      <c r="DV26" s="294">
        <v>2187105</v>
      </c>
      <c r="DW26" s="602">
        <f t="shared" si="32"/>
        <v>578030</v>
      </c>
      <c r="DX26" s="621">
        <f t="shared" si="33"/>
        <v>0.35923123533707252</v>
      </c>
      <c r="DY26" s="294">
        <v>310169</v>
      </c>
      <c r="DZ26" s="602">
        <f t="shared" si="34"/>
        <v>29509</v>
      </c>
      <c r="EA26" s="621">
        <f t="shared" si="35"/>
        <v>0.1051414522910283</v>
      </c>
      <c r="EB26" s="294">
        <v>295956</v>
      </c>
      <c r="EC26" s="602">
        <f t="shared" si="36"/>
        <v>20846</v>
      </c>
      <c r="ED26" s="621">
        <f t="shared" si="37"/>
        <v>7.5773327032823232E-2</v>
      </c>
      <c r="EE26" s="294">
        <v>293316</v>
      </c>
      <c r="EF26" s="602">
        <f t="shared" si="38"/>
        <v>27909</v>
      </c>
      <c r="EG26" s="621">
        <f t="shared" si="39"/>
        <v>0.10515547819010049</v>
      </c>
      <c r="EH26" s="294">
        <v>899441</v>
      </c>
      <c r="EI26" s="602">
        <f t="shared" si="40"/>
        <v>78264</v>
      </c>
      <c r="EJ26" s="621">
        <f t="shared" si="41"/>
        <v>9.5307101879375578E-2</v>
      </c>
      <c r="EK26" s="294">
        <v>3086546</v>
      </c>
      <c r="EL26" s="602">
        <f t="shared" si="42"/>
        <v>656294</v>
      </c>
      <c r="EM26" s="621">
        <f t="shared" si="43"/>
        <v>0.27005183001598188</v>
      </c>
    </row>
    <row r="27" spans="1:143" x14ac:dyDescent="0.3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4">
        <v>12355</v>
      </c>
      <c r="BY27" s="845">
        <v>0.11309028000256295</v>
      </c>
      <c r="BZ27" s="294">
        <v>107769</v>
      </c>
      <c r="CA27" s="844">
        <f t="shared" si="1"/>
        <v>19731</v>
      </c>
      <c r="CB27" s="845">
        <f t="shared" si="2"/>
        <v>0.22411913037551967</v>
      </c>
      <c r="CC27" s="294">
        <v>389900</v>
      </c>
      <c r="CD27" s="844">
        <f t="shared" si="3"/>
        <v>77850</v>
      </c>
      <c r="CE27" s="845">
        <f t="shared" si="4"/>
        <v>0.24947925012017305</v>
      </c>
      <c r="CF27" s="294">
        <v>1106072</v>
      </c>
      <c r="CG27" s="844">
        <f t="shared" si="5"/>
        <v>-122229.74356487999</v>
      </c>
      <c r="CH27" s="845">
        <f t="shared" si="6"/>
        <v>-9.9511169959048185E-2</v>
      </c>
      <c r="CI27" s="294">
        <v>183081</v>
      </c>
      <c r="CJ27" s="844">
        <f t="shared" si="7"/>
        <v>40599</v>
      </c>
      <c r="CK27" s="845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  <c r="DM27" s="294">
        <v>147408</v>
      </c>
      <c r="DN27" s="602">
        <f t="shared" si="26"/>
        <v>13155</v>
      </c>
      <c r="DO27" s="621">
        <f t="shared" si="27"/>
        <v>9.7986637170119101E-2</v>
      </c>
      <c r="DP27" s="294">
        <v>140161</v>
      </c>
      <c r="DQ27" s="602">
        <f t="shared" si="28"/>
        <v>34125</v>
      </c>
      <c r="DR27" s="621">
        <f t="shared" si="29"/>
        <v>0.32182466332189069</v>
      </c>
      <c r="DS27" s="294">
        <v>482529</v>
      </c>
      <c r="DT27" s="602">
        <f t="shared" si="30"/>
        <v>128819</v>
      </c>
      <c r="DU27" s="621">
        <f t="shared" si="31"/>
        <v>0.3641938311045772</v>
      </c>
      <c r="DV27" s="294">
        <v>1086643</v>
      </c>
      <c r="DW27" s="602">
        <f t="shared" si="32"/>
        <v>370471</v>
      </c>
      <c r="DX27" s="621">
        <f t="shared" si="33"/>
        <v>0.51729333176946324</v>
      </c>
      <c r="DY27" s="294">
        <v>145252</v>
      </c>
      <c r="DZ27" s="602">
        <f t="shared" si="34"/>
        <v>-15275</v>
      </c>
      <c r="EA27" s="621">
        <f t="shared" si="35"/>
        <v>-9.5155332124813891E-2</v>
      </c>
      <c r="EB27" s="294">
        <v>136844</v>
      </c>
      <c r="EC27" s="602">
        <f t="shared" si="36"/>
        <v>15240</v>
      </c>
      <c r="ED27" s="621">
        <f t="shared" si="37"/>
        <v>0.12532482484128812</v>
      </c>
      <c r="EE27" s="294">
        <v>135492</v>
      </c>
      <c r="EF27" s="602">
        <f t="shared" si="38"/>
        <v>27723</v>
      </c>
      <c r="EG27" s="621">
        <f t="shared" si="39"/>
        <v>0.25724466219413744</v>
      </c>
      <c r="EH27" s="294">
        <v>417588</v>
      </c>
      <c r="EI27" s="602">
        <f t="shared" si="40"/>
        <v>27688</v>
      </c>
      <c r="EJ27" s="621">
        <f t="shared" si="41"/>
        <v>7.1013080276994101E-2</v>
      </c>
      <c r="EK27" s="294">
        <v>1504231</v>
      </c>
      <c r="EL27" s="602">
        <f t="shared" si="42"/>
        <v>398159</v>
      </c>
      <c r="EM27" s="621">
        <f t="shared" si="43"/>
        <v>0.35997566162058164</v>
      </c>
    </row>
    <row r="28" spans="1:143" x14ac:dyDescent="0.3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4">
        <v>22541</v>
      </c>
      <c r="BY28" s="845">
        <v>1.54295297419399</v>
      </c>
      <c r="BZ28" s="294">
        <v>37351</v>
      </c>
      <c r="CA28" s="844">
        <f t="shared" si="1"/>
        <v>6625</v>
      </c>
      <c r="CB28" s="845">
        <f t="shared" si="2"/>
        <v>0.21561543969276833</v>
      </c>
      <c r="CC28" s="294">
        <v>75400</v>
      </c>
      <c r="CD28" s="844">
        <f t="shared" si="3"/>
        <v>-5904</v>
      </c>
      <c r="CE28" s="845">
        <f t="shared" si="4"/>
        <v>-7.2616353438945194E-2</v>
      </c>
      <c r="CF28" s="294">
        <v>262862</v>
      </c>
      <c r="CG28" s="844">
        <f t="shared" si="5"/>
        <v>-15274.976372760022</v>
      </c>
      <c r="CH28" s="845">
        <f t="shared" si="6"/>
        <v>-5.4918898493699207E-2</v>
      </c>
      <c r="CI28" s="294">
        <v>38746</v>
      </c>
      <c r="CJ28" s="844">
        <f t="shared" si="7"/>
        <v>2663</v>
      </c>
      <c r="CK28" s="845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  <c r="DM28" s="294">
        <v>36501</v>
      </c>
      <c r="DN28" s="602">
        <f t="shared" si="26"/>
        <v>1287</v>
      </c>
      <c r="DO28" s="621">
        <f t="shared" si="27"/>
        <v>3.6547963878003069E-2</v>
      </c>
      <c r="DP28" s="294">
        <v>39997</v>
      </c>
      <c r="DQ28" s="602">
        <f t="shared" si="28"/>
        <v>20513</v>
      </c>
      <c r="DR28" s="621">
        <f t="shared" si="29"/>
        <v>1.0528125641552042</v>
      </c>
      <c r="DS28" s="294">
        <v>114406</v>
      </c>
      <c r="DT28" s="602">
        <f t="shared" si="30"/>
        <v>26815</v>
      </c>
      <c r="DU28" s="621">
        <f t="shared" si="31"/>
        <v>0.30613875854825268</v>
      </c>
      <c r="DV28" s="294">
        <v>228564</v>
      </c>
      <c r="DW28" s="602">
        <f t="shared" si="32"/>
        <v>41102</v>
      </c>
      <c r="DX28" s="621">
        <f t="shared" si="33"/>
        <v>0.21925510236741313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  <c r="EE28" s="294">
        <v>38807</v>
      </c>
      <c r="EF28" s="602">
        <f t="shared" si="38"/>
        <v>1456</v>
      </c>
      <c r="EG28" s="621">
        <f t="shared" si="39"/>
        <v>3.8981553372065006E-2</v>
      </c>
      <c r="EH28" s="294">
        <v>124193</v>
      </c>
      <c r="EI28" s="602">
        <f t="shared" si="40"/>
        <v>48793</v>
      </c>
      <c r="EJ28" s="621">
        <f t="shared" si="41"/>
        <v>0.64712201591511931</v>
      </c>
      <c r="EK28" s="294">
        <v>352757</v>
      </c>
      <c r="EL28" s="602">
        <f t="shared" si="42"/>
        <v>89895</v>
      </c>
      <c r="EM28" s="621">
        <f t="shared" si="43"/>
        <v>0.34198552852827718</v>
      </c>
    </row>
    <row r="29" spans="1:143" x14ac:dyDescent="0.3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4">
        <v>10152</v>
      </c>
      <c r="BY29" s="845">
        <v>0.25824175824175827</v>
      </c>
      <c r="BZ29" s="294">
        <v>51011</v>
      </c>
      <c r="CA29" s="844">
        <f t="shared" si="1"/>
        <v>18698</v>
      </c>
      <c r="CB29" s="845">
        <f t="shared" si="2"/>
        <v>0.57865255469934707</v>
      </c>
      <c r="CC29" s="294">
        <v>142044</v>
      </c>
      <c r="CD29" s="844">
        <f t="shared" si="3"/>
        <v>42784</v>
      </c>
      <c r="CE29" s="845">
        <f t="shared" si="4"/>
        <v>0.43102961918194638</v>
      </c>
      <c r="CF29" s="294">
        <v>456977</v>
      </c>
      <c r="CG29" s="844">
        <f t="shared" si="5"/>
        <v>37122.009287749999</v>
      </c>
      <c r="CH29" s="845">
        <f t="shared" si="6"/>
        <v>8.8416263016846644E-2</v>
      </c>
      <c r="CI29" s="294">
        <v>54228</v>
      </c>
      <c r="CJ29" s="844">
        <f t="shared" si="7"/>
        <v>14551</v>
      </c>
      <c r="CK29" s="845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  <c r="DM29" s="294">
        <v>49310</v>
      </c>
      <c r="DN29" s="602">
        <f t="shared" si="26"/>
        <v>3144</v>
      </c>
      <c r="DO29" s="621">
        <f t="shared" si="27"/>
        <v>6.8102066455833291E-2</v>
      </c>
      <c r="DP29" s="294">
        <v>44585</v>
      </c>
      <c r="DQ29" s="602">
        <f t="shared" si="28"/>
        <v>-4892</v>
      </c>
      <c r="DR29" s="621">
        <f t="shared" si="29"/>
        <v>-9.8874224387088955E-2</v>
      </c>
      <c r="DS29" s="294">
        <v>159725</v>
      </c>
      <c r="DT29" s="602">
        <f t="shared" si="30"/>
        <v>17231</v>
      </c>
      <c r="DU29" s="621">
        <f t="shared" si="31"/>
        <v>0.12092438979886873</v>
      </c>
      <c r="DV29" s="294">
        <v>390850</v>
      </c>
      <c r="DW29" s="602">
        <f t="shared" si="32"/>
        <v>75917</v>
      </c>
      <c r="DX29" s="621">
        <f t="shared" si="33"/>
        <v>0.24105762177987064</v>
      </c>
      <c r="DY29" s="294">
        <v>49365</v>
      </c>
      <c r="DZ29" s="602">
        <f t="shared" si="34"/>
        <v>7796</v>
      </c>
      <c r="EA29" s="621">
        <f t="shared" si="35"/>
        <v>0.18754360220356517</v>
      </c>
      <c r="EB29" s="294">
        <v>39620</v>
      </c>
      <c r="EC29" s="602">
        <f t="shared" si="36"/>
        <v>-9844</v>
      </c>
      <c r="ED29" s="621">
        <f t="shared" si="37"/>
        <v>-0.19901342390425361</v>
      </c>
      <c r="EE29" s="294">
        <v>45962</v>
      </c>
      <c r="EF29" s="602">
        <f t="shared" si="38"/>
        <v>-5049</v>
      </c>
      <c r="EG29" s="621">
        <f t="shared" si="39"/>
        <v>-9.8978651663366723E-2</v>
      </c>
      <c r="EH29" s="294">
        <v>134947</v>
      </c>
      <c r="EI29" s="602">
        <f t="shared" si="40"/>
        <v>-7097</v>
      </c>
      <c r="EJ29" s="621">
        <f t="shared" si="41"/>
        <v>-4.9963391625130242E-2</v>
      </c>
      <c r="EK29" s="294">
        <v>525797</v>
      </c>
      <c r="EL29" s="602">
        <f t="shared" si="42"/>
        <v>68820</v>
      </c>
      <c r="EM29" s="621">
        <f t="shared" si="43"/>
        <v>0.15059838897800107</v>
      </c>
    </row>
    <row r="30" spans="1:143" x14ac:dyDescent="0.3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4">
        <v>-5351</v>
      </c>
      <c r="BY30" s="845">
        <v>-7.414540869348335E-2</v>
      </c>
      <c r="BZ30" s="294">
        <v>69276</v>
      </c>
      <c r="CA30" s="844">
        <f t="shared" si="1"/>
        <v>-1781</v>
      </c>
      <c r="CB30" s="845">
        <f t="shared" si="2"/>
        <v>-2.5064384930407982E-2</v>
      </c>
      <c r="CC30" s="294">
        <v>213502</v>
      </c>
      <c r="CD30" s="844">
        <f t="shared" si="3"/>
        <v>418</v>
      </c>
      <c r="CE30" s="845">
        <f t="shared" si="4"/>
        <v>1.9616676991233506E-3</v>
      </c>
      <c r="CF30" s="294">
        <v>603791</v>
      </c>
      <c r="CG30" s="844">
        <f t="shared" si="5"/>
        <v>3462.8329613800161</v>
      </c>
      <c r="CH30" s="845">
        <f t="shared" si="6"/>
        <v>5.7682333621991233E-3</v>
      </c>
      <c r="CI30" s="294">
        <v>78849</v>
      </c>
      <c r="CJ30" s="844">
        <f t="shared" si="7"/>
        <v>8542</v>
      </c>
      <c r="CK30" s="845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  <c r="DM30" s="294">
        <v>76563</v>
      </c>
      <c r="DN30" s="602">
        <f t="shared" si="26"/>
        <v>17876</v>
      </c>
      <c r="DO30" s="621">
        <f t="shared" si="27"/>
        <v>0.30459897421916265</v>
      </c>
      <c r="DP30" s="294">
        <v>77462</v>
      </c>
      <c r="DQ30" s="602">
        <f t="shared" si="28"/>
        <v>9307</v>
      </c>
      <c r="DR30" s="621">
        <f t="shared" si="29"/>
        <v>0.13655637884234464</v>
      </c>
      <c r="DS30" s="294">
        <v>213993</v>
      </c>
      <c r="DT30" s="602">
        <f t="shared" si="30"/>
        <v>37081</v>
      </c>
      <c r="DU30" s="621">
        <f t="shared" si="31"/>
        <v>0.20960138373880799</v>
      </c>
      <c r="DV30" s="294">
        <v>480508</v>
      </c>
      <c r="DW30" s="602">
        <f t="shared" si="32"/>
        <v>90219</v>
      </c>
      <c r="DX30" s="621">
        <f t="shared" si="33"/>
        <v>0.23115947413327048</v>
      </c>
      <c r="DY30" s="294">
        <v>72683</v>
      </c>
      <c r="DZ30" s="602">
        <f t="shared" si="34"/>
        <v>-4725</v>
      </c>
      <c r="EA30" s="621">
        <f t="shared" si="35"/>
        <v>-6.104020256304258E-2</v>
      </c>
      <c r="EB30" s="294">
        <v>76199</v>
      </c>
      <c r="EC30" s="602">
        <f t="shared" si="36"/>
        <v>9381</v>
      </c>
      <c r="ED30" s="621">
        <f t="shared" si="37"/>
        <v>0.14039630039809631</v>
      </c>
      <c r="EE30" s="294">
        <v>73055</v>
      </c>
      <c r="EF30" s="602">
        <f t="shared" si="38"/>
        <v>3779</v>
      </c>
      <c r="EG30" s="621">
        <f t="shared" si="39"/>
        <v>5.4549916276921302E-2</v>
      </c>
      <c r="EH30" s="294">
        <v>221937</v>
      </c>
      <c r="EI30" s="602">
        <f t="shared" si="40"/>
        <v>8435</v>
      </c>
      <c r="EJ30" s="621">
        <f t="shared" si="41"/>
        <v>3.9507826624574943E-2</v>
      </c>
      <c r="EK30" s="294">
        <v>702445</v>
      </c>
      <c r="EL30" s="602">
        <f t="shared" si="42"/>
        <v>98654</v>
      </c>
      <c r="EM30" s="621">
        <f t="shared" si="43"/>
        <v>0.16339097469157374</v>
      </c>
    </row>
    <row r="31" spans="1:143" x14ac:dyDescent="0.3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4">
        <v>-719</v>
      </c>
      <c r="BY31" s="845">
        <v>-0.90668348045397229</v>
      </c>
      <c r="BZ31" s="294">
        <v>0</v>
      </c>
      <c r="CA31" s="844">
        <f t="shared" si="1"/>
        <v>-20</v>
      </c>
      <c r="CB31" s="845">
        <f t="shared" si="2"/>
        <v>-1</v>
      </c>
      <c r="CC31" s="294">
        <v>331</v>
      </c>
      <c r="CD31" s="844">
        <f t="shared" si="3"/>
        <v>-637</v>
      </c>
      <c r="CE31" s="845">
        <f t="shared" si="4"/>
        <v>-0.65805785123966942</v>
      </c>
      <c r="CF31" s="294">
        <v>550</v>
      </c>
      <c r="CG31" s="844">
        <f t="shared" si="5"/>
        <v>-926.33302916999992</v>
      </c>
      <c r="CH31" s="845">
        <f t="shared" si="6"/>
        <v>-0.62745533078724647</v>
      </c>
      <c r="CI31" s="294">
        <v>96</v>
      </c>
      <c r="CJ31" s="844">
        <f t="shared" si="7"/>
        <v>-398</v>
      </c>
      <c r="CK31" s="845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776</v>
      </c>
      <c r="EI31" s="602">
        <f t="shared" si="40"/>
        <v>445</v>
      </c>
      <c r="EJ31" s="621">
        <f t="shared" si="41"/>
        <v>1.3444108761329305</v>
      </c>
      <c r="EK31" s="294">
        <v>1316</v>
      </c>
      <c r="EL31" s="602">
        <f t="shared" si="42"/>
        <v>766</v>
      </c>
      <c r="EM31" s="621">
        <f t="shared" si="43"/>
        <v>1.3927272727272728</v>
      </c>
    </row>
    <row r="32" spans="1:143" x14ac:dyDescent="0.3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4">
        <v>0</v>
      </c>
      <c r="BY32" s="845" t="e">
        <v>#DIV/0!</v>
      </c>
      <c r="CA32" s="844">
        <f t="shared" si="1"/>
        <v>0</v>
      </c>
      <c r="CB32" s="845" t="e">
        <f t="shared" si="2"/>
        <v>#DIV/0!</v>
      </c>
      <c r="CD32" s="844">
        <f t="shared" si="3"/>
        <v>0</v>
      </c>
      <c r="CE32" s="845" t="e">
        <f t="shared" si="4"/>
        <v>#DIV/0!</v>
      </c>
      <c r="CG32" s="844">
        <f t="shared" si="5"/>
        <v>0</v>
      </c>
      <c r="CH32" s="845" t="e">
        <f t="shared" si="6"/>
        <v>#DIV/0!</v>
      </c>
      <c r="CJ32" s="844">
        <f t="shared" si="7"/>
        <v>0</v>
      </c>
      <c r="CK32" s="845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  <c r="DN32" s="602">
        <f t="shared" si="26"/>
        <v>0</v>
      </c>
      <c r="DO32" s="621" t="e">
        <f t="shared" si="27"/>
        <v>#DIV/0!</v>
      </c>
      <c r="DQ32" s="602">
        <f t="shared" si="28"/>
        <v>0</v>
      </c>
      <c r="DR32" s="621" t="e">
        <f t="shared" si="29"/>
        <v>#DIV/0!</v>
      </c>
      <c r="DT32" s="602">
        <f t="shared" si="30"/>
        <v>0</v>
      </c>
      <c r="DU32" s="621" t="e">
        <f t="shared" si="31"/>
        <v>#DIV/0!</v>
      </c>
      <c r="DW32" s="602">
        <f t="shared" si="32"/>
        <v>0</v>
      </c>
      <c r="DX32" s="621" t="e">
        <f t="shared" si="33"/>
        <v>#DIV/0!</v>
      </c>
      <c r="DZ32" s="602">
        <f t="shared" si="34"/>
        <v>0</v>
      </c>
      <c r="EA32" s="621" t="e">
        <f t="shared" si="35"/>
        <v>#DIV/0!</v>
      </c>
      <c r="EC32" s="602">
        <f t="shared" si="36"/>
        <v>0</v>
      </c>
      <c r="ED32" s="621" t="e">
        <f t="shared" si="37"/>
        <v>#DIV/0!</v>
      </c>
      <c r="EF32" s="602">
        <f t="shared" si="38"/>
        <v>0</v>
      </c>
      <c r="EG32" s="621" t="e">
        <f t="shared" si="39"/>
        <v>#DIV/0!</v>
      </c>
      <c r="EI32" s="602">
        <f t="shared" si="40"/>
        <v>0</v>
      </c>
      <c r="EJ32" s="621" t="e">
        <f t="shared" si="41"/>
        <v>#DIV/0!</v>
      </c>
      <c r="EL32" s="602">
        <f t="shared" si="42"/>
        <v>0</v>
      </c>
      <c r="EM32" s="621" t="e">
        <f t="shared" si="43"/>
        <v>#DIV/0!</v>
      </c>
    </row>
    <row r="33" spans="1:143" x14ac:dyDescent="0.3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844">
        <f t="shared" si="1"/>
        <v>0</v>
      </c>
      <c r="CB33" s="845" t="e">
        <f t="shared" si="2"/>
        <v>#DIV/0!</v>
      </c>
      <c r="CD33" s="844">
        <f t="shared" si="3"/>
        <v>0</v>
      </c>
      <c r="CE33" s="845" t="e">
        <f t="shared" si="4"/>
        <v>#DIV/0!</v>
      </c>
      <c r="CG33" s="844">
        <f t="shared" si="5"/>
        <v>0</v>
      </c>
      <c r="CH33" s="845" t="e">
        <f t="shared" si="6"/>
        <v>#DIV/0!</v>
      </c>
      <c r="CJ33" s="844">
        <f t="shared" si="7"/>
        <v>0</v>
      </c>
      <c r="CK33" s="845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I33" s="602">
        <f t="shared" si="40"/>
        <v>0</v>
      </c>
      <c r="EJ33" s="621" t="e">
        <f t="shared" si="41"/>
        <v>#DIV/0!</v>
      </c>
      <c r="EL33" s="602">
        <f t="shared" si="42"/>
        <v>0</v>
      </c>
      <c r="EM33" s="621" t="e">
        <f t="shared" si="43"/>
        <v>#DIV/0!</v>
      </c>
    </row>
    <row r="34" spans="1:143" x14ac:dyDescent="0.3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844">
        <f t="shared" si="1"/>
        <v>0</v>
      </c>
      <c r="CB34" s="845" t="e">
        <f t="shared" si="2"/>
        <v>#DIV/0!</v>
      </c>
      <c r="CD34" s="844">
        <f t="shared" si="3"/>
        <v>0</v>
      </c>
      <c r="CE34" s="845" t="e">
        <f t="shared" si="4"/>
        <v>#DIV/0!</v>
      </c>
      <c r="CG34" s="844">
        <f t="shared" si="5"/>
        <v>0</v>
      </c>
      <c r="CH34" s="845" t="e">
        <f t="shared" si="6"/>
        <v>#DIV/0!</v>
      </c>
      <c r="CJ34" s="844">
        <f t="shared" si="7"/>
        <v>0</v>
      </c>
      <c r="CK34" s="845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I34" s="602">
        <f t="shared" si="40"/>
        <v>0</v>
      </c>
      <c r="EJ34" s="621" t="e">
        <f t="shared" si="41"/>
        <v>#DIV/0!</v>
      </c>
      <c r="EL34" s="602">
        <f t="shared" si="42"/>
        <v>0</v>
      </c>
      <c r="EM34" s="621" t="e">
        <f t="shared" si="43"/>
        <v>#DIV/0!</v>
      </c>
    </row>
    <row r="35" spans="1:143" x14ac:dyDescent="0.3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844">
        <f t="shared" si="1"/>
        <v>0</v>
      </c>
      <c r="CB35" s="845" t="e">
        <f t="shared" si="2"/>
        <v>#DIV/0!</v>
      </c>
      <c r="CD35" s="844">
        <f t="shared" si="3"/>
        <v>0</v>
      </c>
      <c r="CE35" s="845" t="e">
        <f t="shared" si="4"/>
        <v>#DIV/0!</v>
      </c>
      <c r="CG35" s="844">
        <f t="shared" si="5"/>
        <v>0</v>
      </c>
      <c r="CH35" s="845" t="e">
        <f t="shared" si="6"/>
        <v>#DIV/0!</v>
      </c>
      <c r="CJ35" s="844">
        <f t="shared" si="7"/>
        <v>0</v>
      </c>
      <c r="CK35" s="845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I35" s="602">
        <f t="shared" si="40"/>
        <v>0</v>
      </c>
      <c r="EJ35" s="621" t="e">
        <f t="shared" si="41"/>
        <v>#DIV/0!</v>
      </c>
      <c r="EL35" s="602">
        <f t="shared" si="42"/>
        <v>0</v>
      </c>
      <c r="EM35" s="621" t="e">
        <f t="shared" si="43"/>
        <v>#DIV/0!</v>
      </c>
    </row>
    <row r="36" spans="1:143" x14ac:dyDescent="0.3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844">
        <f t="shared" si="1"/>
        <v>0</v>
      </c>
      <c r="CB36" s="845" t="e">
        <f t="shared" si="2"/>
        <v>#DIV/0!</v>
      </c>
      <c r="CD36" s="844">
        <f t="shared" si="3"/>
        <v>0</v>
      </c>
      <c r="CE36" s="845" t="e">
        <f t="shared" si="4"/>
        <v>#DIV/0!</v>
      </c>
      <c r="CG36" s="844">
        <f t="shared" si="5"/>
        <v>0</v>
      </c>
      <c r="CH36" s="845" t="e">
        <f t="shared" si="6"/>
        <v>#DIV/0!</v>
      </c>
      <c r="CJ36" s="844">
        <f t="shared" si="7"/>
        <v>0</v>
      </c>
      <c r="CK36" s="845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44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I36" s="602">
        <f t="shared" si="40"/>
        <v>0</v>
      </c>
      <c r="EJ36" s="621" t="e">
        <f t="shared" si="41"/>
        <v>#DIV/0!</v>
      </c>
      <c r="EL36" s="602">
        <f t="shared" si="42"/>
        <v>0</v>
      </c>
      <c r="EM36" s="621" t="e">
        <f t="shared" si="43"/>
        <v>#DIV/0!</v>
      </c>
    </row>
    <row r="37" spans="1:143" x14ac:dyDescent="0.3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844">
        <f t="shared" si="1"/>
        <v>0</v>
      </c>
      <c r="CB37" s="845" t="e">
        <f t="shared" si="2"/>
        <v>#DIV/0!</v>
      </c>
      <c r="CD37" s="844">
        <f t="shared" si="3"/>
        <v>0</v>
      </c>
      <c r="CE37" s="845" t="e">
        <f t="shared" si="4"/>
        <v>#DIV/0!</v>
      </c>
      <c r="CG37" s="844">
        <f t="shared" si="5"/>
        <v>0</v>
      </c>
      <c r="CH37" s="845" t="e">
        <f t="shared" si="6"/>
        <v>#DIV/0!</v>
      </c>
      <c r="CJ37" s="844">
        <f t="shared" si="7"/>
        <v>0</v>
      </c>
      <c r="CK37" s="845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44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I37" s="602">
        <f t="shared" si="40"/>
        <v>0</v>
      </c>
      <c r="EJ37" s="621" t="e">
        <f t="shared" si="41"/>
        <v>#DIV/0!</v>
      </c>
      <c r="EK37" s="294">
        <v>-0.69999999995343387</v>
      </c>
      <c r="EL37" s="602">
        <f t="shared" si="42"/>
        <v>-0.69999999995343387</v>
      </c>
      <c r="EM37" s="621" t="e">
        <f t="shared" si="43"/>
        <v>#DIV/0!</v>
      </c>
    </row>
    <row r="38" spans="1:143" x14ac:dyDescent="0.3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44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  <c r="DM38" s="294">
        <v>143400</v>
      </c>
      <c r="DN38" s="602">
        <f t="shared" si="26"/>
        <v>4000.5</v>
      </c>
      <c r="DO38" s="621">
        <f t="shared" si="27"/>
        <v>2.8698094326019819E-2</v>
      </c>
      <c r="DP38" s="294">
        <v>134513.70000000001</v>
      </c>
      <c r="DQ38" s="602">
        <f t="shared" si="28"/>
        <v>2640.3000000000175</v>
      </c>
      <c r="DR38" s="621">
        <f t="shared" si="29"/>
        <v>2.0021475142068208E-2</v>
      </c>
      <c r="DS38" s="294">
        <v>427591.6</v>
      </c>
      <c r="DT38" s="602">
        <f t="shared" si="30"/>
        <v>11720.502549999976</v>
      </c>
      <c r="DU38" s="621">
        <f t="shared" si="31"/>
        <v>2.8183017819383628E-2</v>
      </c>
      <c r="DV38" s="294">
        <v>945602.6</v>
      </c>
      <c r="DW38" s="602">
        <f t="shared" si="32"/>
        <v>8141.8025500000222</v>
      </c>
      <c r="DX38" s="621">
        <f t="shared" si="33"/>
        <v>8.6849525571060168E-3</v>
      </c>
      <c r="DY38" s="294">
        <v>137084.79999999999</v>
      </c>
      <c r="DZ38" s="602">
        <f t="shared" si="34"/>
        <v>3083.7999999999884</v>
      </c>
      <c r="EA38" s="621">
        <f t="shared" si="35"/>
        <v>2.3013261095066368E-2</v>
      </c>
      <c r="EB38" s="294">
        <v>143715.1</v>
      </c>
      <c r="EC38" s="602">
        <f t="shared" si="36"/>
        <v>3927.3000000000175</v>
      </c>
      <c r="ED38" s="621">
        <f t="shared" si="37"/>
        <v>2.8094726435354284E-2</v>
      </c>
      <c r="EE38" s="294">
        <v>143946.09999999998</v>
      </c>
      <c r="EF38" s="602">
        <f t="shared" si="38"/>
        <v>591.69999999998254</v>
      </c>
      <c r="EG38" s="621">
        <f t="shared" si="39"/>
        <v>4.1275328835388555E-3</v>
      </c>
      <c r="EH38" s="294">
        <v>424772</v>
      </c>
      <c r="EI38" s="602">
        <f t="shared" si="40"/>
        <v>7628.8000000000466</v>
      </c>
      <c r="EJ38" s="621">
        <f t="shared" si="41"/>
        <v>1.8288204146681638E-2</v>
      </c>
      <c r="EK38" s="294">
        <v>1370374.5999999999</v>
      </c>
      <c r="EL38" s="602">
        <f t="shared" si="42"/>
        <v>15770.602549999719</v>
      </c>
      <c r="EM38" s="621">
        <f t="shared" si="43"/>
        <v>1.1642223542590592E-2</v>
      </c>
    </row>
    <row r="39" spans="1:143" x14ac:dyDescent="0.3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4">
        <v>989.00000000000364</v>
      </c>
      <c r="BY39" s="845">
        <v>3.3405503632721982E-2</v>
      </c>
      <c r="BZ39" s="294">
        <v>25190.6</v>
      </c>
      <c r="CA39" s="844">
        <f t="shared" si="1"/>
        <v>-693.57500000000073</v>
      </c>
      <c r="CB39" s="845">
        <f t="shared" si="2"/>
        <v>-2.6795329578787067E-2</v>
      </c>
      <c r="CC39" s="294">
        <v>78441.3</v>
      </c>
      <c r="CD39" s="844">
        <f t="shared" si="3"/>
        <v>1124.6334999999963</v>
      </c>
      <c r="CE39" s="845">
        <f t="shared" si="4"/>
        <v>1.4545809473045455E-2</v>
      </c>
      <c r="CF39" s="294">
        <v>239479.29745000001</v>
      </c>
      <c r="CG39" s="844">
        <f t="shared" si="5"/>
        <v>-6487.70745300001</v>
      </c>
      <c r="CH39" s="845">
        <f t="shared" si="6"/>
        <v>-2.6376332287163937E-2</v>
      </c>
      <c r="CI39" s="294">
        <v>24357.8</v>
      </c>
      <c r="CJ39" s="844">
        <f t="shared" si="7"/>
        <v>-520.64414660369948</v>
      </c>
      <c r="CK39" s="845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44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  <c r="DM39" s="294">
        <v>24637.7</v>
      </c>
      <c r="DN39" s="602">
        <f t="shared" si="26"/>
        <v>590.70000000000073</v>
      </c>
      <c r="DO39" s="621">
        <f t="shared" si="27"/>
        <v>2.4564394726993004E-2</v>
      </c>
      <c r="DP39" s="294">
        <v>26029.9</v>
      </c>
      <c r="DQ39" s="602">
        <f t="shared" si="28"/>
        <v>3752</v>
      </c>
      <c r="DR39" s="621">
        <f t="shared" si="29"/>
        <v>0.16841802862926936</v>
      </c>
      <c r="DS39" s="294">
        <v>77218.599999999991</v>
      </c>
      <c r="DT39" s="602">
        <f t="shared" si="30"/>
        <v>4631.7025499999872</v>
      </c>
      <c r="DU39" s="621">
        <f t="shared" si="31"/>
        <v>6.3809071784483432E-2</v>
      </c>
      <c r="DV39" s="294">
        <v>166335.29999999999</v>
      </c>
      <c r="DW39" s="602">
        <f t="shared" si="32"/>
        <v>5297.3025499999931</v>
      </c>
      <c r="DX39" s="621">
        <f t="shared" si="33"/>
        <v>3.2894736856403907E-2</v>
      </c>
      <c r="DY39" s="294">
        <v>24775.3</v>
      </c>
      <c r="DZ39" s="602">
        <f t="shared" si="34"/>
        <v>2119.5</v>
      </c>
      <c r="EA39" s="621">
        <f t="shared" si="35"/>
        <v>9.3552202967893433E-2</v>
      </c>
      <c r="EB39" s="294">
        <v>31232.3</v>
      </c>
      <c r="EC39" s="602">
        <f t="shared" si="36"/>
        <v>637.39999999999782</v>
      </c>
      <c r="ED39" s="621">
        <f t="shared" si="37"/>
        <v>2.0833537615746342E-2</v>
      </c>
      <c r="EE39" s="294">
        <v>25972.400000000001</v>
      </c>
      <c r="EF39" s="602">
        <f t="shared" si="38"/>
        <v>781.80000000000291</v>
      </c>
      <c r="EG39" s="621">
        <f t="shared" si="39"/>
        <v>3.1035386215493198E-2</v>
      </c>
      <c r="EH39" s="294">
        <v>81980</v>
      </c>
      <c r="EI39" s="602">
        <f t="shared" si="40"/>
        <v>3538.6999999999971</v>
      </c>
      <c r="EJ39" s="621">
        <f t="shared" si="41"/>
        <v>4.5112714858116798E-2</v>
      </c>
      <c r="EK39" s="294">
        <v>248315.3</v>
      </c>
      <c r="EL39" s="602">
        <f t="shared" si="42"/>
        <v>8836.0025499999756</v>
      </c>
      <c r="EM39" s="621">
        <f t="shared" si="43"/>
        <v>3.6896728210273844E-2</v>
      </c>
    </row>
    <row r="40" spans="1:143" x14ac:dyDescent="0.3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4">
        <v>723.20000000000073</v>
      </c>
      <c r="BY40" s="845">
        <v>2.7228608110601189E-2</v>
      </c>
      <c r="BZ40" s="294">
        <v>22036</v>
      </c>
      <c r="CA40" s="844">
        <f t="shared" si="1"/>
        <v>-544.79999999999927</v>
      </c>
      <c r="CB40" s="845">
        <f t="shared" si="2"/>
        <v>-2.4126691702685436E-2</v>
      </c>
      <c r="CC40" s="294">
        <v>68866.5</v>
      </c>
      <c r="CD40" s="844">
        <f t="shared" si="3"/>
        <v>1181.3999999999942</v>
      </c>
      <c r="CE40" s="845">
        <f t="shared" si="4"/>
        <v>1.7454358492489396E-2</v>
      </c>
      <c r="CF40" s="294">
        <v>208356.5</v>
      </c>
      <c r="CG40" s="844">
        <f t="shared" si="5"/>
        <v>-4427.1000000000058</v>
      </c>
      <c r="CH40" s="845">
        <f t="shared" si="6"/>
        <v>-2.0805644795933546E-2</v>
      </c>
      <c r="CI40" s="294">
        <v>20945</v>
      </c>
      <c r="CJ40" s="844">
        <f t="shared" si="7"/>
        <v>-330.09999999999854</v>
      </c>
      <c r="CK40" s="845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44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  <c r="DM40" s="294">
        <v>21348</v>
      </c>
      <c r="DN40" s="602">
        <f t="shared" si="26"/>
        <v>449</v>
      </c>
      <c r="DO40" s="621">
        <f t="shared" si="27"/>
        <v>2.148428154457151E-2</v>
      </c>
      <c r="DP40" s="294">
        <v>22660.2</v>
      </c>
      <c r="DQ40" s="602">
        <f t="shared" si="28"/>
        <v>3705.2000000000007</v>
      </c>
      <c r="DR40" s="621">
        <f t="shared" si="29"/>
        <v>0.19547348984436827</v>
      </c>
      <c r="DS40" s="294">
        <v>67001.2</v>
      </c>
      <c r="DT40" s="602">
        <f t="shared" si="30"/>
        <v>4249.1999999999971</v>
      </c>
      <c r="DU40" s="621">
        <f t="shared" si="31"/>
        <v>6.7714176440591495E-2</v>
      </c>
      <c r="DV40" s="294">
        <v>144281.9</v>
      </c>
      <c r="DW40" s="602">
        <f t="shared" si="32"/>
        <v>4791.8999999999942</v>
      </c>
      <c r="DX40" s="621">
        <f t="shared" si="33"/>
        <v>3.4353000215069138E-2</v>
      </c>
      <c r="DY40" s="294">
        <v>21435</v>
      </c>
      <c r="DZ40" s="602">
        <f t="shared" si="34"/>
        <v>1888</v>
      </c>
      <c r="EA40" s="621">
        <f t="shared" si="35"/>
        <v>9.6587711669309864E-2</v>
      </c>
      <c r="EB40" s="294">
        <v>28166</v>
      </c>
      <c r="EC40" s="602">
        <f t="shared" si="36"/>
        <v>882.5</v>
      </c>
      <c r="ED40" s="621">
        <f t="shared" si="37"/>
        <v>3.2345556838382174E-2</v>
      </c>
      <c r="EE40" s="294">
        <v>22821.100000000002</v>
      </c>
      <c r="EF40" s="602">
        <f t="shared" si="38"/>
        <v>785.10000000000218</v>
      </c>
      <c r="EG40" s="621">
        <f t="shared" si="39"/>
        <v>3.5628063169359327E-2</v>
      </c>
      <c r="EH40" s="294">
        <v>72422.100000000006</v>
      </c>
      <c r="EI40" s="602">
        <f t="shared" si="40"/>
        <v>3555.6000000000058</v>
      </c>
      <c r="EJ40" s="621">
        <f t="shared" si="41"/>
        <v>5.1630328243776086E-2</v>
      </c>
      <c r="EK40" s="294">
        <v>216704</v>
      </c>
      <c r="EL40" s="602">
        <f t="shared" si="42"/>
        <v>8347.5</v>
      </c>
      <c r="EM40" s="621">
        <f t="shared" si="43"/>
        <v>4.0063544933803361E-2</v>
      </c>
    </row>
    <row r="41" spans="1:143" x14ac:dyDescent="0.3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4">
        <v>-4569</v>
      </c>
      <c r="BY41" s="845">
        <v>-0.30166380562524758</v>
      </c>
      <c r="BZ41" s="294">
        <v>8010</v>
      </c>
      <c r="CA41" s="844">
        <f t="shared" si="1"/>
        <v>-82</v>
      </c>
      <c r="CB41" s="845">
        <f t="shared" si="2"/>
        <v>-1.0133465150766189E-2</v>
      </c>
      <c r="CC41" s="294">
        <v>23294</v>
      </c>
      <c r="CD41" s="844">
        <f t="shared" si="3"/>
        <v>-4457</v>
      </c>
      <c r="CE41" s="845">
        <f t="shared" si="4"/>
        <v>-0.16060682497928003</v>
      </c>
      <c r="CF41" s="294">
        <v>57705</v>
      </c>
      <c r="CG41" s="844">
        <f t="shared" si="5"/>
        <v>-5787</v>
      </c>
      <c r="CH41" s="845">
        <f t="shared" si="6"/>
        <v>-9.1145341145341147E-2</v>
      </c>
      <c r="CI41" s="294">
        <v>8131</v>
      </c>
      <c r="CJ41" s="844">
        <f t="shared" si="7"/>
        <v>174</v>
      </c>
      <c r="CK41" s="845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44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  <c r="DM41" s="294">
        <v>7868</v>
      </c>
      <c r="DN41" s="602">
        <f t="shared" si="26"/>
        <v>113</v>
      </c>
      <c r="DO41" s="621">
        <f t="shared" si="27"/>
        <v>1.45712443584784E-2</v>
      </c>
      <c r="DP41" s="294">
        <v>7748</v>
      </c>
      <c r="DQ41" s="602">
        <f t="shared" si="28"/>
        <v>2049</v>
      </c>
      <c r="DR41" s="621">
        <f t="shared" si="29"/>
        <v>0.35953676083523423</v>
      </c>
      <c r="DS41" s="294">
        <v>21448</v>
      </c>
      <c r="DT41" s="602">
        <f t="shared" si="30"/>
        <v>1873</v>
      </c>
      <c r="DU41" s="621">
        <f t="shared" si="31"/>
        <v>9.5683269476372929E-2</v>
      </c>
      <c r="DV41" s="294">
        <v>36677</v>
      </c>
      <c r="DW41" s="602">
        <f t="shared" si="32"/>
        <v>2266</v>
      </c>
      <c r="DX41" s="621">
        <f t="shared" si="33"/>
        <v>6.5851036005928343E-2</v>
      </c>
      <c r="DY41" s="294">
        <v>5872</v>
      </c>
      <c r="DZ41" s="602">
        <f t="shared" si="34"/>
        <v>1165</v>
      </c>
      <c r="EA41" s="621">
        <f t="shared" si="35"/>
        <v>0.24750371786700659</v>
      </c>
      <c r="EB41" s="294">
        <v>11396</v>
      </c>
      <c r="EC41" s="602">
        <f t="shared" si="36"/>
        <v>819</v>
      </c>
      <c r="ED41" s="621">
        <f t="shared" si="37"/>
        <v>7.7432164129715417E-2</v>
      </c>
      <c r="EE41" s="294">
        <v>7678</v>
      </c>
      <c r="EF41" s="602">
        <f t="shared" si="38"/>
        <v>-332</v>
      </c>
      <c r="EG41" s="621">
        <f t="shared" si="39"/>
        <v>-4.1448189762796503E-2</v>
      </c>
      <c r="EH41" s="294">
        <v>24946</v>
      </c>
      <c r="EI41" s="602">
        <f t="shared" si="40"/>
        <v>1652</v>
      </c>
      <c r="EJ41" s="621">
        <f t="shared" si="41"/>
        <v>7.0919550098737877E-2</v>
      </c>
      <c r="EK41" s="294">
        <v>61623</v>
      </c>
      <c r="EL41" s="602">
        <f t="shared" si="42"/>
        <v>3918</v>
      </c>
      <c r="EM41" s="621">
        <f t="shared" si="43"/>
        <v>6.7897062646217837E-2</v>
      </c>
    </row>
    <row r="42" spans="1:143" x14ac:dyDescent="0.3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4">
        <v>5324.5</v>
      </c>
      <c r="BY42" s="845">
        <v>0.46792336760699532</v>
      </c>
      <c r="BZ42" s="294">
        <v>14015</v>
      </c>
      <c r="CA42" s="844">
        <f t="shared" si="1"/>
        <v>-456</v>
      </c>
      <c r="CB42" s="845">
        <f t="shared" si="2"/>
        <v>-3.1511298458986939E-2</v>
      </c>
      <c r="CC42" s="294">
        <v>45558.5</v>
      </c>
      <c r="CD42" s="844">
        <f t="shared" si="3"/>
        <v>5677.5</v>
      </c>
      <c r="CE42" s="845">
        <f t="shared" si="4"/>
        <v>0.14236102404653844</v>
      </c>
      <c r="CF42" s="294">
        <v>150586.5</v>
      </c>
      <c r="CG42" s="844">
        <f t="shared" si="5"/>
        <v>1390.5</v>
      </c>
      <c r="CH42" s="845">
        <f t="shared" si="6"/>
        <v>9.3199549585779775E-3</v>
      </c>
      <c r="CI42" s="294">
        <v>12801</v>
      </c>
      <c r="CJ42" s="844">
        <f t="shared" si="7"/>
        <v>-513</v>
      </c>
      <c r="CK42" s="845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44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  <c r="DM42" s="294">
        <v>13480</v>
      </c>
      <c r="DN42" s="602">
        <f t="shared" si="26"/>
        <v>345</v>
      </c>
      <c r="DO42" s="621">
        <f t="shared" si="27"/>
        <v>2.6265702322040351E-2</v>
      </c>
      <c r="DP42" s="294">
        <v>14893</v>
      </c>
      <c r="DQ42" s="602">
        <f t="shared" si="28"/>
        <v>1648</v>
      </c>
      <c r="DR42" s="621">
        <f t="shared" si="29"/>
        <v>0.12442431106077766</v>
      </c>
      <c r="DS42" s="294">
        <v>45534</v>
      </c>
      <c r="DT42" s="602">
        <f t="shared" si="30"/>
        <v>2391</v>
      </c>
      <c r="DU42" s="621">
        <f t="shared" si="31"/>
        <v>5.5420346290244074E-2</v>
      </c>
      <c r="DV42" s="294">
        <v>107577.5</v>
      </c>
      <c r="DW42" s="602">
        <f t="shared" si="32"/>
        <v>2549.5</v>
      </c>
      <c r="DX42" s="621">
        <f t="shared" si="33"/>
        <v>2.4274479186502648E-2</v>
      </c>
      <c r="DY42" s="294">
        <v>15563</v>
      </c>
      <c r="DZ42" s="602">
        <f t="shared" si="34"/>
        <v>723</v>
      </c>
      <c r="EA42" s="621">
        <f t="shared" si="35"/>
        <v>4.8719676549865226E-2</v>
      </c>
      <c r="EB42" s="294">
        <v>16743.900000000001</v>
      </c>
      <c r="EC42" s="602">
        <f t="shared" si="36"/>
        <v>40.400000000001455</v>
      </c>
      <c r="ED42" s="621">
        <f t="shared" si="37"/>
        <v>2.4186547729518637E-3</v>
      </c>
      <c r="EE42" s="294">
        <v>15130.9</v>
      </c>
      <c r="EF42" s="602">
        <f t="shared" si="38"/>
        <v>1115.8999999999996</v>
      </c>
      <c r="EG42" s="621">
        <f t="shared" si="39"/>
        <v>7.9621833749554019E-2</v>
      </c>
      <c r="EH42" s="294">
        <v>47437.8</v>
      </c>
      <c r="EI42" s="602">
        <f t="shared" si="40"/>
        <v>1879.3000000000029</v>
      </c>
      <c r="EJ42" s="621">
        <f t="shared" si="41"/>
        <v>4.1250260653884631E-2</v>
      </c>
      <c r="EK42" s="294">
        <v>155015.29999999999</v>
      </c>
      <c r="EL42" s="602">
        <f t="shared" si="42"/>
        <v>4428.7999999999884</v>
      </c>
      <c r="EM42" s="621">
        <f t="shared" si="43"/>
        <v>2.9410338908202185E-2</v>
      </c>
    </row>
    <row r="43" spans="1:143" x14ac:dyDescent="0.3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4">
        <v>-32.299999999999997</v>
      </c>
      <c r="BY43" s="845">
        <v>-0.91501416430594895</v>
      </c>
      <c r="BZ43" s="294">
        <v>11</v>
      </c>
      <c r="CA43" s="844">
        <f t="shared" si="1"/>
        <v>-6.8000000000000007</v>
      </c>
      <c r="CB43" s="845">
        <f t="shared" si="2"/>
        <v>-0.3820224719101124</v>
      </c>
      <c r="CC43" s="294">
        <v>14</v>
      </c>
      <c r="CD43" s="844">
        <f t="shared" si="3"/>
        <v>-39.099999999999994</v>
      </c>
      <c r="CE43" s="845">
        <f t="shared" si="4"/>
        <v>-0.73634651600753298</v>
      </c>
      <c r="CF43" s="294">
        <v>65</v>
      </c>
      <c r="CG43" s="844">
        <f t="shared" si="5"/>
        <v>-35.199999999999989</v>
      </c>
      <c r="CH43" s="845">
        <f t="shared" si="6"/>
        <v>-0.35129740518962066</v>
      </c>
      <c r="CI43" s="294">
        <v>13</v>
      </c>
      <c r="CJ43" s="844">
        <f t="shared" si="7"/>
        <v>8.9</v>
      </c>
      <c r="CK43" s="845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44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  <c r="EE43" s="294">
        <v>12.2</v>
      </c>
      <c r="EF43" s="602">
        <f t="shared" si="38"/>
        <v>1.1999999999999993</v>
      </c>
      <c r="EG43" s="621">
        <f t="shared" si="39"/>
        <v>0.10909090909090903</v>
      </c>
      <c r="EH43" s="294">
        <v>38.299999999999997</v>
      </c>
      <c r="EI43" s="602">
        <f t="shared" si="40"/>
        <v>24.299999999999997</v>
      </c>
      <c r="EJ43" s="621">
        <f t="shared" si="41"/>
        <v>1.7357142857142855</v>
      </c>
      <c r="EK43" s="294">
        <v>65.699999999999989</v>
      </c>
      <c r="EL43" s="602">
        <f t="shared" si="42"/>
        <v>0.69999999999998863</v>
      </c>
      <c r="EM43" s="621">
        <f t="shared" si="43"/>
        <v>1.0769230769230594E-2</v>
      </c>
    </row>
    <row r="44" spans="1:143" x14ac:dyDescent="0.3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4">
        <v>0</v>
      </c>
      <c r="BY44" s="845" t="e">
        <v>#DIV/0!</v>
      </c>
      <c r="CA44" s="844">
        <f t="shared" si="1"/>
        <v>0</v>
      </c>
      <c r="CB44" s="845" t="e">
        <f t="shared" si="2"/>
        <v>#DIV/0!</v>
      </c>
      <c r="CC44" s="294">
        <v>0</v>
      </c>
      <c r="CD44" s="844">
        <f t="shared" si="3"/>
        <v>0</v>
      </c>
      <c r="CE44" s="845" t="e">
        <f t="shared" si="4"/>
        <v>#DIV/0!</v>
      </c>
      <c r="CF44" s="294">
        <v>0</v>
      </c>
      <c r="CG44" s="844">
        <f t="shared" si="5"/>
        <v>0</v>
      </c>
      <c r="CH44" s="845" t="e">
        <f t="shared" si="6"/>
        <v>#DIV/0!</v>
      </c>
      <c r="CI44" s="294">
        <v>0</v>
      </c>
      <c r="CJ44" s="844">
        <f t="shared" si="7"/>
        <v>0</v>
      </c>
      <c r="CK44" s="845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44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  <c r="DN44" s="602">
        <f t="shared" si="26"/>
        <v>0</v>
      </c>
      <c r="DO44" s="621" t="e">
        <f t="shared" si="27"/>
        <v>#DIV/0!</v>
      </c>
      <c r="DQ44" s="602">
        <f t="shared" si="28"/>
        <v>0</v>
      </c>
      <c r="DR44" s="621" t="e">
        <f t="shared" si="29"/>
        <v>#DIV/0!</v>
      </c>
      <c r="DS44" s="294">
        <v>0</v>
      </c>
      <c r="DT44" s="602">
        <f t="shared" si="30"/>
        <v>0</v>
      </c>
      <c r="DU44" s="621" t="e">
        <f t="shared" si="31"/>
        <v>#DIV/0!</v>
      </c>
      <c r="DV44" s="294">
        <v>0</v>
      </c>
      <c r="DW44" s="602">
        <f t="shared" si="32"/>
        <v>0</v>
      </c>
      <c r="DX44" s="621" t="e">
        <f t="shared" si="33"/>
        <v>#DIV/0!</v>
      </c>
      <c r="DY44" s="294">
        <v>0</v>
      </c>
      <c r="DZ44" s="602">
        <f t="shared" si="34"/>
        <v>0</v>
      </c>
      <c r="EA44" s="621" t="e">
        <f t="shared" si="35"/>
        <v>#DIV/0!</v>
      </c>
      <c r="EC44" s="602">
        <f t="shared" si="36"/>
        <v>0</v>
      </c>
      <c r="ED44" s="621" t="e">
        <f t="shared" si="37"/>
        <v>#DIV/0!</v>
      </c>
      <c r="EF44" s="602">
        <f t="shared" si="38"/>
        <v>0</v>
      </c>
      <c r="EG44" s="621" t="e">
        <f t="shared" si="39"/>
        <v>#DIV/0!</v>
      </c>
      <c r="EH44" s="294">
        <v>0</v>
      </c>
      <c r="EI44" s="602">
        <f t="shared" si="40"/>
        <v>0</v>
      </c>
      <c r="EJ44" s="621" t="e">
        <f t="shared" si="41"/>
        <v>#DIV/0!</v>
      </c>
      <c r="EK44" s="294">
        <v>0</v>
      </c>
      <c r="EL44" s="602">
        <f t="shared" si="42"/>
        <v>0</v>
      </c>
      <c r="EM44" s="621" t="e">
        <f t="shared" si="43"/>
        <v>#DIV/0!</v>
      </c>
    </row>
    <row r="45" spans="1:143" x14ac:dyDescent="0.3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4">
        <v>0</v>
      </c>
      <c r="BY45" s="845" t="e">
        <v>#DIV/0!</v>
      </c>
      <c r="CA45" s="844">
        <f t="shared" si="1"/>
        <v>0</v>
      </c>
      <c r="CB45" s="845" t="e">
        <f t="shared" si="2"/>
        <v>#DIV/0!</v>
      </c>
      <c r="CC45" s="294">
        <v>0</v>
      </c>
      <c r="CD45" s="844">
        <f t="shared" si="3"/>
        <v>0</v>
      </c>
      <c r="CE45" s="845" t="e">
        <f t="shared" si="4"/>
        <v>#DIV/0!</v>
      </c>
      <c r="CF45" s="294">
        <v>0</v>
      </c>
      <c r="CG45" s="844">
        <f t="shared" si="5"/>
        <v>0</v>
      </c>
      <c r="CH45" s="845" t="e">
        <f t="shared" si="6"/>
        <v>#DIV/0!</v>
      </c>
      <c r="CI45" s="294">
        <v>0</v>
      </c>
      <c r="CJ45" s="844">
        <f t="shared" si="7"/>
        <v>0</v>
      </c>
      <c r="CK45" s="845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44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</row>
    <row r="46" spans="1:143" x14ac:dyDescent="0.3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4">
        <v>265.80000000000018</v>
      </c>
      <c r="BY46" s="845">
        <v>8.7273443656422436E-2</v>
      </c>
      <c r="BZ46" s="294">
        <v>3154.6</v>
      </c>
      <c r="CA46" s="844">
        <f t="shared" si="1"/>
        <v>-148.77500000000009</v>
      </c>
      <c r="CB46" s="845">
        <f t="shared" si="2"/>
        <v>-4.5037272486472199E-2</v>
      </c>
      <c r="CC46" s="294">
        <v>9574.7999999999993</v>
      </c>
      <c r="CD46" s="844">
        <f t="shared" si="3"/>
        <v>-56.766500000001543</v>
      </c>
      <c r="CE46" s="845">
        <f t="shared" si="4"/>
        <v>-5.8937972343337435E-3</v>
      </c>
      <c r="CF46" s="294">
        <v>31122.797449999998</v>
      </c>
      <c r="CG46" s="844">
        <f t="shared" si="5"/>
        <v>-2060.6074530000042</v>
      </c>
      <c r="CH46" s="845">
        <f t="shared" si="6"/>
        <v>-6.209752914215598E-2</v>
      </c>
      <c r="CI46" s="294">
        <v>3412.8</v>
      </c>
      <c r="CJ46" s="844">
        <f t="shared" si="7"/>
        <v>-190.54414660369957</v>
      </c>
      <c r="CK46" s="845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44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  <c r="DM46" s="294">
        <v>3289.7</v>
      </c>
      <c r="DN46" s="602">
        <f t="shared" si="26"/>
        <v>141.69999999999982</v>
      </c>
      <c r="DO46" s="621">
        <f t="shared" si="27"/>
        <v>4.50127064803049E-2</v>
      </c>
      <c r="DP46" s="294">
        <v>3369.7</v>
      </c>
      <c r="DQ46" s="602">
        <f t="shared" si="28"/>
        <v>46.799999999999727</v>
      </c>
      <c r="DR46" s="621">
        <f t="shared" si="29"/>
        <v>1.4084083180354427E-2</v>
      </c>
      <c r="DS46" s="294">
        <v>10217.4</v>
      </c>
      <c r="DT46" s="602">
        <f t="shared" si="30"/>
        <v>382.50254999999925</v>
      </c>
      <c r="DU46" s="621">
        <f t="shared" si="31"/>
        <v>3.8892378079651381E-2</v>
      </c>
      <c r="DV46" s="294">
        <v>22053.4</v>
      </c>
      <c r="DW46" s="602">
        <f t="shared" si="32"/>
        <v>505.40255000000252</v>
      </c>
      <c r="DX46" s="621">
        <f t="shared" si="33"/>
        <v>2.3454734073212104E-2</v>
      </c>
      <c r="DY46" s="294">
        <v>3340.3</v>
      </c>
      <c r="DZ46" s="602">
        <f t="shared" si="34"/>
        <v>231.5</v>
      </c>
      <c r="EA46" s="621">
        <f t="shared" si="35"/>
        <v>7.4466031909418418E-2</v>
      </c>
      <c r="EB46" s="294">
        <v>3066.3</v>
      </c>
      <c r="EC46" s="602">
        <f t="shared" si="36"/>
        <v>-245.09999999999991</v>
      </c>
      <c r="ED46" s="621">
        <f t="shared" si="37"/>
        <v>-7.4017032071027333E-2</v>
      </c>
      <c r="EE46" s="294">
        <v>3151.3</v>
      </c>
      <c r="EF46" s="602">
        <f t="shared" si="38"/>
        <v>-3.2999999999997272</v>
      </c>
      <c r="EG46" s="621">
        <f t="shared" si="39"/>
        <v>-1.0460914220502527E-3</v>
      </c>
      <c r="EH46" s="294">
        <v>9557.9000000000015</v>
      </c>
      <c r="EI46" s="602">
        <f t="shared" si="40"/>
        <v>-16.899999999997817</v>
      </c>
      <c r="EJ46" s="621">
        <f t="shared" si="41"/>
        <v>-1.7650499227135625E-3</v>
      </c>
      <c r="EK46" s="294">
        <v>31611.300000000003</v>
      </c>
      <c r="EL46" s="602">
        <f t="shared" si="42"/>
        <v>488.5025500000047</v>
      </c>
      <c r="EM46" s="621">
        <f t="shared" si="43"/>
        <v>1.5695971764260692E-2</v>
      </c>
    </row>
    <row r="47" spans="1:143" x14ac:dyDescent="0.3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4">
        <v>1</v>
      </c>
      <c r="BY47" s="845" t="e">
        <v>#DIV/0!</v>
      </c>
      <c r="BZ47" s="294">
        <v>1120</v>
      </c>
      <c r="CA47" s="844">
        <f t="shared" si="1"/>
        <v>-58.116799999999785</v>
      </c>
      <c r="CB47" s="845">
        <f t="shared" si="2"/>
        <v>-4.9330253163353412E-2</v>
      </c>
      <c r="CC47" s="294">
        <v>1121</v>
      </c>
      <c r="CD47" s="844">
        <f t="shared" si="3"/>
        <v>-57.116799999999785</v>
      </c>
      <c r="CE47" s="845">
        <f t="shared" si="4"/>
        <v>-4.8481440889392116E-2</v>
      </c>
      <c r="CF47" s="294">
        <v>34663</v>
      </c>
      <c r="CG47" s="844">
        <f t="shared" si="5"/>
        <v>2507.7045930000022</v>
      </c>
      <c r="CH47" s="845">
        <f t="shared" si="6"/>
        <v>7.7987297621097004E-2</v>
      </c>
      <c r="CI47" s="294">
        <v>5238</v>
      </c>
      <c r="CJ47" s="844">
        <f t="shared" si="7"/>
        <v>800</v>
      </c>
      <c r="CK47" s="845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44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  <c r="DM47" s="294">
        <v>2541</v>
      </c>
      <c r="DN47" s="602">
        <f t="shared" si="26"/>
        <v>-689</v>
      </c>
      <c r="DO47" s="621">
        <f t="shared" si="27"/>
        <v>-0.213312693498452</v>
      </c>
      <c r="DP47" s="294">
        <v>975</v>
      </c>
      <c r="DQ47" s="602">
        <f t="shared" si="28"/>
        <v>140</v>
      </c>
      <c r="DR47" s="621">
        <f t="shared" si="29"/>
        <v>0.16766467065868262</v>
      </c>
      <c r="DS47" s="294">
        <v>8118</v>
      </c>
      <c r="DT47" s="602">
        <f t="shared" si="30"/>
        <v>-1645</v>
      </c>
      <c r="DU47" s="621">
        <f t="shared" si="31"/>
        <v>-0.16849329099661989</v>
      </c>
      <c r="DV47" s="294">
        <v>31009</v>
      </c>
      <c r="DW47" s="602">
        <f t="shared" si="32"/>
        <v>-2533</v>
      </c>
      <c r="DX47" s="621">
        <f t="shared" si="33"/>
        <v>-7.5517261940254016E-2</v>
      </c>
      <c r="DY47" s="294">
        <v>4</v>
      </c>
      <c r="DZ47" s="602">
        <f t="shared" si="34"/>
        <v>4</v>
      </c>
      <c r="EA47" s="621" t="e">
        <f t="shared" si="35"/>
        <v>#DIV/0!</v>
      </c>
      <c r="EB47" s="294">
        <v>1</v>
      </c>
      <c r="EC47" s="602">
        <f t="shared" si="36"/>
        <v>0</v>
      </c>
      <c r="ED47" s="621">
        <f t="shared" si="37"/>
        <v>0</v>
      </c>
      <c r="EE47" s="294">
        <v>1861</v>
      </c>
      <c r="EF47" s="602">
        <f t="shared" si="38"/>
        <v>741</v>
      </c>
      <c r="EG47" s="621">
        <f t="shared" si="39"/>
        <v>0.66160714285714284</v>
      </c>
      <c r="EH47" s="294">
        <v>1866</v>
      </c>
      <c r="EI47" s="602">
        <f t="shared" si="40"/>
        <v>745</v>
      </c>
      <c r="EJ47" s="621">
        <f t="shared" si="41"/>
        <v>0.66458519179304187</v>
      </c>
      <c r="EK47" s="294">
        <v>32875</v>
      </c>
      <c r="EL47" s="602">
        <f t="shared" si="42"/>
        <v>-1788</v>
      </c>
      <c r="EM47" s="621">
        <f t="shared" si="43"/>
        <v>-5.1582378905461156E-2</v>
      </c>
    </row>
    <row r="48" spans="1:143" x14ac:dyDescent="0.3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4">
        <v>1</v>
      </c>
      <c r="BY48" s="845" t="e">
        <v>#DIV/0!</v>
      </c>
      <c r="BZ48" s="294">
        <v>1120</v>
      </c>
      <c r="CA48" s="844">
        <f t="shared" si="1"/>
        <v>-58.116799999999785</v>
      </c>
      <c r="CB48" s="845">
        <f t="shared" si="2"/>
        <v>-4.9330253163353412E-2</v>
      </c>
      <c r="CC48" s="294">
        <v>1121</v>
      </c>
      <c r="CD48" s="844">
        <f t="shared" si="3"/>
        <v>-57.116799999999785</v>
      </c>
      <c r="CE48" s="845">
        <f t="shared" si="4"/>
        <v>-4.8481440889392116E-2</v>
      </c>
      <c r="CF48" s="294">
        <v>34663</v>
      </c>
      <c r="CG48" s="844">
        <f t="shared" si="5"/>
        <v>2507.7045930000022</v>
      </c>
      <c r="CH48" s="845">
        <f t="shared" si="6"/>
        <v>7.7987297621097004E-2</v>
      </c>
      <c r="CI48" s="294">
        <v>5238</v>
      </c>
      <c r="CJ48" s="844">
        <f t="shared" si="7"/>
        <v>800</v>
      </c>
      <c r="CK48" s="845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44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  <c r="DM48" s="294">
        <v>2541</v>
      </c>
      <c r="DN48" s="602">
        <f t="shared" si="26"/>
        <v>-689</v>
      </c>
      <c r="DO48" s="621">
        <f t="shared" si="27"/>
        <v>-0.213312693498452</v>
      </c>
      <c r="DP48" s="294">
        <v>975</v>
      </c>
      <c r="DQ48" s="602">
        <f t="shared" si="28"/>
        <v>140</v>
      </c>
      <c r="DR48" s="621">
        <f t="shared" si="29"/>
        <v>0.16766467065868262</v>
      </c>
      <c r="DS48" s="294">
        <v>8118</v>
      </c>
      <c r="DT48" s="602">
        <f t="shared" si="30"/>
        <v>-1645</v>
      </c>
      <c r="DU48" s="621">
        <f t="shared" si="31"/>
        <v>-0.16849329099661989</v>
      </c>
      <c r="DV48" s="294">
        <v>31009</v>
      </c>
      <c r="DW48" s="602">
        <f t="shared" si="32"/>
        <v>-2533</v>
      </c>
      <c r="DX48" s="621">
        <f t="shared" si="33"/>
        <v>-7.5517261940254016E-2</v>
      </c>
      <c r="DY48" s="294">
        <v>4</v>
      </c>
      <c r="DZ48" s="602">
        <f t="shared" si="34"/>
        <v>4</v>
      </c>
      <c r="EA48" s="621" t="e">
        <f t="shared" si="35"/>
        <v>#DIV/0!</v>
      </c>
      <c r="EB48" s="294">
        <v>1</v>
      </c>
      <c r="EC48" s="602">
        <f t="shared" si="36"/>
        <v>0</v>
      </c>
      <c r="ED48" s="621">
        <f t="shared" si="37"/>
        <v>0</v>
      </c>
      <c r="EE48" s="294">
        <v>1861</v>
      </c>
      <c r="EF48" s="602">
        <f t="shared" si="38"/>
        <v>741</v>
      </c>
      <c r="EG48" s="621">
        <f t="shared" si="39"/>
        <v>0.66160714285714284</v>
      </c>
      <c r="EH48" s="294">
        <v>1866</v>
      </c>
      <c r="EI48" s="602">
        <f t="shared" si="40"/>
        <v>745</v>
      </c>
      <c r="EJ48" s="621">
        <f t="shared" si="41"/>
        <v>0.66458519179304187</v>
      </c>
      <c r="EK48" s="294">
        <v>32875</v>
      </c>
      <c r="EL48" s="602">
        <f t="shared" si="42"/>
        <v>-1788</v>
      </c>
      <c r="EM48" s="621">
        <f t="shared" si="43"/>
        <v>-5.1582378905461156E-2</v>
      </c>
    </row>
    <row r="49" spans="1:143" x14ac:dyDescent="0.3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4">
        <v>0</v>
      </c>
      <c r="BY49" s="845" t="e">
        <v>#DIV/0!</v>
      </c>
      <c r="BZ49" s="294">
        <v>0</v>
      </c>
      <c r="CA49" s="844">
        <f t="shared" si="1"/>
        <v>0</v>
      </c>
      <c r="CB49" s="845" t="e">
        <f t="shared" si="2"/>
        <v>#DIV/0!</v>
      </c>
      <c r="CC49" s="294">
        <v>0</v>
      </c>
      <c r="CD49" s="844">
        <f t="shared" si="3"/>
        <v>0</v>
      </c>
      <c r="CE49" s="845" t="e">
        <f t="shared" si="4"/>
        <v>#DIV/0!</v>
      </c>
      <c r="CF49" s="294">
        <v>11618</v>
      </c>
      <c r="CG49" s="844">
        <f t="shared" si="5"/>
        <v>-568.11299999999937</v>
      </c>
      <c r="CH49" s="845">
        <f t="shared" si="6"/>
        <v>-4.6619705561568268E-2</v>
      </c>
      <c r="CI49" s="294">
        <v>313</v>
      </c>
      <c r="CJ49" s="844">
        <f t="shared" si="7"/>
        <v>-1770</v>
      </c>
      <c r="CK49" s="845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44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774</v>
      </c>
      <c r="DT49" s="602">
        <f t="shared" si="30"/>
        <v>-1115</v>
      </c>
      <c r="DU49" s="621">
        <f t="shared" si="31"/>
        <v>-0.59025939650608783</v>
      </c>
      <c r="DV49" s="294">
        <v>9942</v>
      </c>
      <c r="DW49" s="602">
        <f t="shared" si="32"/>
        <v>-1676</v>
      </c>
      <c r="DX49" s="621">
        <f t="shared" si="33"/>
        <v>-0.14425890859011878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9942</v>
      </c>
      <c r="EL49" s="602">
        <f t="shared" si="42"/>
        <v>-1676</v>
      </c>
      <c r="EM49" s="621">
        <f t="shared" si="43"/>
        <v>-0.14425890859011878</v>
      </c>
    </row>
    <row r="50" spans="1:143" x14ac:dyDescent="0.3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4">
        <v>0</v>
      </c>
      <c r="BY50" s="845" t="e">
        <v>#DIV/0!</v>
      </c>
      <c r="BZ50" s="294">
        <v>0</v>
      </c>
      <c r="CA50" s="844">
        <f t="shared" si="1"/>
        <v>0</v>
      </c>
      <c r="CB50" s="845" t="e">
        <f t="shared" si="2"/>
        <v>#DIV/0!</v>
      </c>
      <c r="CC50" s="294">
        <v>0</v>
      </c>
      <c r="CD50" s="844">
        <f t="shared" si="3"/>
        <v>0</v>
      </c>
      <c r="CE50" s="845" t="e">
        <f t="shared" si="4"/>
        <v>#DIV/0!</v>
      </c>
      <c r="CF50" s="294">
        <v>0</v>
      </c>
      <c r="CG50" s="844">
        <f t="shared" si="5"/>
        <v>0</v>
      </c>
      <c r="CH50" s="845" t="e">
        <f t="shared" si="6"/>
        <v>#DIV/0!</v>
      </c>
      <c r="CI50" s="294">
        <v>0</v>
      </c>
      <c r="CJ50" s="844">
        <f t="shared" si="7"/>
        <v>0</v>
      </c>
      <c r="CK50" s="845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44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S50" s="294">
        <v>0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  <c r="EE50" s="294">
        <v>0</v>
      </c>
      <c r="EF50" s="602">
        <f t="shared" si="38"/>
        <v>0</v>
      </c>
      <c r="EG50" s="621" t="e">
        <f t="shared" si="39"/>
        <v>#DIV/0!</v>
      </c>
      <c r="EH50" s="294">
        <v>0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</row>
    <row r="51" spans="1:143" x14ac:dyDescent="0.3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4">
        <v>0</v>
      </c>
      <c r="BY51" s="845" t="e">
        <v>#DIV/0!</v>
      </c>
      <c r="BZ51" s="294">
        <v>0</v>
      </c>
      <c r="CA51" s="844">
        <f t="shared" si="1"/>
        <v>0</v>
      </c>
      <c r="CB51" s="845" t="e">
        <f t="shared" si="2"/>
        <v>#DIV/0!</v>
      </c>
      <c r="CC51" s="294">
        <v>0</v>
      </c>
      <c r="CD51" s="844">
        <f t="shared" si="3"/>
        <v>0</v>
      </c>
      <c r="CE51" s="845" t="e">
        <f t="shared" si="4"/>
        <v>#DIV/0!</v>
      </c>
      <c r="CF51" s="294">
        <v>0</v>
      </c>
      <c r="CG51" s="844">
        <f t="shared" si="5"/>
        <v>0</v>
      </c>
      <c r="CH51" s="845" t="e">
        <f t="shared" si="6"/>
        <v>#DIV/0!</v>
      </c>
      <c r="CI51" s="294">
        <v>0</v>
      </c>
      <c r="CJ51" s="844">
        <f t="shared" si="7"/>
        <v>0</v>
      </c>
      <c r="CK51" s="845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44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S51" s="294">
        <v>0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  <c r="EE51" s="294">
        <v>0</v>
      </c>
      <c r="EF51" s="602">
        <f t="shared" si="38"/>
        <v>0</v>
      </c>
      <c r="EG51" s="621" t="e">
        <f t="shared" si="39"/>
        <v>#DIV/0!</v>
      </c>
      <c r="EH51" s="294">
        <v>0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</row>
    <row r="52" spans="1:143" x14ac:dyDescent="0.3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4">
        <v>1</v>
      </c>
      <c r="BY52" s="845" t="e">
        <v>#DIV/0!</v>
      </c>
      <c r="BZ52" s="294">
        <v>1120</v>
      </c>
      <c r="CA52" s="844">
        <f t="shared" si="1"/>
        <v>-58.116799999999785</v>
      </c>
      <c r="CB52" s="845">
        <f t="shared" si="2"/>
        <v>-4.9330253163353412E-2</v>
      </c>
      <c r="CC52" s="294">
        <v>1121</v>
      </c>
      <c r="CD52" s="844">
        <f t="shared" si="3"/>
        <v>-57.116799999999785</v>
      </c>
      <c r="CE52" s="845">
        <f t="shared" si="4"/>
        <v>-4.8481440889392116E-2</v>
      </c>
      <c r="CF52" s="294">
        <v>23045</v>
      </c>
      <c r="CG52" s="844">
        <f t="shared" si="5"/>
        <v>3075.8175929999998</v>
      </c>
      <c r="CH52" s="845">
        <f t="shared" si="6"/>
        <v>0.15402821859756272</v>
      </c>
      <c r="CI52" s="294">
        <v>4925</v>
      </c>
      <c r="CJ52" s="844">
        <f t="shared" si="7"/>
        <v>2570</v>
      </c>
      <c r="CK52" s="845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44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  <c r="DM52" s="294">
        <v>2541</v>
      </c>
      <c r="DN52" s="602">
        <f t="shared" si="26"/>
        <v>-689</v>
      </c>
      <c r="DO52" s="621">
        <f t="shared" si="27"/>
        <v>-0.213312693498452</v>
      </c>
      <c r="DP52" s="294">
        <v>975</v>
      </c>
      <c r="DQ52" s="602">
        <f t="shared" si="28"/>
        <v>140</v>
      </c>
      <c r="DR52" s="621">
        <f t="shared" si="29"/>
        <v>0.16766467065868262</v>
      </c>
      <c r="DS52" s="294">
        <v>7344</v>
      </c>
      <c r="DT52" s="602">
        <f t="shared" si="30"/>
        <v>-530</v>
      </c>
      <c r="DU52" s="621">
        <f t="shared" si="31"/>
        <v>-6.7310134620269246E-2</v>
      </c>
      <c r="DV52" s="294">
        <v>21067</v>
      </c>
      <c r="DW52" s="602">
        <f t="shared" si="32"/>
        <v>-857</v>
      </c>
      <c r="DX52" s="621">
        <f t="shared" si="33"/>
        <v>-3.9089582193030471E-2</v>
      </c>
      <c r="DY52" s="294">
        <v>4</v>
      </c>
      <c r="DZ52" s="602">
        <f t="shared" si="34"/>
        <v>4</v>
      </c>
      <c r="EA52" s="621" t="e">
        <f t="shared" si="35"/>
        <v>#DIV/0!</v>
      </c>
      <c r="EB52" s="294">
        <v>1</v>
      </c>
      <c r="EC52" s="602">
        <f t="shared" si="36"/>
        <v>0</v>
      </c>
      <c r="ED52" s="621">
        <f t="shared" si="37"/>
        <v>0</v>
      </c>
      <c r="EE52" s="294">
        <v>1861</v>
      </c>
      <c r="EF52" s="602">
        <f t="shared" si="38"/>
        <v>741</v>
      </c>
      <c r="EG52" s="621">
        <f t="shared" si="39"/>
        <v>0.66160714285714284</v>
      </c>
      <c r="EH52" s="294">
        <v>1866</v>
      </c>
      <c r="EI52" s="602">
        <f t="shared" si="40"/>
        <v>745</v>
      </c>
      <c r="EJ52" s="621">
        <f t="shared" si="41"/>
        <v>0.66458519179304187</v>
      </c>
      <c r="EK52" s="294">
        <v>22933</v>
      </c>
      <c r="EL52" s="602">
        <f t="shared" si="42"/>
        <v>-112</v>
      </c>
      <c r="EM52" s="621">
        <f t="shared" si="43"/>
        <v>-4.860056411369061E-3</v>
      </c>
    </row>
    <row r="53" spans="1:143" x14ac:dyDescent="0.3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4">
        <v>0</v>
      </c>
      <c r="BY53" s="845" t="e">
        <v>#DIV/0!</v>
      </c>
      <c r="BZ53" s="294">
        <v>0</v>
      </c>
      <c r="CA53" s="844">
        <f t="shared" si="1"/>
        <v>0</v>
      </c>
      <c r="CB53" s="845" t="e">
        <f t="shared" si="2"/>
        <v>#DIV/0!</v>
      </c>
      <c r="CC53" s="294">
        <v>0</v>
      </c>
      <c r="CD53" s="844">
        <f t="shared" si="3"/>
        <v>0</v>
      </c>
      <c r="CE53" s="845" t="e">
        <f t="shared" si="4"/>
        <v>#DIV/0!</v>
      </c>
      <c r="CF53" s="294">
        <v>0</v>
      </c>
      <c r="CG53" s="844">
        <f t="shared" si="5"/>
        <v>0</v>
      </c>
      <c r="CH53" s="845" t="e">
        <f t="shared" si="6"/>
        <v>#DIV/0!</v>
      </c>
      <c r="CI53" s="294">
        <v>0</v>
      </c>
      <c r="CJ53" s="844">
        <f t="shared" si="7"/>
        <v>0</v>
      </c>
      <c r="CK53" s="845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44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S53" s="294">
        <v>0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  <c r="EE53" s="294">
        <v>1</v>
      </c>
      <c r="EF53" s="602">
        <f t="shared" si="38"/>
        <v>1</v>
      </c>
      <c r="EG53" s="621" t="e">
        <f t="shared" si="39"/>
        <v>#DIV/0!</v>
      </c>
      <c r="EH53" s="294">
        <v>1</v>
      </c>
      <c r="EI53" s="602">
        <f t="shared" si="40"/>
        <v>1</v>
      </c>
      <c r="EJ53" s="621" t="e">
        <f t="shared" si="41"/>
        <v>#DIV/0!</v>
      </c>
      <c r="EK53" s="294">
        <v>1</v>
      </c>
      <c r="EL53" s="602">
        <f t="shared" si="42"/>
        <v>1</v>
      </c>
      <c r="EM53" s="621" t="e">
        <f t="shared" si="43"/>
        <v>#DIV/0!</v>
      </c>
    </row>
    <row r="54" spans="1:143" x14ac:dyDescent="0.3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4">
        <v>-415</v>
      </c>
      <c r="BY54" s="845">
        <v>-7.7238042062162671E-2</v>
      </c>
      <c r="BZ54" s="294">
        <v>4990</v>
      </c>
      <c r="CA54" s="844">
        <f t="shared" si="1"/>
        <v>58.927999999999884</v>
      </c>
      <c r="CB54" s="845">
        <f t="shared" si="2"/>
        <v>1.1950342643546856E-2</v>
      </c>
      <c r="CC54" s="294">
        <v>16868</v>
      </c>
      <c r="CD54" s="844">
        <f t="shared" si="3"/>
        <v>1236.9279999999999</v>
      </c>
      <c r="CE54" s="845">
        <f t="shared" si="4"/>
        <v>7.9132640422870534E-2</v>
      </c>
      <c r="CF54" s="294">
        <v>68131</v>
      </c>
      <c r="CG54" s="844">
        <f t="shared" si="5"/>
        <v>-236.93721000000369</v>
      </c>
      <c r="CH54" s="845">
        <f t="shared" si="6"/>
        <v>-3.4656188217617816E-3</v>
      </c>
      <c r="CI54" s="294">
        <v>6765</v>
      </c>
      <c r="CJ54" s="844">
        <f t="shared" si="7"/>
        <v>-1148</v>
      </c>
      <c r="CK54" s="845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44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  <c r="DM54" s="294">
        <v>8786</v>
      </c>
      <c r="DN54" s="602">
        <f t="shared" si="26"/>
        <v>275</v>
      </c>
      <c r="DO54" s="621">
        <f t="shared" si="27"/>
        <v>3.2311126777111975E-2</v>
      </c>
      <c r="DP54" s="294">
        <v>4646</v>
      </c>
      <c r="DQ54" s="602">
        <f t="shared" si="28"/>
        <v>-2986</v>
      </c>
      <c r="DR54" s="621">
        <f t="shared" si="29"/>
        <v>-0.3912473794549266</v>
      </c>
      <c r="DS54" s="294">
        <v>22436.799999999999</v>
      </c>
      <c r="DT54" s="602">
        <f t="shared" si="30"/>
        <v>-2154.2000000000007</v>
      </c>
      <c r="DU54" s="621">
        <f t="shared" si="31"/>
        <v>-8.760115489406696E-2</v>
      </c>
      <c r="DV54" s="294">
        <v>49917.8</v>
      </c>
      <c r="DW54" s="602">
        <f t="shared" si="32"/>
        <v>-1345.1999999999971</v>
      </c>
      <c r="DX54" s="621">
        <f t="shared" si="33"/>
        <v>-2.6241148586699903E-2</v>
      </c>
      <c r="DY54" s="294">
        <v>4849</v>
      </c>
      <c r="DZ54" s="602">
        <f t="shared" si="34"/>
        <v>-2071</v>
      </c>
      <c r="EA54" s="621">
        <f t="shared" si="35"/>
        <v>-0.29927745664739885</v>
      </c>
      <c r="EB54" s="294">
        <v>5598</v>
      </c>
      <c r="EC54" s="602">
        <f t="shared" si="36"/>
        <v>640</v>
      </c>
      <c r="ED54" s="621">
        <f t="shared" si="37"/>
        <v>0.1290843081887858</v>
      </c>
      <c r="EE54" s="294">
        <v>4782</v>
      </c>
      <c r="EF54" s="602">
        <f t="shared" si="38"/>
        <v>-208</v>
      </c>
      <c r="EG54" s="621">
        <f t="shared" si="39"/>
        <v>-4.1683366733466932E-2</v>
      </c>
      <c r="EH54" s="294">
        <v>15255</v>
      </c>
      <c r="EI54" s="602">
        <f t="shared" si="40"/>
        <v>-1613</v>
      </c>
      <c r="EJ54" s="621">
        <f t="shared" si="41"/>
        <v>-9.5624851790372306E-2</v>
      </c>
      <c r="EK54" s="294">
        <v>65172.800000000003</v>
      </c>
      <c r="EL54" s="602">
        <f t="shared" si="42"/>
        <v>-2958.1999999999971</v>
      </c>
      <c r="EM54" s="621">
        <f t="shared" si="43"/>
        <v>-4.3419295181341785E-2</v>
      </c>
    </row>
    <row r="55" spans="1:143" x14ac:dyDescent="0.3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4">
        <v>-415</v>
      </c>
      <c r="BY55" s="845">
        <v>-7.7238042062162671E-2</v>
      </c>
      <c r="BZ55" s="294">
        <v>4990</v>
      </c>
      <c r="CA55" s="844">
        <f t="shared" si="1"/>
        <v>58.927999999999884</v>
      </c>
      <c r="CB55" s="845">
        <f t="shared" si="2"/>
        <v>1.1950342643546856E-2</v>
      </c>
      <c r="CC55" s="294">
        <v>16868</v>
      </c>
      <c r="CD55" s="844">
        <f t="shared" si="3"/>
        <v>1236.9279999999999</v>
      </c>
      <c r="CE55" s="845">
        <f t="shared" si="4"/>
        <v>7.9132640422870534E-2</v>
      </c>
      <c r="CF55" s="294">
        <v>68131</v>
      </c>
      <c r="CG55" s="844">
        <f t="shared" si="5"/>
        <v>-236.93721000000369</v>
      </c>
      <c r="CH55" s="845">
        <f t="shared" si="6"/>
        <v>-3.4656188217617816E-3</v>
      </c>
      <c r="CI55" s="294">
        <v>6765</v>
      </c>
      <c r="CJ55" s="844">
        <f t="shared" si="7"/>
        <v>-1148</v>
      </c>
      <c r="CK55" s="845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44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  <c r="DM55" s="294">
        <v>8786</v>
      </c>
      <c r="DN55" s="602">
        <f t="shared" si="26"/>
        <v>275</v>
      </c>
      <c r="DO55" s="621">
        <f t="shared" si="27"/>
        <v>3.2311126777111975E-2</v>
      </c>
      <c r="DP55" s="294">
        <v>4646</v>
      </c>
      <c r="DQ55" s="602">
        <f t="shared" si="28"/>
        <v>-2986</v>
      </c>
      <c r="DR55" s="621">
        <f t="shared" si="29"/>
        <v>-0.3912473794549266</v>
      </c>
      <c r="DS55" s="294">
        <v>22436.799999999999</v>
      </c>
      <c r="DT55" s="602">
        <f t="shared" si="30"/>
        <v>-2154.2000000000007</v>
      </c>
      <c r="DU55" s="621">
        <f t="shared" si="31"/>
        <v>-8.760115489406696E-2</v>
      </c>
      <c r="DV55" s="294">
        <v>49917.8</v>
      </c>
      <c r="DW55" s="602">
        <f t="shared" si="32"/>
        <v>-1345.1999999999971</v>
      </c>
      <c r="DX55" s="621">
        <f t="shared" si="33"/>
        <v>-2.6241148586699903E-2</v>
      </c>
      <c r="DY55" s="294">
        <v>4849</v>
      </c>
      <c r="DZ55" s="602">
        <f t="shared" si="34"/>
        <v>-2071</v>
      </c>
      <c r="EA55" s="621">
        <f t="shared" si="35"/>
        <v>-0.29927745664739885</v>
      </c>
      <c r="EB55" s="294">
        <v>5598</v>
      </c>
      <c r="EC55" s="602">
        <f t="shared" si="36"/>
        <v>640</v>
      </c>
      <c r="ED55" s="621">
        <f t="shared" si="37"/>
        <v>0.1290843081887858</v>
      </c>
      <c r="EE55" s="294">
        <v>4782</v>
      </c>
      <c r="EF55" s="602">
        <f t="shared" si="38"/>
        <v>-208</v>
      </c>
      <c r="EG55" s="621">
        <f t="shared" si="39"/>
        <v>-4.1683366733466932E-2</v>
      </c>
      <c r="EH55" s="294">
        <v>15255</v>
      </c>
      <c r="EI55" s="602">
        <f t="shared" si="40"/>
        <v>-1613</v>
      </c>
      <c r="EJ55" s="621">
        <f t="shared" si="41"/>
        <v>-9.5624851790372306E-2</v>
      </c>
      <c r="EK55" s="294">
        <v>65172.800000000003</v>
      </c>
      <c r="EL55" s="602">
        <f t="shared" si="42"/>
        <v>-2958.1999999999971</v>
      </c>
      <c r="EM55" s="621">
        <f t="shared" si="43"/>
        <v>-4.3419295181341785E-2</v>
      </c>
    </row>
    <row r="56" spans="1:143" x14ac:dyDescent="0.3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4">
        <v>0</v>
      </c>
      <c r="BY56" s="845" t="e">
        <v>#DIV/0!</v>
      </c>
      <c r="BZ56" s="294">
        <v>0</v>
      </c>
      <c r="CA56" s="844">
        <f t="shared" si="1"/>
        <v>-250.98240000000001</v>
      </c>
      <c r="CB56" s="845">
        <f t="shared" si="2"/>
        <v>-1</v>
      </c>
      <c r="CC56" s="294">
        <v>0</v>
      </c>
      <c r="CD56" s="844">
        <f t="shared" si="3"/>
        <v>-250.98240000000001</v>
      </c>
      <c r="CE56" s="845">
        <f t="shared" si="4"/>
        <v>-1</v>
      </c>
      <c r="CF56" s="294">
        <v>12422</v>
      </c>
      <c r="CG56" s="844">
        <f t="shared" si="5"/>
        <v>-3653.0594000000019</v>
      </c>
      <c r="CH56" s="845">
        <f t="shared" si="6"/>
        <v>-0.22725013383154288</v>
      </c>
      <c r="CI56" s="294">
        <v>2010</v>
      </c>
      <c r="CJ56" s="844">
        <f t="shared" si="7"/>
        <v>-1109</v>
      </c>
      <c r="CK56" s="845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44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  <c r="DM56" s="294">
        <v>2577</v>
      </c>
      <c r="DN56" s="602">
        <f t="shared" si="26"/>
        <v>32</v>
      </c>
      <c r="DO56" s="621">
        <f t="shared" si="27"/>
        <v>1.2573673870333988E-2</v>
      </c>
      <c r="DP56" s="294">
        <v>199</v>
      </c>
      <c r="DQ56" s="602">
        <f t="shared" si="28"/>
        <v>-57</v>
      </c>
      <c r="DR56" s="621">
        <f t="shared" si="29"/>
        <v>-0.22265625</v>
      </c>
      <c r="DS56" s="294">
        <v>5293</v>
      </c>
      <c r="DT56" s="602">
        <f t="shared" si="30"/>
        <v>107</v>
      </c>
      <c r="DU56" s="621">
        <f t="shared" si="31"/>
        <v>2.0632472040107982E-2</v>
      </c>
      <c r="DV56" s="294">
        <v>12662</v>
      </c>
      <c r="DW56" s="602">
        <f t="shared" si="32"/>
        <v>240</v>
      </c>
      <c r="DX56" s="621">
        <f t="shared" si="33"/>
        <v>1.9320560296248592E-2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12662</v>
      </c>
      <c r="EL56" s="602">
        <f t="shared" si="42"/>
        <v>240</v>
      </c>
      <c r="EM56" s="621">
        <f t="shared" si="43"/>
        <v>1.9320560296248592E-2</v>
      </c>
    </row>
    <row r="57" spans="1:143" x14ac:dyDescent="0.3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4">
        <v>-8</v>
      </c>
      <c r="BY57" s="845">
        <v>-4.7337278106508876E-3</v>
      </c>
      <c r="BZ57" s="294">
        <v>1298</v>
      </c>
      <c r="CA57" s="844">
        <f t="shared" si="1"/>
        <v>196.86599999999999</v>
      </c>
      <c r="CB57" s="845">
        <f t="shared" si="2"/>
        <v>0.17878478005401702</v>
      </c>
      <c r="CC57" s="294">
        <v>4609</v>
      </c>
      <c r="CD57" s="844">
        <f t="shared" si="3"/>
        <v>115.86599999999999</v>
      </c>
      <c r="CE57" s="845">
        <f t="shared" si="4"/>
        <v>2.5787345759107114E-2</v>
      </c>
      <c r="CF57" s="294">
        <v>8941</v>
      </c>
      <c r="CG57" s="844">
        <f t="shared" si="5"/>
        <v>1325.8576199999998</v>
      </c>
      <c r="CH57" s="845">
        <f t="shared" si="6"/>
        <v>0.17410805390614373</v>
      </c>
      <c r="CI57" s="294">
        <v>682</v>
      </c>
      <c r="CJ57" s="844">
        <f t="shared" si="7"/>
        <v>291</v>
      </c>
      <c r="CK57" s="845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44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  <c r="DM57" s="294">
        <v>275</v>
      </c>
      <c r="DN57" s="602">
        <f t="shared" si="26"/>
        <v>-57</v>
      </c>
      <c r="DO57" s="621">
        <f t="shared" si="27"/>
        <v>-0.1716867469879518</v>
      </c>
      <c r="DP57" s="294">
        <v>1192</v>
      </c>
      <c r="DQ57" s="602">
        <f t="shared" si="28"/>
        <v>138</v>
      </c>
      <c r="DR57" s="621">
        <f t="shared" si="29"/>
        <v>0.13092979127134724</v>
      </c>
      <c r="DS57" s="294">
        <v>1982</v>
      </c>
      <c r="DT57" s="602">
        <f t="shared" si="30"/>
        <v>55</v>
      </c>
      <c r="DU57" s="621">
        <f t="shared" si="31"/>
        <v>2.8541774779449924E-2</v>
      </c>
      <c r="DV57" s="294">
        <v>4480</v>
      </c>
      <c r="DW57" s="602">
        <f t="shared" si="32"/>
        <v>148</v>
      </c>
      <c r="DX57" s="621">
        <f t="shared" si="33"/>
        <v>3.4164358264081256E-2</v>
      </c>
      <c r="DY57" s="294">
        <v>1574</v>
      </c>
      <c r="DZ57" s="602">
        <f t="shared" si="34"/>
        <v>-55</v>
      </c>
      <c r="EA57" s="621">
        <f t="shared" si="35"/>
        <v>-3.3763044812768567E-2</v>
      </c>
      <c r="EB57" s="294">
        <v>1704</v>
      </c>
      <c r="EC57" s="602">
        <f t="shared" si="36"/>
        <v>22</v>
      </c>
      <c r="ED57" s="621">
        <f t="shared" si="37"/>
        <v>1.3079667063020214E-2</v>
      </c>
      <c r="EE57" s="294">
        <v>1276</v>
      </c>
      <c r="EF57" s="602">
        <f t="shared" si="38"/>
        <v>-22</v>
      </c>
      <c r="EG57" s="621">
        <f t="shared" si="39"/>
        <v>-1.6949152542372881E-2</v>
      </c>
      <c r="EH57" s="294">
        <v>4554</v>
      </c>
      <c r="EI57" s="602">
        <f t="shared" si="40"/>
        <v>-55</v>
      </c>
      <c r="EJ57" s="621">
        <f t="shared" si="41"/>
        <v>-1.1933174224343675E-2</v>
      </c>
      <c r="EK57" s="294">
        <v>9034</v>
      </c>
      <c r="EL57" s="602">
        <f t="shared" si="42"/>
        <v>93</v>
      </c>
      <c r="EM57" s="621">
        <f t="shared" si="43"/>
        <v>1.0401521082652947E-2</v>
      </c>
    </row>
    <row r="58" spans="1:143" x14ac:dyDescent="0.3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4">
        <v>-239</v>
      </c>
      <c r="BY58" s="845">
        <v>-0.13649343232438607</v>
      </c>
      <c r="BZ58" s="294">
        <v>1526</v>
      </c>
      <c r="CA58" s="844">
        <f t="shared" si="1"/>
        <v>223.03400000000011</v>
      </c>
      <c r="CB58" s="845">
        <f t="shared" si="2"/>
        <v>0.1711740751485458</v>
      </c>
      <c r="CC58" s="294">
        <v>6556</v>
      </c>
      <c r="CD58" s="844">
        <f t="shared" si="3"/>
        <v>1665.0339999999997</v>
      </c>
      <c r="CE58" s="845">
        <f t="shared" si="4"/>
        <v>0.34043049982355217</v>
      </c>
      <c r="CF58" s="294">
        <v>23916</v>
      </c>
      <c r="CG58" s="844">
        <f t="shared" si="5"/>
        <v>2870.046449999998</v>
      </c>
      <c r="CH58" s="845">
        <f t="shared" si="6"/>
        <v>0.13637046395552829</v>
      </c>
      <c r="CI58" s="294">
        <v>1311</v>
      </c>
      <c r="CJ58" s="844">
        <f t="shared" si="7"/>
        <v>-120</v>
      </c>
      <c r="CK58" s="845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44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  <c r="DM58" s="294">
        <v>3635</v>
      </c>
      <c r="DN58" s="602">
        <f t="shared" si="26"/>
        <v>512</v>
      </c>
      <c r="DO58" s="621">
        <f t="shared" si="27"/>
        <v>0.16394492475184116</v>
      </c>
      <c r="DP58" s="294">
        <v>1101</v>
      </c>
      <c r="DQ58" s="602">
        <f t="shared" si="28"/>
        <v>-3265</v>
      </c>
      <c r="DR58" s="621">
        <f t="shared" si="29"/>
        <v>-0.74782409528172245</v>
      </c>
      <c r="DS58" s="294">
        <v>7871</v>
      </c>
      <c r="DT58" s="602">
        <f t="shared" si="30"/>
        <v>-2272</v>
      </c>
      <c r="DU58" s="621">
        <f t="shared" si="31"/>
        <v>-0.22399684511485754</v>
      </c>
      <c r="DV58" s="294">
        <v>15822</v>
      </c>
      <c r="DW58" s="602">
        <f t="shared" si="32"/>
        <v>-1538</v>
      </c>
      <c r="DX58" s="621">
        <f t="shared" si="33"/>
        <v>-8.8594470046082952E-2</v>
      </c>
      <c r="DY58" s="294">
        <v>1426</v>
      </c>
      <c r="DZ58" s="602">
        <f t="shared" si="34"/>
        <v>-2092</v>
      </c>
      <c r="EA58" s="621">
        <f t="shared" si="35"/>
        <v>-0.59465605457646387</v>
      </c>
      <c r="EB58" s="294">
        <v>1727</v>
      </c>
      <c r="EC58" s="602">
        <f t="shared" si="36"/>
        <v>215</v>
      </c>
      <c r="ED58" s="621">
        <f t="shared" si="37"/>
        <v>0.14219576719576721</v>
      </c>
      <c r="EE58" s="294">
        <v>1443</v>
      </c>
      <c r="EF58" s="602">
        <f t="shared" si="38"/>
        <v>-83</v>
      </c>
      <c r="EG58" s="621">
        <f t="shared" si="39"/>
        <v>-5.439056356487549E-2</v>
      </c>
      <c r="EH58" s="294">
        <v>4622</v>
      </c>
      <c r="EI58" s="602">
        <f t="shared" si="40"/>
        <v>-1934</v>
      </c>
      <c r="EJ58" s="621">
        <f t="shared" si="41"/>
        <v>-0.29499694935936549</v>
      </c>
      <c r="EK58" s="294">
        <v>20444</v>
      </c>
      <c r="EL58" s="602">
        <f t="shared" si="42"/>
        <v>-3472</v>
      </c>
      <c r="EM58" s="621">
        <f t="shared" si="43"/>
        <v>-0.14517477839103529</v>
      </c>
    </row>
    <row r="59" spans="1:143" x14ac:dyDescent="0.3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4">
        <v>-168</v>
      </c>
      <c r="BY59" s="845">
        <v>-8.6956521739130432E-2</v>
      </c>
      <c r="BZ59" s="294">
        <v>2166</v>
      </c>
      <c r="CA59" s="844">
        <f t="shared" si="1"/>
        <v>-109.98959999999988</v>
      </c>
      <c r="CB59" s="845">
        <f t="shared" si="2"/>
        <v>-4.8326055619937761E-2</v>
      </c>
      <c r="CC59" s="294">
        <v>5703</v>
      </c>
      <c r="CD59" s="844">
        <f t="shared" si="3"/>
        <v>-292.98959999999988</v>
      </c>
      <c r="CE59" s="845">
        <f t="shared" si="4"/>
        <v>-4.8864260871966804E-2</v>
      </c>
      <c r="CF59" s="294">
        <v>22852</v>
      </c>
      <c r="CG59" s="844">
        <f t="shared" si="5"/>
        <v>-779.78188000000227</v>
      </c>
      <c r="CH59" s="845">
        <f t="shared" si="6"/>
        <v>-3.2997168133984241E-2</v>
      </c>
      <c r="CI59" s="294">
        <v>2762</v>
      </c>
      <c r="CJ59" s="844">
        <f t="shared" si="7"/>
        <v>-210</v>
      </c>
      <c r="CK59" s="845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44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  <c r="DM59" s="294">
        <v>2299</v>
      </c>
      <c r="DN59" s="602">
        <f t="shared" si="26"/>
        <v>-212</v>
      </c>
      <c r="DO59" s="621">
        <f t="shared" si="27"/>
        <v>-8.4428514536041416E-2</v>
      </c>
      <c r="DP59" s="294">
        <v>2154</v>
      </c>
      <c r="DQ59" s="602">
        <f t="shared" si="28"/>
        <v>198</v>
      </c>
      <c r="DR59" s="621">
        <f t="shared" si="29"/>
        <v>0.10122699386503067</v>
      </c>
      <c r="DS59" s="294">
        <v>7290.8</v>
      </c>
      <c r="DT59" s="602">
        <f t="shared" si="30"/>
        <v>-44.199999999999818</v>
      </c>
      <c r="DU59" s="621">
        <f t="shared" si="31"/>
        <v>-6.0259032038172894E-3</v>
      </c>
      <c r="DV59" s="294">
        <v>16953.8</v>
      </c>
      <c r="DW59" s="602">
        <f t="shared" si="32"/>
        <v>-195.20000000000073</v>
      </c>
      <c r="DX59" s="621">
        <f t="shared" si="33"/>
        <v>-1.1382587906000392E-2</v>
      </c>
      <c r="DY59" s="294">
        <v>1849</v>
      </c>
      <c r="DZ59" s="602">
        <f t="shared" si="34"/>
        <v>76</v>
      </c>
      <c r="EA59" s="621">
        <f t="shared" si="35"/>
        <v>4.2865200225606317E-2</v>
      </c>
      <c r="EB59" s="294">
        <v>2167</v>
      </c>
      <c r="EC59" s="602">
        <f t="shared" si="36"/>
        <v>403</v>
      </c>
      <c r="ED59" s="621">
        <f t="shared" si="37"/>
        <v>0.22845804988662133</v>
      </c>
      <c r="EE59" s="294">
        <v>2063</v>
      </c>
      <c r="EF59" s="602">
        <f t="shared" si="38"/>
        <v>-103</v>
      </c>
      <c r="EG59" s="621">
        <f t="shared" si="39"/>
        <v>-4.7553093259464448E-2</v>
      </c>
      <c r="EH59" s="294">
        <v>6079</v>
      </c>
      <c r="EI59" s="602">
        <f t="shared" si="40"/>
        <v>376</v>
      </c>
      <c r="EJ59" s="621">
        <f t="shared" si="41"/>
        <v>6.5930212169033844E-2</v>
      </c>
      <c r="EK59" s="294">
        <v>23032.799999999999</v>
      </c>
      <c r="EL59" s="602">
        <f t="shared" si="42"/>
        <v>180.79999999999927</v>
      </c>
      <c r="EM59" s="621">
        <f t="shared" si="43"/>
        <v>7.9117801505338391E-3</v>
      </c>
    </row>
    <row r="60" spans="1:143" x14ac:dyDescent="0.3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4">
        <v>-11074.094656599998</v>
      </c>
      <c r="BY60" s="845">
        <v>-0.1822920405644731</v>
      </c>
      <c r="BZ60" s="294">
        <v>49992.800000000003</v>
      </c>
      <c r="CA60" s="844">
        <f t="shared" si="1"/>
        <v>-7384.2110199999879</v>
      </c>
      <c r="CB60" s="845">
        <f t="shared" si="2"/>
        <v>-0.12869633479907244</v>
      </c>
      <c r="CC60" s="294">
        <v>149274.29999999999</v>
      </c>
      <c r="CD60" s="844">
        <f t="shared" si="3"/>
        <v>-24787.948258899996</v>
      </c>
      <c r="CE60" s="845">
        <f t="shared" si="4"/>
        <v>-0.14240852629934109</v>
      </c>
      <c r="CF60" s="294">
        <v>469601.3</v>
      </c>
      <c r="CG60" s="844">
        <f t="shared" si="5"/>
        <v>-64211.591338500089</v>
      </c>
      <c r="CH60" s="845">
        <f t="shared" si="6"/>
        <v>-0.12028857373131965</v>
      </c>
      <c r="CI60" s="294">
        <v>54233.1</v>
      </c>
      <c r="CJ60" s="844">
        <f t="shared" si="7"/>
        <v>-1942.3000000000029</v>
      </c>
      <c r="CK60" s="845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44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  <c r="DM60" s="294">
        <v>50187.4</v>
      </c>
      <c r="DN60" s="602">
        <f t="shared" si="26"/>
        <v>686.40000000000146</v>
      </c>
      <c r="DO60" s="621">
        <f t="shared" si="27"/>
        <v>1.3866386537645733E-2</v>
      </c>
      <c r="DP60" s="294">
        <v>48971.6</v>
      </c>
      <c r="DQ60" s="602">
        <f t="shared" si="28"/>
        <v>-1041.9000000000015</v>
      </c>
      <c r="DR60" s="621">
        <f t="shared" si="29"/>
        <v>-2.0832375258680185E-2</v>
      </c>
      <c r="DS60" s="294">
        <v>148589.20000000001</v>
      </c>
      <c r="DT60" s="602">
        <f t="shared" si="30"/>
        <v>-1452.8999999999942</v>
      </c>
      <c r="DU60" s="621">
        <f t="shared" si="31"/>
        <v>-9.6832822254553502E-3</v>
      </c>
      <c r="DV60" s="294">
        <v>318017.5</v>
      </c>
      <c r="DW60" s="602">
        <f t="shared" si="32"/>
        <v>-2309.5</v>
      </c>
      <c r="DX60" s="621">
        <f t="shared" si="33"/>
        <v>-7.2098199652230379E-3</v>
      </c>
      <c r="DY60" s="294">
        <v>51884.5</v>
      </c>
      <c r="DZ60" s="602">
        <f t="shared" si="34"/>
        <v>2278.0999999999985</v>
      </c>
      <c r="EA60" s="621">
        <f t="shared" si="35"/>
        <v>4.59235098696942E-2</v>
      </c>
      <c r="EB60" s="294">
        <v>51139.8</v>
      </c>
      <c r="EC60" s="602">
        <f t="shared" si="36"/>
        <v>1464.7000000000044</v>
      </c>
      <c r="ED60" s="621">
        <f t="shared" si="37"/>
        <v>2.9485597411983155E-2</v>
      </c>
      <c r="EE60" s="294">
        <v>50575</v>
      </c>
      <c r="EF60" s="602">
        <f t="shared" si="38"/>
        <v>582.19999999999709</v>
      </c>
      <c r="EG60" s="621">
        <f t="shared" si="39"/>
        <v>1.16456769774847E-2</v>
      </c>
      <c r="EH60" s="294">
        <v>153599.29999999999</v>
      </c>
      <c r="EI60" s="602">
        <f t="shared" si="40"/>
        <v>4325</v>
      </c>
      <c r="EJ60" s="621">
        <f t="shared" si="41"/>
        <v>2.8973507160978147E-2</v>
      </c>
      <c r="EK60" s="294">
        <v>471616.8</v>
      </c>
      <c r="EL60" s="602">
        <f t="shared" si="42"/>
        <v>2015.5</v>
      </c>
      <c r="EM60" s="621">
        <f t="shared" si="43"/>
        <v>4.2919387148204237E-3</v>
      </c>
    </row>
    <row r="61" spans="1:143" x14ac:dyDescent="0.3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4">
        <v>-11074</v>
      </c>
      <c r="BY61" s="845">
        <v>-0.18247128804231411</v>
      </c>
      <c r="BZ61" s="294">
        <v>49947</v>
      </c>
      <c r="CA61" s="844">
        <f t="shared" si="1"/>
        <v>-7378.759819999992</v>
      </c>
      <c r="CB61" s="845">
        <f t="shared" si="2"/>
        <v>-0.12871630211564447</v>
      </c>
      <c r="CC61" s="294">
        <v>149126</v>
      </c>
      <c r="CD61" s="844">
        <f t="shared" si="3"/>
        <v>-24784.798819999996</v>
      </c>
      <c r="CE61" s="845">
        <f t="shared" si="4"/>
        <v>-0.14251443261814117</v>
      </c>
      <c r="CF61" s="294">
        <v>469087</v>
      </c>
      <c r="CG61" s="844">
        <f t="shared" si="5"/>
        <v>-64159.505540000042</v>
      </c>
      <c r="CH61" s="845">
        <f t="shared" si="6"/>
        <v>-0.12031866101968725</v>
      </c>
      <c r="CI61" s="294">
        <v>54177</v>
      </c>
      <c r="CJ61" s="844">
        <f t="shared" si="7"/>
        <v>-1940</v>
      </c>
      <c r="CK61" s="845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44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  <c r="DM61" s="294">
        <v>50137</v>
      </c>
      <c r="DN61" s="602">
        <f t="shared" si="26"/>
        <v>689</v>
      </c>
      <c r="DO61" s="621">
        <f t="shared" si="27"/>
        <v>1.3933829477430836E-2</v>
      </c>
      <c r="DP61" s="294">
        <v>48925</v>
      </c>
      <c r="DQ61" s="602">
        <f t="shared" si="28"/>
        <v>-1042</v>
      </c>
      <c r="DR61" s="621">
        <f t="shared" si="29"/>
        <v>-2.0853763483899373E-2</v>
      </c>
      <c r="DS61" s="294">
        <v>148439</v>
      </c>
      <c r="DT61" s="602">
        <f t="shared" si="30"/>
        <v>-1441</v>
      </c>
      <c r="DU61" s="621">
        <f t="shared" si="31"/>
        <v>-9.6143581531892182E-3</v>
      </c>
      <c r="DV61" s="294">
        <v>317670</v>
      </c>
      <c r="DW61" s="602">
        <f t="shared" si="32"/>
        <v>-2291</v>
      </c>
      <c r="DX61" s="621">
        <f t="shared" si="33"/>
        <v>-7.1602476551829754E-3</v>
      </c>
      <c r="DY61" s="294">
        <v>51842</v>
      </c>
      <c r="DZ61" s="602">
        <f t="shared" si="34"/>
        <v>2278</v>
      </c>
      <c r="EA61" s="621">
        <f t="shared" si="35"/>
        <v>4.5960777984020658E-2</v>
      </c>
      <c r="EB61" s="294">
        <v>51099</v>
      </c>
      <c r="EC61" s="602">
        <f t="shared" si="36"/>
        <v>1484</v>
      </c>
      <c r="ED61" s="621">
        <f t="shared" si="37"/>
        <v>2.9910309382243275E-2</v>
      </c>
      <c r="EE61" s="294">
        <v>50534</v>
      </c>
      <c r="EF61" s="602">
        <f t="shared" si="38"/>
        <v>587</v>
      </c>
      <c r="EG61" s="621">
        <f t="shared" si="39"/>
        <v>1.1752457605061365E-2</v>
      </c>
      <c r="EH61" s="294">
        <v>153475</v>
      </c>
      <c r="EI61" s="602">
        <f t="shared" si="40"/>
        <v>4349</v>
      </c>
      <c r="EJ61" s="621">
        <f t="shared" si="41"/>
        <v>2.9163257916124619E-2</v>
      </c>
      <c r="EK61" s="294">
        <v>471145</v>
      </c>
      <c r="EL61" s="602">
        <f t="shared" si="42"/>
        <v>2058</v>
      </c>
      <c r="EM61" s="621">
        <f t="shared" si="43"/>
        <v>4.3872458627077704E-3</v>
      </c>
    </row>
    <row r="62" spans="1:143" x14ac:dyDescent="0.3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4">
        <v>-17676</v>
      </c>
      <c r="BY62" s="845">
        <v>-1</v>
      </c>
      <c r="BZ62" s="294">
        <v>0</v>
      </c>
      <c r="CA62" s="844">
        <f t="shared" si="1"/>
        <v>-12267.982319999999</v>
      </c>
      <c r="CB62" s="845">
        <f t="shared" si="2"/>
        <v>-1</v>
      </c>
      <c r="CC62" s="294">
        <v>0</v>
      </c>
      <c r="CD62" s="844">
        <f t="shared" si="3"/>
        <v>-44623.02132</v>
      </c>
      <c r="CE62" s="845">
        <f t="shared" si="4"/>
        <v>-1</v>
      </c>
      <c r="CF62" s="294">
        <v>61503</v>
      </c>
      <c r="CG62" s="844">
        <f t="shared" si="5"/>
        <v>-77225.48980000001</v>
      </c>
      <c r="CH62" s="845">
        <f t="shared" si="6"/>
        <v>-0.55666640580700677</v>
      </c>
      <c r="CI62" s="294">
        <v>7677</v>
      </c>
      <c r="CJ62" s="844">
        <f t="shared" si="7"/>
        <v>-5112</v>
      </c>
      <c r="CK62" s="845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44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  <c r="DM62" s="294">
        <v>3467</v>
      </c>
      <c r="DN62" s="602">
        <f t="shared" si="26"/>
        <v>-10272</v>
      </c>
      <c r="DO62" s="621">
        <f t="shared" si="27"/>
        <v>-0.74765266758861637</v>
      </c>
      <c r="DP62" s="294">
        <v>0</v>
      </c>
      <c r="DQ62" s="602">
        <f t="shared" si="28"/>
        <v>-3835</v>
      </c>
      <c r="DR62" s="621">
        <f t="shared" si="29"/>
        <v>-1</v>
      </c>
      <c r="DS62" s="294">
        <v>6888</v>
      </c>
      <c r="DT62" s="602">
        <f t="shared" si="30"/>
        <v>-21519</v>
      </c>
      <c r="DU62" s="621">
        <f t="shared" si="31"/>
        <v>-0.75752455380716022</v>
      </c>
      <c r="DV62" s="294">
        <v>39233</v>
      </c>
      <c r="DW62" s="602">
        <f t="shared" si="32"/>
        <v>-22270</v>
      </c>
      <c r="DX62" s="621">
        <f t="shared" si="33"/>
        <v>-0.3620961579109962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39233</v>
      </c>
      <c r="EL62" s="602">
        <f t="shared" si="42"/>
        <v>-22270</v>
      </c>
      <c r="EM62" s="621">
        <f t="shared" si="43"/>
        <v>-0.3620961579109962</v>
      </c>
    </row>
    <row r="63" spans="1:143" x14ac:dyDescent="0.3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4">
        <v>6602</v>
      </c>
      <c r="BY63" s="845">
        <v>0.15348848022690814</v>
      </c>
      <c r="BZ63" s="294">
        <v>49947</v>
      </c>
      <c r="CA63" s="844">
        <f t="shared" si="1"/>
        <v>4889.2225000000035</v>
      </c>
      <c r="CB63" s="845">
        <f t="shared" si="2"/>
        <v>0.10851006798992702</v>
      </c>
      <c r="CC63" s="294">
        <v>149126</v>
      </c>
      <c r="CD63" s="844">
        <f t="shared" si="3"/>
        <v>19838.222500000003</v>
      </c>
      <c r="CE63" s="845">
        <f t="shared" si="4"/>
        <v>0.15344236619737703</v>
      </c>
      <c r="CF63" s="294">
        <v>407584</v>
      </c>
      <c r="CG63" s="844">
        <f t="shared" si="5"/>
        <v>13065.984260000056</v>
      </c>
      <c r="CH63" s="845">
        <f t="shared" si="6"/>
        <v>3.3118853230294454E-2</v>
      </c>
      <c r="CI63" s="294">
        <v>46500</v>
      </c>
      <c r="CJ63" s="844">
        <f t="shared" si="7"/>
        <v>3172</v>
      </c>
      <c r="CK63" s="845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44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  <c r="DM63" s="294">
        <v>46668</v>
      </c>
      <c r="DN63" s="602">
        <f t="shared" si="26"/>
        <v>10959</v>
      </c>
      <c r="DO63" s="621">
        <f t="shared" si="27"/>
        <v>0.30689742081828109</v>
      </c>
      <c r="DP63" s="294">
        <v>48925</v>
      </c>
      <c r="DQ63" s="602">
        <f t="shared" si="28"/>
        <v>2793</v>
      </c>
      <c r="DR63" s="621">
        <f t="shared" si="29"/>
        <v>6.0543657331136737E-2</v>
      </c>
      <c r="DS63" s="294">
        <v>141549</v>
      </c>
      <c r="DT63" s="602">
        <f t="shared" si="30"/>
        <v>20076</v>
      </c>
      <c r="DU63" s="621">
        <f t="shared" si="31"/>
        <v>0.16527129485564693</v>
      </c>
      <c r="DV63" s="294">
        <v>278435</v>
      </c>
      <c r="DW63" s="602">
        <f t="shared" si="32"/>
        <v>19977</v>
      </c>
      <c r="DX63" s="621">
        <f t="shared" si="33"/>
        <v>7.7293022463998023E-2</v>
      </c>
      <c r="DY63" s="294">
        <v>51842</v>
      </c>
      <c r="DZ63" s="602">
        <f t="shared" si="34"/>
        <v>2278</v>
      </c>
      <c r="EA63" s="621">
        <f t="shared" si="35"/>
        <v>4.5960777984020658E-2</v>
      </c>
      <c r="EB63" s="294">
        <v>51099</v>
      </c>
      <c r="EC63" s="602">
        <f t="shared" si="36"/>
        <v>1484</v>
      </c>
      <c r="ED63" s="621">
        <f t="shared" si="37"/>
        <v>2.9910309382243275E-2</v>
      </c>
      <c r="EE63" s="294">
        <v>50534</v>
      </c>
      <c r="EF63" s="602">
        <f t="shared" si="38"/>
        <v>587</v>
      </c>
      <c r="EG63" s="621">
        <f t="shared" si="39"/>
        <v>1.1752457605061365E-2</v>
      </c>
      <c r="EH63" s="294">
        <v>153475</v>
      </c>
      <c r="EI63" s="602">
        <f t="shared" si="40"/>
        <v>4349</v>
      </c>
      <c r="EJ63" s="621">
        <f t="shared" si="41"/>
        <v>2.9163257916124619E-2</v>
      </c>
      <c r="EK63" s="294">
        <v>431910</v>
      </c>
      <c r="EL63" s="602">
        <f t="shared" si="42"/>
        <v>24326</v>
      </c>
      <c r="EM63" s="621">
        <f t="shared" si="43"/>
        <v>5.9683402685090682E-2</v>
      </c>
    </row>
    <row r="64" spans="1:143" x14ac:dyDescent="0.3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4">
        <v>-5908</v>
      </c>
      <c r="BY64" s="845">
        <v>-0.23900643229904123</v>
      </c>
      <c r="BZ64" s="294">
        <v>16205</v>
      </c>
      <c r="CA64" s="844">
        <f t="shared" si="1"/>
        <v>-6341</v>
      </c>
      <c r="CB64" s="845">
        <f t="shared" si="2"/>
        <v>-0.28124722788964784</v>
      </c>
      <c r="CC64" s="294">
        <v>56961</v>
      </c>
      <c r="CD64" s="844">
        <f t="shared" si="3"/>
        <v>-16398</v>
      </c>
      <c r="CE64" s="845">
        <f t="shared" si="4"/>
        <v>-0.22353085510980247</v>
      </c>
      <c r="CF64" s="294">
        <v>186056</v>
      </c>
      <c r="CG64" s="844">
        <f t="shared" si="5"/>
        <v>-26954</v>
      </c>
      <c r="CH64" s="845">
        <f t="shared" si="6"/>
        <v>-0.12653866015680015</v>
      </c>
      <c r="CI64" s="294">
        <v>19785</v>
      </c>
      <c r="CJ64" s="844">
        <f t="shared" si="7"/>
        <v>-4292</v>
      </c>
      <c r="CK64" s="845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44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  <c r="DM64" s="294">
        <v>23233</v>
      </c>
      <c r="DN64" s="602">
        <f t="shared" si="26"/>
        <v>8564</v>
      </c>
      <c r="DO64" s="621">
        <f t="shared" si="27"/>
        <v>0.58381621105733184</v>
      </c>
      <c r="DP64" s="294">
        <v>19399</v>
      </c>
      <c r="DQ64" s="602">
        <f t="shared" si="28"/>
        <v>-1504</v>
      </c>
      <c r="DR64" s="621">
        <f t="shared" si="29"/>
        <v>-7.1951394536669377E-2</v>
      </c>
      <c r="DS64" s="294">
        <v>65572</v>
      </c>
      <c r="DT64" s="602">
        <f t="shared" si="30"/>
        <v>11249</v>
      </c>
      <c r="DU64" s="621">
        <f t="shared" si="31"/>
        <v>0.20707619240469047</v>
      </c>
      <c r="DV64" s="294">
        <v>136490</v>
      </c>
      <c r="DW64" s="602">
        <f t="shared" si="32"/>
        <v>7395</v>
      </c>
      <c r="DX64" s="621">
        <f t="shared" si="33"/>
        <v>5.7283395948719937E-2</v>
      </c>
      <c r="DY64" s="294">
        <v>17033</v>
      </c>
      <c r="DZ64" s="602">
        <f t="shared" si="34"/>
        <v>-4912</v>
      </c>
      <c r="EA64" s="621">
        <f t="shared" si="35"/>
        <v>-0.22383230804283435</v>
      </c>
      <c r="EB64" s="294">
        <v>21575</v>
      </c>
      <c r="EC64" s="602">
        <f t="shared" si="36"/>
        <v>2764</v>
      </c>
      <c r="ED64" s="621">
        <f t="shared" si="37"/>
        <v>0.14693530381159958</v>
      </c>
      <c r="EE64" s="294">
        <v>19736</v>
      </c>
      <c r="EF64" s="602">
        <f t="shared" si="38"/>
        <v>3531</v>
      </c>
      <c r="EG64" s="621">
        <f t="shared" si="39"/>
        <v>0.21789571120024684</v>
      </c>
      <c r="EH64" s="294">
        <v>58344</v>
      </c>
      <c r="EI64" s="602">
        <f t="shared" si="40"/>
        <v>1383</v>
      </c>
      <c r="EJ64" s="621">
        <f t="shared" si="41"/>
        <v>2.4279770369199979E-2</v>
      </c>
      <c r="EK64" s="294">
        <v>194834</v>
      </c>
      <c r="EL64" s="602">
        <f t="shared" si="42"/>
        <v>8778</v>
      </c>
      <c r="EM64" s="621">
        <f t="shared" si="43"/>
        <v>4.7179343853463472E-2</v>
      </c>
    </row>
    <row r="65" spans="1:143" x14ac:dyDescent="0.3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4">
        <v>2193</v>
      </c>
      <c r="BY65" s="845">
        <v>0.17528574854128368</v>
      </c>
      <c r="BZ65" s="294">
        <v>13405</v>
      </c>
      <c r="CA65" s="844">
        <f t="shared" si="1"/>
        <v>1730</v>
      </c>
      <c r="CB65" s="845">
        <f t="shared" si="2"/>
        <v>0.14817987152034262</v>
      </c>
      <c r="CC65" s="294">
        <v>42189</v>
      </c>
      <c r="CD65" s="844">
        <f t="shared" si="3"/>
        <v>2880</v>
      </c>
      <c r="CE65" s="845">
        <f t="shared" si="4"/>
        <v>7.3265664351675183E-2</v>
      </c>
      <c r="CF65" s="294">
        <v>100216</v>
      </c>
      <c r="CG65" s="844">
        <f t="shared" si="5"/>
        <v>-6467</v>
      </c>
      <c r="CH65" s="845">
        <f t="shared" si="6"/>
        <v>-6.0618842739705484E-2</v>
      </c>
      <c r="CI65" s="294">
        <v>10166</v>
      </c>
      <c r="CJ65" s="844">
        <f t="shared" si="7"/>
        <v>358</v>
      </c>
      <c r="CK65" s="845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44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  <c r="EE65" s="294">
        <v>12393</v>
      </c>
      <c r="EF65" s="602">
        <f t="shared" si="38"/>
        <v>-1012</v>
      </c>
      <c r="EG65" s="621">
        <f t="shared" si="39"/>
        <v>-7.549421857515852E-2</v>
      </c>
      <c r="EH65" s="294">
        <v>39187</v>
      </c>
      <c r="EI65" s="602">
        <f t="shared" si="40"/>
        <v>-3002</v>
      </c>
      <c r="EJ65" s="621">
        <f t="shared" si="41"/>
        <v>-7.1155988527815309E-2</v>
      </c>
      <c r="EK65" s="294">
        <v>94780</v>
      </c>
      <c r="EL65" s="602">
        <f t="shared" si="42"/>
        <v>-5436</v>
      </c>
      <c r="EM65" s="621">
        <f t="shared" si="43"/>
        <v>-5.4242835475373195E-2</v>
      </c>
    </row>
    <row r="66" spans="1:143" x14ac:dyDescent="0.3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4">
        <v>10317</v>
      </c>
      <c r="BY66" s="845">
        <v>1.7840221338405671</v>
      </c>
      <c r="BZ66" s="294">
        <v>20337</v>
      </c>
      <c r="CA66" s="844">
        <f t="shared" si="1"/>
        <v>9500</v>
      </c>
      <c r="CB66" s="845">
        <f t="shared" si="2"/>
        <v>0.87662637261234655</v>
      </c>
      <c r="CC66" s="294">
        <v>49976</v>
      </c>
      <c r="CD66" s="844">
        <f t="shared" si="3"/>
        <v>33356</v>
      </c>
      <c r="CE66" s="845">
        <f t="shared" si="4"/>
        <v>2.0069795427196149</v>
      </c>
      <c r="CF66" s="294">
        <v>121312</v>
      </c>
      <c r="CG66" s="844">
        <f t="shared" si="5"/>
        <v>104692</v>
      </c>
      <c r="CH66" s="845">
        <f t="shared" si="6"/>
        <v>6.2991576413959089</v>
      </c>
      <c r="CI66" s="294">
        <v>16549</v>
      </c>
      <c r="CJ66" s="844">
        <f t="shared" si="7"/>
        <v>7106</v>
      </c>
      <c r="CK66" s="845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44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  <c r="DM66" s="294">
        <v>16064</v>
      </c>
      <c r="DN66" s="602">
        <f t="shared" si="26"/>
        <v>3152</v>
      </c>
      <c r="DO66" s="621">
        <f t="shared" si="27"/>
        <v>0.24411400247831475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S66" s="294">
        <v>46011</v>
      </c>
      <c r="DT66" s="602">
        <f t="shared" si="30"/>
        <v>6379</v>
      </c>
      <c r="DU66" s="621">
        <f t="shared" si="31"/>
        <v>0.16095579329834478</v>
      </c>
      <c r="DV66" s="294">
        <v>86352</v>
      </c>
      <c r="DW66" s="602">
        <f t="shared" si="32"/>
        <v>15016</v>
      </c>
      <c r="DX66" s="621">
        <f t="shared" si="33"/>
        <v>0.2104968038577997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  <c r="EE66" s="294">
        <v>18405</v>
      </c>
      <c r="EF66" s="602">
        <f t="shared" si="38"/>
        <v>-1932</v>
      </c>
      <c r="EG66" s="621">
        <f t="shared" si="39"/>
        <v>-9.4999262428086734E-2</v>
      </c>
      <c r="EH66" s="294">
        <v>55944</v>
      </c>
      <c r="EI66" s="602">
        <f t="shared" si="40"/>
        <v>5968</v>
      </c>
      <c r="EJ66" s="621">
        <f t="shared" si="41"/>
        <v>0.1194173203137506</v>
      </c>
      <c r="EK66" s="294">
        <v>142296</v>
      </c>
      <c r="EL66" s="602">
        <f t="shared" si="42"/>
        <v>20984</v>
      </c>
      <c r="EM66" s="621">
        <f t="shared" si="43"/>
        <v>0.17297546821419152</v>
      </c>
    </row>
    <row r="67" spans="1:143" x14ac:dyDescent="0.3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4">
        <v>-9.4656600000000424E-2</v>
      </c>
      <c r="BY67" s="845">
        <v>-1.5725083478589099E-3</v>
      </c>
      <c r="BZ67" s="294">
        <v>45.8</v>
      </c>
      <c r="CA67" s="844">
        <f t="shared" si="1"/>
        <v>-5.4512000000000072</v>
      </c>
      <c r="CB67" s="845">
        <f t="shared" si="2"/>
        <v>-0.10636238761238774</v>
      </c>
      <c r="CC67" s="294">
        <v>148.30000000000001</v>
      </c>
      <c r="CD67" s="844">
        <f t="shared" si="3"/>
        <v>-3.1494389000000069</v>
      </c>
      <c r="CE67" s="845">
        <f t="shared" si="4"/>
        <v>-2.0795315736227574E-2</v>
      </c>
      <c r="CF67" s="294">
        <v>514.29999999999995</v>
      </c>
      <c r="CG67" s="844">
        <f t="shared" si="5"/>
        <v>-52.085798500000124</v>
      </c>
      <c r="CH67" s="845">
        <f t="shared" si="6"/>
        <v>-9.1961695787469711E-2</v>
      </c>
      <c r="CI67" s="294">
        <v>56.1</v>
      </c>
      <c r="CJ67" s="844">
        <f t="shared" si="7"/>
        <v>-2.2999999999999972</v>
      </c>
      <c r="CK67" s="845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44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347.5</v>
      </c>
      <c r="DW67" s="602">
        <f t="shared" si="32"/>
        <v>-18.5</v>
      </c>
      <c r="DX67" s="621">
        <f t="shared" si="33"/>
        <v>-5.0546448087431695E-2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  <c r="EE67" s="294">
        <v>41</v>
      </c>
      <c r="EF67" s="602">
        <f t="shared" si="38"/>
        <v>-4.7999999999999972</v>
      </c>
      <c r="EG67" s="621">
        <f t="shared" si="39"/>
        <v>-0.1048034934497816</v>
      </c>
      <c r="EH67" s="294">
        <v>124.3</v>
      </c>
      <c r="EI67" s="602">
        <f t="shared" si="40"/>
        <v>-24.000000000000014</v>
      </c>
      <c r="EJ67" s="621">
        <f t="shared" si="41"/>
        <v>-0.16183412002697245</v>
      </c>
      <c r="EK67" s="294">
        <v>471.8</v>
      </c>
      <c r="EL67" s="602">
        <f t="shared" si="42"/>
        <v>-42.499999999999943</v>
      </c>
      <c r="EM67" s="621">
        <f t="shared" si="43"/>
        <v>-8.2636593427960231E-2</v>
      </c>
    </row>
    <row r="68" spans="1:143" x14ac:dyDescent="0.3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4">
        <v>807.5</v>
      </c>
      <c r="BY68" s="845">
        <v>1.5022892469577479E-2</v>
      </c>
      <c r="BZ68" s="294">
        <v>62061</v>
      </c>
      <c r="CA68" s="844">
        <f t="shared" si="1"/>
        <v>281.00119999999151</v>
      </c>
      <c r="CB68" s="845">
        <f t="shared" si="2"/>
        <v>4.5484170517658129E-3</v>
      </c>
      <c r="CC68" s="294">
        <v>171438.6</v>
      </c>
      <c r="CD68" s="844">
        <f t="shared" si="3"/>
        <v>207.21319999999832</v>
      </c>
      <c r="CE68" s="845">
        <f t="shared" si="4"/>
        <v>1.2101356174964899E-3</v>
      </c>
      <c r="CF68" s="294">
        <v>542729.4</v>
      </c>
      <c r="CG68" s="844">
        <f t="shared" si="5"/>
        <v>-20120.525999999954</v>
      </c>
      <c r="CH68" s="845">
        <f t="shared" si="6"/>
        <v>-3.5747585760542419E-2</v>
      </c>
      <c r="CI68" s="294">
        <v>71051.199999999997</v>
      </c>
      <c r="CJ68" s="844">
        <f t="shared" si="7"/>
        <v>3506.1157999999996</v>
      </c>
      <c r="CK68" s="845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45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  <c r="DM68" s="294">
        <v>57247.9</v>
      </c>
      <c r="DN68" s="602">
        <f t="shared" si="26"/>
        <v>3137.4000000000015</v>
      </c>
      <c r="DO68" s="621">
        <f t="shared" si="27"/>
        <v>5.7981352972158853E-2</v>
      </c>
      <c r="DP68" s="294">
        <v>53891.199999999997</v>
      </c>
      <c r="DQ68" s="602">
        <f t="shared" si="28"/>
        <v>2776.1999999999971</v>
      </c>
      <c r="DR68" s="621">
        <f t="shared" si="29"/>
        <v>5.4312824024258965E-2</v>
      </c>
      <c r="DS68" s="294">
        <v>171229</v>
      </c>
      <c r="DT68" s="602">
        <f t="shared" si="30"/>
        <v>12340.899999999994</v>
      </c>
      <c r="DU68" s="621">
        <f t="shared" si="31"/>
        <v>7.7670385636180395E-2</v>
      </c>
      <c r="DV68" s="294">
        <v>380323</v>
      </c>
      <c r="DW68" s="602">
        <f t="shared" si="32"/>
        <v>9032.2000000000116</v>
      </c>
      <c r="DX68" s="621">
        <f t="shared" si="33"/>
        <v>2.4326484793051731E-2</v>
      </c>
      <c r="DY68" s="294">
        <v>55572</v>
      </c>
      <c r="DZ68" s="602">
        <f t="shared" si="34"/>
        <v>753.19999999999709</v>
      </c>
      <c r="EA68" s="621">
        <f t="shared" si="35"/>
        <v>1.3739811889351774E-2</v>
      </c>
      <c r="EB68" s="294">
        <v>55744</v>
      </c>
      <c r="EC68" s="602">
        <f t="shared" si="36"/>
        <v>1185.1999999999971</v>
      </c>
      <c r="ED68" s="621">
        <f t="shared" si="37"/>
        <v>2.172335168662062E-2</v>
      </c>
      <c r="EE68" s="294">
        <v>60755.7</v>
      </c>
      <c r="EF68" s="602">
        <f t="shared" si="38"/>
        <v>-1305.3000000000029</v>
      </c>
      <c r="EG68" s="621">
        <f t="shared" si="39"/>
        <v>-2.1032532508338617E-2</v>
      </c>
      <c r="EH68" s="294">
        <v>172071.7</v>
      </c>
      <c r="EI68" s="602">
        <f t="shared" si="40"/>
        <v>633.10000000000582</v>
      </c>
      <c r="EJ68" s="621">
        <f t="shared" si="41"/>
        <v>3.6928673005962821E-3</v>
      </c>
      <c r="EK68" s="294">
        <v>552394.69999999995</v>
      </c>
      <c r="EL68" s="602">
        <f t="shared" si="42"/>
        <v>9665.2999999999302</v>
      </c>
      <c r="EM68" s="621">
        <f t="shared" si="43"/>
        <v>1.7808690666103456E-2</v>
      </c>
    </row>
    <row r="69" spans="1:143" x14ac:dyDescent="0.3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4">
        <v>1231</v>
      </c>
      <c r="BY69" s="845">
        <v>2.5385630619483627E-2</v>
      </c>
      <c r="BZ69" s="294">
        <v>55069</v>
      </c>
      <c r="CA69" s="844">
        <f t="shared" ref="CA69:CA84" si="46">BZ69-AY69</f>
        <v>593.00119999999151</v>
      </c>
      <c r="CB69" s="845">
        <f t="shared" ref="CB69:CB84" si="47">CA69/AY69</f>
        <v>1.0885549839611043E-2</v>
      </c>
      <c r="CC69" s="294">
        <v>154974</v>
      </c>
      <c r="CD69" s="844">
        <f t="shared" ref="CD69:CD84" si="48">CC69-AZ69</f>
        <v>1072.0011999999988</v>
      </c>
      <c r="CE69" s="845">
        <f t="shared" ref="CE69:CE84" si="49">CD69/AZ69</f>
        <v>6.9654793853138625E-3</v>
      </c>
      <c r="CF69" s="294">
        <v>469784</v>
      </c>
      <c r="CG69" s="844">
        <f t="shared" ref="CG69:CG84" si="50">CF69-BA69</f>
        <v>-19956.627999999968</v>
      </c>
      <c r="CH69" s="845">
        <f t="shared" ref="CH69:CH84" si="51">CG69/BA69</f>
        <v>-4.0749382140294818E-2</v>
      </c>
      <c r="CI69" s="294">
        <v>62478</v>
      </c>
      <c r="CJ69" s="844">
        <f t="shared" ref="CJ69:CJ84" si="52">CI69-BB69</f>
        <v>3634.9948000000004</v>
      </c>
      <c r="CK69" s="845">
        <f t="shared" ref="CK69:CK84" si="53">CJ69/BB69</f>
        <v>6.1774458793277275E-2</v>
      </c>
      <c r="CL69" s="294">
        <v>58806</v>
      </c>
      <c r="CM69" s="602">
        <f t="shared" ref="CM69:CM84" si="54">CL69-BC69</f>
        <v>457</v>
      </c>
      <c r="CN69" s="621">
        <f t="shared" ref="CN69:CN84" si="55">CM69/BC69</f>
        <v>7.8321822139196893E-3</v>
      </c>
      <c r="CO69" s="294">
        <v>68615</v>
      </c>
      <c r="CP69" s="602">
        <f t="shared" si="45"/>
        <v>6730</v>
      </c>
      <c r="CQ69" s="621">
        <f t="shared" ref="CQ69:CQ84" si="56">CP69/BD69</f>
        <v>0.10875010099377878</v>
      </c>
      <c r="CR69" s="294">
        <v>189899</v>
      </c>
      <c r="CS69" s="602">
        <f t="shared" ref="CS69:CS84" si="57">CR69-BE69</f>
        <v>10821.994800000015</v>
      </c>
      <c r="CT69" s="621">
        <f t="shared" ref="CT69:CT84" si="58">CS69/BE69</f>
        <v>6.0432073832782728E-2</v>
      </c>
      <c r="CU69" s="294">
        <v>659683</v>
      </c>
      <c r="CV69" s="602">
        <f t="shared" ref="CV69:CV84" si="59">CU69-BF69</f>
        <v>-9134.6332000000402</v>
      </c>
      <c r="CW69" s="621">
        <f t="shared" ref="CW69:CW84" si="60">CV69/BF69</f>
        <v>-1.365788332507744E-2</v>
      </c>
      <c r="CX69" s="294">
        <v>63403</v>
      </c>
      <c r="CY69" s="602">
        <f t="shared" ref="CY69:CY84" si="61">CX69-BI69</f>
        <v>-2503</v>
      </c>
      <c r="CZ69" s="621">
        <f t="shared" ref="CZ69:CZ84" si="62">CY69/BI69</f>
        <v>-3.7978332776985403E-2</v>
      </c>
      <c r="DA69" s="294">
        <v>56099</v>
      </c>
      <c r="DB69" s="602">
        <f t="shared" ref="DB69:DB84" si="63">DA69-BJ69</f>
        <v>489</v>
      </c>
      <c r="DC69" s="621">
        <f t="shared" ref="DC69:DC84" si="64">DB69/BJ69</f>
        <v>8.7933824851645394E-3</v>
      </c>
      <c r="DD69" s="294">
        <v>57039</v>
      </c>
      <c r="DE69" s="602">
        <f t="shared" ref="DE69:DE84" si="65">DD69-BK69</f>
        <v>252</v>
      </c>
      <c r="DF69" s="621">
        <f t="shared" ref="DF69:DF84" si="66">DE69/BK69</f>
        <v>4.4376353742934119E-3</v>
      </c>
      <c r="DG69" s="294">
        <v>176541</v>
      </c>
      <c r="DH69" s="602">
        <f t="shared" ref="DH69:DH84" si="67">DG69-BL69</f>
        <v>-1762</v>
      </c>
      <c r="DI69" s="621">
        <f t="shared" ref="DI69:DI84" si="68">DH69/BL69</f>
        <v>-9.8820547046320033E-3</v>
      </c>
      <c r="DJ69" s="294">
        <v>50452</v>
      </c>
      <c r="DK69" s="602">
        <f t="shared" ref="DK69:DK84" si="69">DJ69-BN69</f>
        <v>3969</v>
      </c>
      <c r="DL69" s="621">
        <f t="shared" ref="DL69:DL84" si="70">DK69/BN69</f>
        <v>8.5386055116924472E-2</v>
      </c>
      <c r="DM69" s="294">
        <v>49404</v>
      </c>
      <c r="DN69" s="602">
        <f t="shared" ref="DN69:DN84" si="71">DM69-BN69</f>
        <v>2921</v>
      </c>
      <c r="DO69" s="621">
        <f t="shared" ref="DO69:DO84" si="72">DN69/BN69</f>
        <v>6.2840178129638796E-2</v>
      </c>
      <c r="DP69" s="294">
        <v>47939</v>
      </c>
      <c r="DQ69" s="602">
        <f t="shared" ref="DQ69:DQ84" si="73">DP69-BO69</f>
        <v>2541</v>
      </c>
      <c r="DR69" s="621">
        <f t="shared" ref="DR69:DR84" si="74">DQ69/BO69</f>
        <v>5.5971628706110402E-2</v>
      </c>
      <c r="DS69" s="294">
        <v>147795</v>
      </c>
      <c r="DT69" s="602">
        <f t="shared" ref="DT69:DT84" si="75">DS69-BP69</f>
        <v>11288</v>
      </c>
      <c r="DU69" s="621">
        <f t="shared" ref="DU69:DU84" si="76">DT69/BP69</f>
        <v>8.2691730094427388E-2</v>
      </c>
      <c r="DV69" s="294">
        <v>324336</v>
      </c>
      <c r="DW69" s="602">
        <f t="shared" ref="DW69:DW84" si="77">DV69-BQ69</f>
        <v>9526</v>
      </c>
      <c r="DX69" s="621">
        <f t="shared" ref="DX69:DX84" si="78">DW69/BQ69</f>
        <v>3.0259521616212953E-2</v>
      </c>
      <c r="DY69" s="294">
        <v>50921</v>
      </c>
      <c r="DZ69" s="602">
        <f t="shared" ref="DZ69:DZ84" si="79">DY69-BT69</f>
        <v>739</v>
      </c>
      <c r="EA69" s="621">
        <f t="shared" ref="EA69:EA84" si="80">DZ69/BT69</f>
        <v>1.4726395918855367E-2</v>
      </c>
      <c r="EB69" s="294">
        <v>50336</v>
      </c>
      <c r="EC69" s="602">
        <f t="shared" ref="EC69:EC84" si="81">EB69-BW69</f>
        <v>613</v>
      </c>
      <c r="ED69" s="621">
        <f t="shared" ref="ED69:ED84" si="82">EC69/BW69</f>
        <v>1.2328298775214689E-2</v>
      </c>
      <c r="EE69" s="294">
        <v>53684.5</v>
      </c>
      <c r="EF69" s="602">
        <f t="shared" ref="EF69:EF84" si="83">EE69-BZ69</f>
        <v>-1384.5</v>
      </c>
      <c r="EG69" s="621">
        <f t="shared" ref="EG69:EG84" si="84">EF69/BZ69</f>
        <v>-2.514118651146743E-2</v>
      </c>
      <c r="EH69" s="294">
        <v>154941.5</v>
      </c>
      <c r="EI69" s="602">
        <f t="shared" ref="EI69:EI84" si="85">EH69-CC69</f>
        <v>-32.5</v>
      </c>
      <c r="EJ69" s="621">
        <f t="shared" ref="EJ69:EJ84" si="86">EI69/CC69</f>
        <v>-2.0971259695174674E-4</v>
      </c>
      <c r="EK69" s="294">
        <v>479277.5</v>
      </c>
      <c r="EL69" s="602">
        <f t="shared" ref="EL69:EL84" si="87">EK69-CF69</f>
        <v>9493.5</v>
      </c>
      <c r="EM69" s="621">
        <f t="shared" ref="EM69:EM84" si="88">EL69/CF69</f>
        <v>2.0208223353711492E-2</v>
      </c>
    </row>
    <row r="70" spans="1:143" x14ac:dyDescent="0.3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4">
        <v>1446</v>
      </c>
      <c r="BY70" s="845">
        <v>3.0847341923372303E-2</v>
      </c>
      <c r="BZ70" s="294">
        <v>51966</v>
      </c>
      <c r="CA70" s="844">
        <f t="shared" si="46"/>
        <v>17</v>
      </c>
      <c r="CB70" s="845">
        <f t="shared" si="47"/>
        <v>3.2724402779649273E-4</v>
      </c>
      <c r="CC70" s="294">
        <v>147259</v>
      </c>
      <c r="CD70" s="844">
        <f t="shared" si="48"/>
        <v>250</v>
      </c>
      <c r="CE70" s="845">
        <f t="shared" si="49"/>
        <v>1.7005761552013822E-3</v>
      </c>
      <c r="CF70" s="294">
        <v>448684</v>
      </c>
      <c r="CG70" s="844">
        <f t="shared" si="50"/>
        <v>-20703.690399999963</v>
      </c>
      <c r="CH70" s="845">
        <f t="shared" si="51"/>
        <v>-4.4107868236503638E-2</v>
      </c>
      <c r="CI70" s="294">
        <v>59530</v>
      </c>
      <c r="CJ70" s="844">
        <f t="shared" si="52"/>
        <v>2425</v>
      </c>
      <c r="CK70" s="845">
        <f t="shared" si="53"/>
        <v>4.2465633482181943E-2</v>
      </c>
      <c r="CL70" s="294">
        <v>57202</v>
      </c>
      <c r="CM70" s="602">
        <f t="shared" si="54"/>
        <v>579</v>
      </c>
      <c r="CN70" s="621">
        <f t="shared" si="55"/>
        <v>1.0225526729420906E-2</v>
      </c>
      <c r="CO70" s="294">
        <v>67081</v>
      </c>
      <c r="CP70" s="602">
        <f t="shared" si="45"/>
        <v>6726</v>
      </c>
      <c r="CQ70" s="621">
        <f t="shared" si="56"/>
        <v>0.11144064286306023</v>
      </c>
      <c r="CR70" s="294">
        <v>183813</v>
      </c>
      <c r="CS70" s="602">
        <f t="shared" si="57"/>
        <v>9730</v>
      </c>
      <c r="CT70" s="621">
        <f t="shared" si="58"/>
        <v>5.5892878684305765E-2</v>
      </c>
      <c r="CU70" s="294">
        <v>632497</v>
      </c>
      <c r="CV70" s="602">
        <f t="shared" si="59"/>
        <v>-10973.690399999963</v>
      </c>
      <c r="CW70" s="621">
        <f t="shared" si="60"/>
        <v>-1.7053908691907007E-2</v>
      </c>
      <c r="CX70" s="294">
        <v>61896</v>
      </c>
      <c r="CY70" s="602">
        <f t="shared" si="61"/>
        <v>-2474</v>
      </c>
      <c r="CZ70" s="621">
        <f t="shared" si="62"/>
        <v>-3.8434053130340221E-2</v>
      </c>
      <c r="DA70" s="294">
        <v>54734</v>
      </c>
      <c r="DB70" s="602">
        <f t="shared" si="63"/>
        <v>657</v>
      </c>
      <c r="DC70" s="621">
        <f t="shared" si="64"/>
        <v>1.2149342604064575E-2</v>
      </c>
      <c r="DD70" s="294">
        <v>55014</v>
      </c>
      <c r="DE70" s="602">
        <f t="shared" si="65"/>
        <v>749</v>
      </c>
      <c r="DF70" s="621">
        <f t="shared" si="66"/>
        <v>1.380263521606929E-2</v>
      </c>
      <c r="DG70" s="294">
        <v>171644</v>
      </c>
      <c r="DH70" s="602">
        <f t="shared" si="67"/>
        <v>-1068</v>
      </c>
      <c r="DI70" s="621">
        <f t="shared" si="68"/>
        <v>-6.1837046644124321E-3</v>
      </c>
      <c r="DJ70" s="294">
        <v>47876</v>
      </c>
      <c r="DK70" s="602">
        <f t="shared" si="69"/>
        <v>3840</v>
      </c>
      <c r="DL70" s="621">
        <f t="shared" si="70"/>
        <v>8.7201380688527563E-2</v>
      </c>
      <c r="DM70" s="294">
        <v>46588</v>
      </c>
      <c r="DN70" s="602">
        <f t="shared" si="71"/>
        <v>2552</v>
      </c>
      <c r="DO70" s="621">
        <f t="shared" si="72"/>
        <v>5.7952584249250615E-2</v>
      </c>
      <c r="DP70" s="294">
        <v>45469</v>
      </c>
      <c r="DQ70" s="602">
        <f t="shared" si="73"/>
        <v>2773</v>
      </c>
      <c r="DR70" s="621">
        <f t="shared" si="74"/>
        <v>6.4947536068952594E-2</v>
      </c>
      <c r="DS70" s="294">
        <v>139933</v>
      </c>
      <c r="DT70" s="602">
        <f t="shared" si="75"/>
        <v>11220</v>
      </c>
      <c r="DU70" s="621">
        <f t="shared" si="76"/>
        <v>8.7170682060087171E-2</v>
      </c>
      <c r="DV70" s="294">
        <v>311577</v>
      </c>
      <c r="DW70" s="602">
        <f t="shared" si="77"/>
        <v>10152</v>
      </c>
      <c r="DX70" s="621">
        <f t="shared" si="78"/>
        <v>3.3680019905449117E-2</v>
      </c>
      <c r="DY70" s="294">
        <v>48085</v>
      </c>
      <c r="DZ70" s="602">
        <f t="shared" si="79"/>
        <v>1114</v>
      </c>
      <c r="EA70" s="621">
        <f t="shared" si="80"/>
        <v>2.37167614059739E-2</v>
      </c>
      <c r="EB70" s="294">
        <v>48789</v>
      </c>
      <c r="EC70" s="602">
        <f t="shared" si="81"/>
        <v>467</v>
      </c>
      <c r="ED70" s="621">
        <f t="shared" si="82"/>
        <v>9.664335085468316E-3</v>
      </c>
      <c r="EE70" s="294">
        <v>51200.5</v>
      </c>
      <c r="EF70" s="602">
        <f t="shared" si="83"/>
        <v>-765.5</v>
      </c>
      <c r="EG70" s="621">
        <f t="shared" si="84"/>
        <v>-1.4730785513605049E-2</v>
      </c>
      <c r="EH70" s="294">
        <v>148074.5</v>
      </c>
      <c r="EI70" s="602">
        <f t="shared" si="85"/>
        <v>815.5</v>
      </c>
      <c r="EJ70" s="621">
        <f t="shared" si="86"/>
        <v>5.5378618624328567E-3</v>
      </c>
      <c r="EK70" s="294">
        <v>459651.5</v>
      </c>
      <c r="EL70" s="602">
        <f t="shared" si="87"/>
        <v>10967.5</v>
      </c>
      <c r="EM70" s="621">
        <f t="shared" si="88"/>
        <v>2.4443706483850549E-2</v>
      </c>
    </row>
    <row r="71" spans="1:143" x14ac:dyDescent="0.3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4">
        <v>-42</v>
      </c>
      <c r="BY71" s="845">
        <v>-4.8000000000000001E-2</v>
      </c>
      <c r="BZ71" s="294">
        <v>2415</v>
      </c>
      <c r="CA71" s="844">
        <f t="shared" si="46"/>
        <v>785.952</v>
      </c>
      <c r="CB71" s="845">
        <f t="shared" si="47"/>
        <v>0.48246092196178381</v>
      </c>
      <c r="CC71" s="294">
        <v>5292</v>
      </c>
      <c r="CD71" s="844">
        <f t="shared" si="48"/>
        <v>754.95200000000023</v>
      </c>
      <c r="CE71" s="845">
        <f t="shared" si="49"/>
        <v>0.16639718160354491</v>
      </c>
      <c r="CF71" s="294">
        <v>13357</v>
      </c>
      <c r="CG71" s="844">
        <f t="shared" si="50"/>
        <v>1949.0555999999997</v>
      </c>
      <c r="CH71" s="845">
        <f t="shared" si="51"/>
        <v>0.17085072749828617</v>
      </c>
      <c r="CI71" s="294">
        <v>2224</v>
      </c>
      <c r="CJ71" s="844">
        <f t="shared" si="52"/>
        <v>1199</v>
      </c>
      <c r="CK71" s="845">
        <f t="shared" si="53"/>
        <v>1.1697560975609755</v>
      </c>
      <c r="CL71" s="294">
        <v>763</v>
      </c>
      <c r="CM71" s="602">
        <f t="shared" si="54"/>
        <v>63</v>
      </c>
      <c r="CN71" s="621">
        <f t="shared" si="55"/>
        <v>0.09</v>
      </c>
      <c r="CO71" s="294">
        <v>669</v>
      </c>
      <c r="CP71" s="602">
        <f t="shared" si="45"/>
        <v>-2</v>
      </c>
      <c r="CQ71" s="621">
        <f t="shared" si="56"/>
        <v>-2.9806259314456036E-3</v>
      </c>
      <c r="CR71" s="294">
        <v>3656</v>
      </c>
      <c r="CS71" s="602">
        <f t="shared" si="57"/>
        <v>1260</v>
      </c>
      <c r="CT71" s="621">
        <f t="shared" si="58"/>
        <v>0.52587646076794659</v>
      </c>
      <c r="CU71" s="294">
        <v>17013</v>
      </c>
      <c r="CV71" s="602">
        <f t="shared" si="59"/>
        <v>3209.0555999999997</v>
      </c>
      <c r="CW71" s="621">
        <f t="shared" si="60"/>
        <v>0.23247381378904999</v>
      </c>
      <c r="CX71" s="294">
        <v>752</v>
      </c>
      <c r="CY71" s="602">
        <f t="shared" si="61"/>
        <v>51</v>
      </c>
      <c r="CZ71" s="621">
        <f t="shared" si="62"/>
        <v>7.2753209700427965E-2</v>
      </c>
      <c r="DA71" s="294">
        <v>723</v>
      </c>
      <c r="DB71" s="602">
        <f t="shared" si="63"/>
        <v>-132</v>
      </c>
      <c r="DC71" s="621">
        <f t="shared" si="64"/>
        <v>-0.15438596491228071</v>
      </c>
      <c r="DD71" s="294">
        <v>836</v>
      </c>
      <c r="DE71" s="602">
        <f t="shared" si="65"/>
        <v>-399</v>
      </c>
      <c r="DF71" s="621">
        <f t="shared" si="66"/>
        <v>-0.32307692307692309</v>
      </c>
      <c r="DG71" s="294">
        <v>2311</v>
      </c>
      <c r="DH71" s="602">
        <f t="shared" si="67"/>
        <v>-480</v>
      </c>
      <c r="DI71" s="621">
        <f t="shared" si="68"/>
        <v>-0.17198136868505912</v>
      </c>
      <c r="DJ71" s="294">
        <v>1353</v>
      </c>
      <c r="DK71" s="602">
        <f t="shared" si="69"/>
        <v>-491</v>
      </c>
      <c r="DL71" s="621">
        <f t="shared" si="70"/>
        <v>-0.26626898047722342</v>
      </c>
      <c r="DM71" s="294">
        <v>2071</v>
      </c>
      <c r="DN71" s="602">
        <f t="shared" si="71"/>
        <v>227</v>
      </c>
      <c r="DO71" s="621">
        <f t="shared" si="72"/>
        <v>0.12310195227765727</v>
      </c>
      <c r="DP71" s="294">
        <v>1946</v>
      </c>
      <c r="DQ71" s="602">
        <f t="shared" si="73"/>
        <v>11</v>
      </c>
      <c r="DR71" s="621">
        <f t="shared" si="74"/>
        <v>5.6847545219638239E-3</v>
      </c>
      <c r="DS71" s="294">
        <v>5370</v>
      </c>
      <c r="DT71" s="602">
        <f t="shared" si="75"/>
        <v>96</v>
      </c>
      <c r="DU71" s="621">
        <f t="shared" si="76"/>
        <v>1.8202502844141068E-2</v>
      </c>
      <c r="DV71" s="294">
        <v>7681</v>
      </c>
      <c r="DW71" s="602">
        <f t="shared" si="77"/>
        <v>-384</v>
      </c>
      <c r="DX71" s="621">
        <f t="shared" si="78"/>
        <v>-4.7613143211407319E-2</v>
      </c>
      <c r="DY71" s="294">
        <v>2194</v>
      </c>
      <c r="DZ71" s="602">
        <f t="shared" si="79"/>
        <v>150</v>
      </c>
      <c r="EA71" s="621">
        <f t="shared" si="80"/>
        <v>7.3385518590998039E-2</v>
      </c>
      <c r="EB71" s="294">
        <v>946</v>
      </c>
      <c r="EC71" s="602">
        <f t="shared" si="81"/>
        <v>113</v>
      </c>
      <c r="ED71" s="621">
        <f t="shared" si="82"/>
        <v>0.13565426170468187</v>
      </c>
      <c r="EE71" s="294">
        <v>1553</v>
      </c>
      <c r="EF71" s="602">
        <f t="shared" si="83"/>
        <v>-862</v>
      </c>
      <c r="EG71" s="621">
        <f t="shared" si="84"/>
        <v>-0.35693581780538303</v>
      </c>
      <c r="EH71" s="294">
        <v>4693</v>
      </c>
      <c r="EI71" s="602">
        <f t="shared" si="85"/>
        <v>-599</v>
      </c>
      <c r="EJ71" s="621">
        <f t="shared" si="86"/>
        <v>-0.11318972033257747</v>
      </c>
      <c r="EK71" s="294">
        <v>12374</v>
      </c>
      <c r="EL71" s="602">
        <f t="shared" si="87"/>
        <v>-983</v>
      </c>
      <c r="EM71" s="621">
        <f t="shared" si="88"/>
        <v>-7.3594369993261965E-2</v>
      </c>
    </row>
    <row r="72" spans="1:143" x14ac:dyDescent="0.3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4">
        <v>0</v>
      </c>
      <c r="BY72" s="845" t="e">
        <v>#DIV/0!</v>
      </c>
      <c r="CA72" s="844">
        <f t="shared" si="46"/>
        <v>0</v>
      </c>
      <c r="CB72" s="845" t="e">
        <f t="shared" si="47"/>
        <v>#DIV/0!</v>
      </c>
      <c r="CC72" s="294">
        <v>0</v>
      </c>
      <c r="CD72" s="844">
        <f t="shared" si="48"/>
        <v>0</v>
      </c>
      <c r="CE72" s="845" t="e">
        <f t="shared" si="49"/>
        <v>#DIV/0!</v>
      </c>
      <c r="CG72" s="844">
        <f t="shared" si="50"/>
        <v>0</v>
      </c>
      <c r="CH72" s="845" t="e">
        <f t="shared" si="51"/>
        <v>#DIV/0!</v>
      </c>
      <c r="CJ72" s="844">
        <f t="shared" si="52"/>
        <v>0</v>
      </c>
      <c r="CK72" s="845" t="e">
        <f t="shared" si="53"/>
        <v>#DIV/0!</v>
      </c>
      <c r="CL72" s="294">
        <v>0</v>
      </c>
      <c r="CM72" s="602">
        <f t="shared" si="54"/>
        <v>0</v>
      </c>
      <c r="CN72" s="621" t="e">
        <f t="shared" si="55"/>
        <v>#DIV/0!</v>
      </c>
      <c r="CP72" s="602">
        <f t="shared" si="45"/>
        <v>0</v>
      </c>
      <c r="CQ72" s="621" t="e">
        <f t="shared" si="56"/>
        <v>#DIV/0!</v>
      </c>
      <c r="CR72" s="294">
        <v>0</v>
      </c>
      <c r="CS72" s="602">
        <f t="shared" si="57"/>
        <v>0</v>
      </c>
      <c r="CT72" s="621" t="e">
        <f t="shared" si="58"/>
        <v>#DIV/0!</v>
      </c>
      <c r="CU72" s="294">
        <v>0</v>
      </c>
      <c r="CV72" s="602">
        <f t="shared" si="59"/>
        <v>0</v>
      </c>
      <c r="CW72" s="621" t="e">
        <f t="shared" si="60"/>
        <v>#DIV/0!</v>
      </c>
      <c r="CY72" s="602">
        <f t="shared" si="61"/>
        <v>0</v>
      </c>
      <c r="CZ72" s="621" t="e">
        <f t="shared" si="62"/>
        <v>#DIV/0!</v>
      </c>
      <c r="DB72" s="602">
        <f t="shared" si="63"/>
        <v>0</v>
      </c>
      <c r="DC72" s="621" t="e">
        <f t="shared" si="64"/>
        <v>#DIV/0!</v>
      </c>
      <c r="DE72" s="602">
        <f t="shared" si="65"/>
        <v>0</v>
      </c>
      <c r="DF72" s="621" t="e">
        <f t="shared" si="66"/>
        <v>#DIV/0!</v>
      </c>
      <c r="DG72" s="294">
        <v>0</v>
      </c>
      <c r="DH72" s="602">
        <f t="shared" si="67"/>
        <v>0</v>
      </c>
      <c r="DI72" s="621" t="e">
        <f t="shared" si="68"/>
        <v>#DIV/0!</v>
      </c>
      <c r="DK72" s="602">
        <f t="shared" si="69"/>
        <v>0</v>
      </c>
      <c r="DL72" s="621" t="e">
        <f t="shared" si="70"/>
        <v>#DIV/0!</v>
      </c>
      <c r="DN72" s="602">
        <f t="shared" si="71"/>
        <v>0</v>
      </c>
      <c r="DO72" s="621" t="e">
        <f t="shared" si="72"/>
        <v>#DIV/0!</v>
      </c>
      <c r="DQ72" s="602">
        <f t="shared" si="73"/>
        <v>0</v>
      </c>
      <c r="DR72" s="621" t="e">
        <f t="shared" si="74"/>
        <v>#DIV/0!</v>
      </c>
      <c r="DS72" s="294">
        <v>0</v>
      </c>
      <c r="DT72" s="602">
        <f t="shared" si="75"/>
        <v>0</v>
      </c>
      <c r="DU72" s="621" t="e">
        <f t="shared" si="76"/>
        <v>#DIV/0!</v>
      </c>
      <c r="DW72" s="602">
        <f t="shared" si="77"/>
        <v>0</v>
      </c>
      <c r="DX72" s="621" t="e">
        <f t="shared" si="78"/>
        <v>#DIV/0!</v>
      </c>
      <c r="DY72" s="294">
        <v>0</v>
      </c>
      <c r="DZ72" s="602">
        <f t="shared" si="79"/>
        <v>0</v>
      </c>
      <c r="EA72" s="621" t="e">
        <f t="shared" si="80"/>
        <v>#DIV/0!</v>
      </c>
      <c r="EC72" s="602">
        <f t="shared" si="81"/>
        <v>0</v>
      </c>
      <c r="ED72" s="621" t="e">
        <f t="shared" si="82"/>
        <v>#DIV/0!</v>
      </c>
      <c r="EF72" s="602">
        <f t="shared" si="83"/>
        <v>0</v>
      </c>
      <c r="EG72" s="621" t="e">
        <f t="shared" si="84"/>
        <v>#DIV/0!</v>
      </c>
      <c r="EH72" s="294">
        <v>0</v>
      </c>
      <c r="EI72" s="602">
        <f t="shared" si="85"/>
        <v>0</v>
      </c>
      <c r="EJ72" s="621" t="e">
        <f t="shared" si="86"/>
        <v>#DIV/0!</v>
      </c>
      <c r="EL72" s="602">
        <f t="shared" si="87"/>
        <v>0</v>
      </c>
      <c r="EM72" s="621" t="e">
        <f t="shared" si="88"/>
        <v>#DIV/0!</v>
      </c>
    </row>
    <row r="73" spans="1:143" x14ac:dyDescent="0.3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4">
        <v>0</v>
      </c>
      <c r="BY73" s="845" t="e">
        <v>#DIV/0!</v>
      </c>
      <c r="CA73" s="844">
        <f t="shared" si="46"/>
        <v>0</v>
      </c>
      <c r="CB73" s="845" t="e">
        <f t="shared" si="47"/>
        <v>#DIV/0!</v>
      </c>
      <c r="CC73" s="294">
        <v>0</v>
      </c>
      <c r="CD73" s="844">
        <f t="shared" si="48"/>
        <v>0</v>
      </c>
      <c r="CE73" s="845" t="e">
        <f t="shared" si="49"/>
        <v>#DIV/0!</v>
      </c>
      <c r="CG73" s="844">
        <f t="shared" si="50"/>
        <v>0</v>
      </c>
      <c r="CH73" s="845" t="e">
        <f t="shared" si="51"/>
        <v>#DIV/0!</v>
      </c>
      <c r="CJ73" s="844">
        <f t="shared" si="52"/>
        <v>0</v>
      </c>
      <c r="CK73" s="845" t="e">
        <f t="shared" si="53"/>
        <v>#DIV/0!</v>
      </c>
      <c r="CL73" s="294">
        <v>0</v>
      </c>
      <c r="CM73" s="602">
        <f t="shared" si="54"/>
        <v>0</v>
      </c>
      <c r="CN73" s="621" t="e">
        <f t="shared" si="55"/>
        <v>#DIV/0!</v>
      </c>
      <c r="CP73" s="602">
        <f t="shared" si="45"/>
        <v>0</v>
      </c>
      <c r="CQ73" s="621" t="e">
        <f t="shared" si="56"/>
        <v>#DIV/0!</v>
      </c>
      <c r="CR73" s="294">
        <v>0</v>
      </c>
      <c r="CS73" s="602">
        <f t="shared" si="57"/>
        <v>0</v>
      </c>
      <c r="CT73" s="621" t="e">
        <f t="shared" si="58"/>
        <v>#DIV/0!</v>
      </c>
      <c r="CV73" s="602">
        <f t="shared" si="59"/>
        <v>0</v>
      </c>
      <c r="CW73" s="621" t="e">
        <f t="shared" si="60"/>
        <v>#DIV/0!</v>
      </c>
      <c r="CY73" s="602">
        <f t="shared" si="61"/>
        <v>0</v>
      </c>
      <c r="CZ73" s="621" t="e">
        <f t="shared" si="62"/>
        <v>#DIV/0!</v>
      </c>
      <c r="DB73" s="602">
        <f t="shared" si="63"/>
        <v>0</v>
      </c>
      <c r="DC73" s="621" t="e">
        <f t="shared" si="64"/>
        <v>#DIV/0!</v>
      </c>
      <c r="DE73" s="602">
        <f t="shared" si="65"/>
        <v>0</v>
      </c>
      <c r="DF73" s="621" t="e">
        <f t="shared" si="66"/>
        <v>#DIV/0!</v>
      </c>
      <c r="DG73" s="294">
        <v>0</v>
      </c>
      <c r="DH73" s="602">
        <f t="shared" si="67"/>
        <v>0</v>
      </c>
      <c r="DI73" s="621" t="e">
        <f t="shared" si="68"/>
        <v>#DIV/0!</v>
      </c>
      <c r="DK73" s="602">
        <f t="shared" si="69"/>
        <v>0</v>
      </c>
      <c r="DL73" s="621" t="e">
        <f t="shared" si="70"/>
        <v>#DIV/0!</v>
      </c>
      <c r="DN73" s="602">
        <f t="shared" si="71"/>
        <v>0</v>
      </c>
      <c r="DO73" s="621" t="e">
        <f t="shared" si="72"/>
        <v>#DIV/0!</v>
      </c>
      <c r="DQ73" s="602">
        <f t="shared" si="73"/>
        <v>0</v>
      </c>
      <c r="DR73" s="621" t="e">
        <f t="shared" si="74"/>
        <v>#DIV/0!</v>
      </c>
      <c r="DS73" s="294">
        <v>0</v>
      </c>
      <c r="DT73" s="602">
        <f t="shared" si="75"/>
        <v>0</v>
      </c>
      <c r="DU73" s="621" t="e">
        <f t="shared" si="76"/>
        <v>#DIV/0!</v>
      </c>
      <c r="DW73" s="602">
        <f t="shared" si="77"/>
        <v>0</v>
      </c>
      <c r="DX73" s="621" t="e">
        <f t="shared" si="78"/>
        <v>#DIV/0!</v>
      </c>
      <c r="DY73" s="294">
        <v>0</v>
      </c>
      <c r="DZ73" s="602">
        <f t="shared" si="79"/>
        <v>0</v>
      </c>
      <c r="EA73" s="621" t="e">
        <f t="shared" si="80"/>
        <v>#DIV/0!</v>
      </c>
      <c r="EC73" s="602">
        <f t="shared" si="81"/>
        <v>0</v>
      </c>
      <c r="ED73" s="621" t="e">
        <f t="shared" si="82"/>
        <v>#DIV/0!</v>
      </c>
      <c r="EF73" s="602">
        <f t="shared" si="83"/>
        <v>0</v>
      </c>
      <c r="EG73" s="621" t="e">
        <f t="shared" si="84"/>
        <v>#DIV/0!</v>
      </c>
      <c r="EH73" s="294">
        <v>0</v>
      </c>
      <c r="EI73" s="602">
        <f t="shared" si="85"/>
        <v>0</v>
      </c>
      <c r="EJ73" s="621" t="e">
        <f t="shared" si="86"/>
        <v>#DIV/0!</v>
      </c>
      <c r="EL73" s="602">
        <f t="shared" si="87"/>
        <v>0</v>
      </c>
      <c r="EM73" s="621" t="e">
        <f t="shared" si="88"/>
        <v>#DIV/0!</v>
      </c>
    </row>
    <row r="74" spans="1:143" x14ac:dyDescent="0.3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4">
        <v>0</v>
      </c>
      <c r="BY74" s="845" t="e">
        <v>#DIV/0!</v>
      </c>
      <c r="CA74" s="844">
        <f t="shared" si="46"/>
        <v>0</v>
      </c>
      <c r="CB74" s="845" t="e">
        <f t="shared" si="47"/>
        <v>#DIV/0!</v>
      </c>
      <c r="CC74" s="294">
        <v>0</v>
      </c>
      <c r="CD74" s="844">
        <f t="shared" si="48"/>
        <v>0</v>
      </c>
      <c r="CE74" s="845" t="e">
        <f t="shared" si="49"/>
        <v>#DIV/0!</v>
      </c>
      <c r="CF74" s="294">
        <v>0</v>
      </c>
      <c r="CG74" s="844">
        <f t="shared" si="50"/>
        <v>0</v>
      </c>
      <c r="CH74" s="845" t="e">
        <f t="shared" si="51"/>
        <v>#DIV/0!</v>
      </c>
      <c r="CJ74" s="844">
        <f t="shared" si="52"/>
        <v>0</v>
      </c>
      <c r="CK74" s="845" t="e">
        <f t="shared" si="53"/>
        <v>#DIV/0!</v>
      </c>
      <c r="CL74" s="294">
        <v>0</v>
      </c>
      <c r="CM74" s="602">
        <f t="shared" si="54"/>
        <v>0</v>
      </c>
      <c r="CN74" s="621" t="e">
        <f t="shared" si="55"/>
        <v>#DIV/0!</v>
      </c>
      <c r="CP74" s="602">
        <f t="shared" si="45"/>
        <v>0</v>
      </c>
      <c r="CQ74" s="621" t="e">
        <f t="shared" si="56"/>
        <v>#DIV/0!</v>
      </c>
      <c r="CR74" s="294">
        <v>0</v>
      </c>
      <c r="CS74" s="602">
        <f t="shared" si="57"/>
        <v>0</v>
      </c>
      <c r="CT74" s="621" t="e">
        <f t="shared" si="58"/>
        <v>#DIV/0!</v>
      </c>
      <c r="CV74" s="602">
        <f t="shared" si="59"/>
        <v>0</v>
      </c>
      <c r="CW74" s="621" t="e">
        <f t="shared" si="60"/>
        <v>#DIV/0!</v>
      </c>
      <c r="CY74" s="602">
        <f t="shared" si="61"/>
        <v>0</v>
      </c>
      <c r="CZ74" s="621" t="e">
        <f t="shared" si="62"/>
        <v>#DIV/0!</v>
      </c>
      <c r="DB74" s="602">
        <f t="shared" si="63"/>
        <v>0</v>
      </c>
      <c r="DC74" s="621" t="e">
        <f t="shared" si="64"/>
        <v>#DIV/0!</v>
      </c>
      <c r="DE74" s="602">
        <f t="shared" si="65"/>
        <v>0</v>
      </c>
      <c r="DF74" s="621" t="e">
        <f t="shared" si="66"/>
        <v>#DIV/0!</v>
      </c>
      <c r="DG74" s="294">
        <v>0</v>
      </c>
      <c r="DH74" s="602">
        <f t="shared" si="67"/>
        <v>0</v>
      </c>
      <c r="DI74" s="621" t="e">
        <f t="shared" si="68"/>
        <v>#DIV/0!</v>
      </c>
      <c r="DK74" s="602">
        <f t="shared" si="69"/>
        <v>0</v>
      </c>
      <c r="DL74" s="621" t="e">
        <f t="shared" si="70"/>
        <v>#DIV/0!</v>
      </c>
      <c r="DN74" s="602">
        <f t="shared" si="71"/>
        <v>0</v>
      </c>
      <c r="DO74" s="621" t="e">
        <f t="shared" si="72"/>
        <v>#DIV/0!</v>
      </c>
      <c r="DQ74" s="602">
        <f t="shared" si="73"/>
        <v>0</v>
      </c>
      <c r="DR74" s="621" t="e">
        <f t="shared" si="74"/>
        <v>#DIV/0!</v>
      </c>
      <c r="DS74" s="294">
        <v>0</v>
      </c>
      <c r="DT74" s="602">
        <f t="shared" si="75"/>
        <v>0</v>
      </c>
      <c r="DU74" s="621" t="e">
        <f t="shared" si="76"/>
        <v>#DIV/0!</v>
      </c>
      <c r="DV74" s="294">
        <v>0</v>
      </c>
      <c r="DW74" s="602">
        <f t="shared" si="77"/>
        <v>0</v>
      </c>
      <c r="DX74" s="621" t="e">
        <f t="shared" si="78"/>
        <v>#DIV/0!</v>
      </c>
      <c r="DY74" s="294">
        <v>0</v>
      </c>
      <c r="DZ74" s="602">
        <f t="shared" si="79"/>
        <v>0</v>
      </c>
      <c r="EA74" s="621" t="e">
        <f t="shared" si="80"/>
        <v>#DIV/0!</v>
      </c>
      <c r="EC74" s="602">
        <f t="shared" si="81"/>
        <v>0</v>
      </c>
      <c r="ED74" s="621" t="e">
        <f t="shared" si="82"/>
        <v>#DIV/0!</v>
      </c>
      <c r="EF74" s="602">
        <f t="shared" si="83"/>
        <v>0</v>
      </c>
      <c r="EG74" s="621" t="e">
        <f t="shared" si="84"/>
        <v>#DIV/0!</v>
      </c>
      <c r="EH74" s="294">
        <v>0</v>
      </c>
      <c r="EI74" s="602">
        <f t="shared" si="85"/>
        <v>0</v>
      </c>
      <c r="EJ74" s="621" t="e">
        <f t="shared" si="86"/>
        <v>#DIV/0!</v>
      </c>
      <c r="EK74" s="294">
        <v>0</v>
      </c>
      <c r="EL74" s="602">
        <f t="shared" si="87"/>
        <v>0</v>
      </c>
      <c r="EM74" s="621" t="e">
        <f t="shared" si="88"/>
        <v>#DIV/0!</v>
      </c>
    </row>
    <row r="75" spans="1:143" x14ac:dyDescent="0.3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4">
        <v>-190</v>
      </c>
      <c r="BY75" s="845">
        <v>-0.30206677265500798</v>
      </c>
      <c r="BZ75" s="294">
        <v>562</v>
      </c>
      <c r="CA75" s="844">
        <f t="shared" si="46"/>
        <v>-156.94860000000006</v>
      </c>
      <c r="CB75" s="845">
        <f t="shared" si="47"/>
        <v>-0.21830294961280966</v>
      </c>
      <c r="CC75" s="294">
        <v>1444</v>
      </c>
      <c r="CD75" s="844">
        <f t="shared" si="48"/>
        <v>-270.94860000000017</v>
      </c>
      <c r="CE75" s="845">
        <f t="shared" si="49"/>
        <v>-0.15799225702741188</v>
      </c>
      <c r="CF75" s="294">
        <v>4881</v>
      </c>
      <c r="CG75" s="844">
        <f t="shared" si="50"/>
        <v>-799.98140000000058</v>
      </c>
      <c r="CH75" s="845">
        <f t="shared" si="51"/>
        <v>-0.14081746509502752</v>
      </c>
      <c r="CI75" s="294">
        <v>580</v>
      </c>
      <c r="CJ75" s="844">
        <f t="shared" si="52"/>
        <v>24.998800000000074</v>
      </c>
      <c r="CK75" s="845">
        <f t="shared" si="53"/>
        <v>4.5042785493076554E-2</v>
      </c>
      <c r="CL75" s="294">
        <v>601</v>
      </c>
      <c r="CM75" s="602">
        <f t="shared" si="54"/>
        <v>-193</v>
      </c>
      <c r="CN75" s="621">
        <f t="shared" si="55"/>
        <v>-0.24307304785894207</v>
      </c>
      <c r="CO75" s="294">
        <v>632</v>
      </c>
      <c r="CP75" s="602">
        <f t="shared" si="45"/>
        <v>7</v>
      </c>
      <c r="CQ75" s="621">
        <f t="shared" si="56"/>
        <v>1.12E-2</v>
      </c>
      <c r="CR75" s="294">
        <v>1813</v>
      </c>
      <c r="CS75" s="602">
        <f t="shared" si="57"/>
        <v>-161.00119999999993</v>
      </c>
      <c r="CT75" s="621">
        <f t="shared" si="58"/>
        <v>-8.1560842009619813E-2</v>
      </c>
      <c r="CU75" s="294">
        <v>6694</v>
      </c>
      <c r="CV75" s="602">
        <f t="shared" si="59"/>
        <v>-960.98260000000028</v>
      </c>
      <c r="CW75" s="621">
        <f t="shared" si="60"/>
        <v>-0.12553687581210182</v>
      </c>
      <c r="CX75" s="294">
        <v>624</v>
      </c>
      <c r="CY75" s="602">
        <f t="shared" si="61"/>
        <v>-7</v>
      </c>
      <c r="CZ75" s="621">
        <f t="shared" si="62"/>
        <v>-1.1093502377179081E-2</v>
      </c>
      <c r="DA75" s="294">
        <v>541</v>
      </c>
      <c r="DB75" s="602">
        <f t="shared" si="63"/>
        <v>-8</v>
      </c>
      <c r="DC75" s="621">
        <f t="shared" si="64"/>
        <v>-1.4571948998178506E-2</v>
      </c>
      <c r="DD75" s="294">
        <v>531</v>
      </c>
      <c r="DE75" s="602">
        <f t="shared" si="65"/>
        <v>-154</v>
      </c>
      <c r="DF75" s="621">
        <f t="shared" si="66"/>
        <v>-0.22481751824817517</v>
      </c>
      <c r="DG75" s="294">
        <v>1696</v>
      </c>
      <c r="DH75" s="602">
        <f t="shared" si="67"/>
        <v>-169</v>
      </c>
      <c r="DI75" s="621">
        <f t="shared" si="68"/>
        <v>-9.0616621983914208E-2</v>
      </c>
      <c r="DJ75" s="294">
        <v>1008</v>
      </c>
      <c r="DK75" s="602">
        <f t="shared" si="69"/>
        <v>558</v>
      </c>
      <c r="DL75" s="621">
        <f t="shared" si="70"/>
        <v>1.24</v>
      </c>
      <c r="DM75" s="294">
        <v>620</v>
      </c>
      <c r="DN75" s="602">
        <f t="shared" si="71"/>
        <v>170</v>
      </c>
      <c r="DO75" s="621">
        <f t="shared" si="72"/>
        <v>0.37777777777777777</v>
      </c>
      <c r="DP75" s="294">
        <v>407</v>
      </c>
      <c r="DQ75" s="602">
        <f t="shared" si="73"/>
        <v>117</v>
      </c>
      <c r="DR75" s="621">
        <f t="shared" si="74"/>
        <v>0.40344827586206894</v>
      </c>
      <c r="DS75" s="294">
        <v>2035</v>
      </c>
      <c r="DT75" s="602">
        <f t="shared" si="75"/>
        <v>463</v>
      </c>
      <c r="DU75" s="621">
        <f t="shared" si="76"/>
        <v>0.29452926208651398</v>
      </c>
      <c r="DV75" s="294">
        <v>3731</v>
      </c>
      <c r="DW75" s="602">
        <f t="shared" si="77"/>
        <v>294</v>
      </c>
      <c r="DX75" s="621">
        <f t="shared" si="78"/>
        <v>8.5539714867617106E-2</v>
      </c>
      <c r="DY75" s="294">
        <v>502</v>
      </c>
      <c r="DZ75" s="602">
        <f t="shared" si="79"/>
        <v>59</v>
      </c>
      <c r="EA75" s="621">
        <f t="shared" si="80"/>
        <v>0.13318284424379231</v>
      </c>
      <c r="EB75" s="294">
        <v>483</v>
      </c>
      <c r="EC75" s="602">
        <f t="shared" si="81"/>
        <v>44</v>
      </c>
      <c r="ED75" s="621">
        <f t="shared" si="82"/>
        <v>0.10022779043280182</v>
      </c>
      <c r="EE75" s="294">
        <v>766</v>
      </c>
      <c r="EF75" s="602">
        <f t="shared" si="83"/>
        <v>204</v>
      </c>
      <c r="EG75" s="621">
        <f t="shared" si="84"/>
        <v>0.36298932384341637</v>
      </c>
      <c r="EH75" s="294">
        <v>1751</v>
      </c>
      <c r="EI75" s="602">
        <f t="shared" si="85"/>
        <v>307</v>
      </c>
      <c r="EJ75" s="621">
        <f t="shared" si="86"/>
        <v>0.21260387811634349</v>
      </c>
      <c r="EK75" s="294">
        <v>5482</v>
      </c>
      <c r="EL75" s="602">
        <f t="shared" si="87"/>
        <v>601</v>
      </c>
      <c r="EM75" s="621">
        <f t="shared" si="88"/>
        <v>0.12313050604384347</v>
      </c>
    </row>
    <row r="76" spans="1:143" x14ac:dyDescent="0.3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4">
        <v>17</v>
      </c>
      <c r="BY76" s="845">
        <v>0.15178571428571427</v>
      </c>
      <c r="BZ76" s="294">
        <v>126</v>
      </c>
      <c r="CA76" s="844">
        <f t="shared" si="46"/>
        <v>-53.002199999999988</v>
      </c>
      <c r="CB76" s="845">
        <f t="shared" si="47"/>
        <v>-0.29609803678390539</v>
      </c>
      <c r="CC76" s="294">
        <v>979</v>
      </c>
      <c r="CD76" s="844">
        <f t="shared" si="48"/>
        <v>337.99779999999998</v>
      </c>
      <c r="CE76" s="845">
        <f t="shared" si="49"/>
        <v>0.52729585015464842</v>
      </c>
      <c r="CF76" s="294">
        <v>2862</v>
      </c>
      <c r="CG76" s="844">
        <f t="shared" si="50"/>
        <v>-402.01180000000022</v>
      </c>
      <c r="CH76" s="845">
        <f t="shared" si="51"/>
        <v>-0.12316493463657215</v>
      </c>
      <c r="CI76" s="294">
        <v>144</v>
      </c>
      <c r="CJ76" s="844">
        <f t="shared" si="52"/>
        <v>-14.003999999999991</v>
      </c>
      <c r="CK76" s="845">
        <f t="shared" si="53"/>
        <v>-8.8630667578035949E-2</v>
      </c>
      <c r="CL76" s="294">
        <v>240</v>
      </c>
      <c r="CM76" s="602">
        <f t="shared" si="54"/>
        <v>8</v>
      </c>
      <c r="CN76" s="621">
        <f t="shared" si="55"/>
        <v>3.4482758620689655E-2</v>
      </c>
      <c r="CO76" s="294">
        <v>233</v>
      </c>
      <c r="CP76" s="602">
        <f t="shared" si="45"/>
        <v>-0.99999999999997158</v>
      </c>
      <c r="CQ76" s="621">
        <f t="shared" si="56"/>
        <v>-4.2735042735041525E-3</v>
      </c>
      <c r="CR76" s="294">
        <v>617</v>
      </c>
      <c r="CS76" s="602">
        <f t="shared" si="57"/>
        <v>-7.0040000000000191</v>
      </c>
      <c r="CT76" s="621">
        <f t="shared" si="58"/>
        <v>-1.122428702380116E-2</v>
      </c>
      <c r="CU76" s="294">
        <v>3479</v>
      </c>
      <c r="CV76" s="602">
        <f t="shared" si="59"/>
        <v>-409.01580000000013</v>
      </c>
      <c r="CW76" s="621">
        <f t="shared" si="60"/>
        <v>-0.10519910953036768</v>
      </c>
      <c r="CX76" s="294">
        <v>131</v>
      </c>
      <c r="CY76" s="602">
        <f t="shared" si="61"/>
        <v>-73</v>
      </c>
      <c r="CZ76" s="621">
        <f t="shared" si="62"/>
        <v>-0.35784313725490197</v>
      </c>
      <c r="DA76" s="294">
        <v>101</v>
      </c>
      <c r="DB76" s="602">
        <f t="shared" si="63"/>
        <v>-28</v>
      </c>
      <c r="DC76" s="621">
        <f t="shared" si="64"/>
        <v>-0.21705426356589147</v>
      </c>
      <c r="DD76" s="294">
        <v>658</v>
      </c>
      <c r="DE76" s="602">
        <f t="shared" si="65"/>
        <v>56</v>
      </c>
      <c r="DF76" s="621">
        <f t="shared" si="66"/>
        <v>9.3023255813953487E-2</v>
      </c>
      <c r="DG76" s="294">
        <v>890</v>
      </c>
      <c r="DH76" s="602">
        <f t="shared" si="67"/>
        <v>-45</v>
      </c>
      <c r="DI76" s="621">
        <f t="shared" si="68"/>
        <v>-4.8128342245989303E-2</v>
      </c>
      <c r="DJ76" s="294">
        <v>215</v>
      </c>
      <c r="DK76" s="602">
        <f t="shared" si="69"/>
        <v>62</v>
      </c>
      <c r="DL76" s="621">
        <f t="shared" si="70"/>
        <v>0.40522875816993464</v>
      </c>
      <c r="DM76" s="294">
        <v>125</v>
      </c>
      <c r="DN76" s="602">
        <f t="shared" si="71"/>
        <v>-28</v>
      </c>
      <c r="DO76" s="621">
        <f t="shared" si="72"/>
        <v>-0.18300653594771241</v>
      </c>
      <c r="DP76" s="294">
        <v>117</v>
      </c>
      <c r="DQ76" s="602">
        <f t="shared" si="73"/>
        <v>-360</v>
      </c>
      <c r="DR76" s="621">
        <f t="shared" si="74"/>
        <v>-0.75471698113207553</v>
      </c>
      <c r="DS76" s="294">
        <v>457</v>
      </c>
      <c r="DT76" s="602">
        <f t="shared" si="75"/>
        <v>-491</v>
      </c>
      <c r="DU76" s="621">
        <f t="shared" si="76"/>
        <v>-0.51793248945147674</v>
      </c>
      <c r="DV76" s="294">
        <v>1347</v>
      </c>
      <c r="DW76" s="602">
        <f t="shared" si="77"/>
        <v>-536</v>
      </c>
      <c r="DX76" s="621">
        <f t="shared" si="78"/>
        <v>-0.28465215082315454</v>
      </c>
      <c r="DY76" s="294">
        <v>140</v>
      </c>
      <c r="DZ76" s="602">
        <f t="shared" si="79"/>
        <v>-584</v>
      </c>
      <c r="EA76" s="621">
        <f t="shared" si="80"/>
        <v>-0.8066298342541437</v>
      </c>
      <c r="EB76" s="294">
        <v>118</v>
      </c>
      <c r="EC76" s="602">
        <f t="shared" si="81"/>
        <v>-11</v>
      </c>
      <c r="ED76" s="621">
        <f t="shared" si="82"/>
        <v>-8.5271317829457363E-2</v>
      </c>
      <c r="EE76" s="294">
        <v>165</v>
      </c>
      <c r="EF76" s="602">
        <f t="shared" si="83"/>
        <v>39</v>
      </c>
      <c r="EG76" s="621">
        <f t="shared" si="84"/>
        <v>0.30952380952380953</v>
      </c>
      <c r="EH76" s="294">
        <v>423</v>
      </c>
      <c r="EI76" s="602">
        <f t="shared" si="85"/>
        <v>-556</v>
      </c>
      <c r="EJ76" s="621">
        <f t="shared" si="86"/>
        <v>-0.56792645556690502</v>
      </c>
      <c r="EK76" s="294">
        <v>1770</v>
      </c>
      <c r="EL76" s="602">
        <f t="shared" si="87"/>
        <v>-1092</v>
      </c>
      <c r="EM76" s="621">
        <f t="shared" si="88"/>
        <v>-0.38155136268343814</v>
      </c>
    </row>
    <row r="77" spans="1:143" x14ac:dyDescent="0.3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4">
        <v>0</v>
      </c>
      <c r="BY77" s="845" t="e">
        <v>#DIV/0!</v>
      </c>
      <c r="CA77" s="844">
        <f t="shared" si="46"/>
        <v>0</v>
      </c>
      <c r="CB77" s="845" t="e">
        <f t="shared" si="47"/>
        <v>#DIV/0!</v>
      </c>
      <c r="CC77" s="294">
        <v>0</v>
      </c>
      <c r="CD77" s="844">
        <f t="shared" si="48"/>
        <v>0</v>
      </c>
      <c r="CE77" s="845" t="e">
        <f t="shared" si="49"/>
        <v>#DIV/0!</v>
      </c>
      <c r="CF77" s="294">
        <v>0</v>
      </c>
      <c r="CG77" s="844">
        <f t="shared" si="50"/>
        <v>0</v>
      </c>
      <c r="CH77" s="845" t="e">
        <f t="shared" si="51"/>
        <v>#DIV/0!</v>
      </c>
      <c r="CJ77" s="844">
        <f t="shared" si="52"/>
        <v>0</v>
      </c>
      <c r="CK77" s="845" t="e">
        <f t="shared" si="53"/>
        <v>#DIV/0!</v>
      </c>
      <c r="CM77" s="602">
        <f t="shared" si="54"/>
        <v>0</v>
      </c>
      <c r="CN77" s="621" t="e">
        <f t="shared" si="55"/>
        <v>#DIV/0!</v>
      </c>
      <c r="CP77" s="602">
        <f t="shared" si="45"/>
        <v>0</v>
      </c>
      <c r="CQ77" s="621" t="e">
        <f t="shared" si="56"/>
        <v>#DIV/0!</v>
      </c>
      <c r="CR77" s="294">
        <v>0</v>
      </c>
      <c r="CS77" s="602">
        <f t="shared" si="57"/>
        <v>0</v>
      </c>
      <c r="CT77" s="621" t="e">
        <f t="shared" si="58"/>
        <v>#DIV/0!</v>
      </c>
      <c r="CU77" s="294">
        <v>0</v>
      </c>
      <c r="CV77" s="602">
        <f t="shared" si="59"/>
        <v>0</v>
      </c>
      <c r="CW77" s="621" t="e">
        <f t="shared" si="60"/>
        <v>#DIV/0!</v>
      </c>
      <c r="CY77" s="602">
        <f t="shared" si="61"/>
        <v>0</v>
      </c>
      <c r="CZ77" s="621" t="e">
        <f t="shared" si="62"/>
        <v>#DIV/0!</v>
      </c>
      <c r="DB77" s="602">
        <f t="shared" si="63"/>
        <v>0</v>
      </c>
      <c r="DC77" s="621" t="e">
        <f t="shared" si="64"/>
        <v>#DIV/0!</v>
      </c>
      <c r="DE77" s="602">
        <f t="shared" si="65"/>
        <v>0</v>
      </c>
      <c r="DF77" s="621" t="e">
        <f t="shared" si="66"/>
        <v>#DIV/0!</v>
      </c>
      <c r="DG77" s="294">
        <v>0</v>
      </c>
      <c r="DH77" s="602">
        <f t="shared" si="67"/>
        <v>0</v>
      </c>
      <c r="DI77" s="621" t="e">
        <f t="shared" si="68"/>
        <v>#DIV/0!</v>
      </c>
      <c r="DK77" s="602">
        <f t="shared" si="69"/>
        <v>0</v>
      </c>
      <c r="DL77" s="621" t="e">
        <f t="shared" si="70"/>
        <v>#DIV/0!</v>
      </c>
      <c r="DN77" s="602">
        <f t="shared" si="71"/>
        <v>0</v>
      </c>
      <c r="DO77" s="621" t="e">
        <f t="shared" si="72"/>
        <v>#DIV/0!</v>
      </c>
      <c r="DQ77" s="602">
        <f t="shared" si="73"/>
        <v>0</v>
      </c>
      <c r="DR77" s="621" t="e">
        <f t="shared" si="74"/>
        <v>#DIV/0!</v>
      </c>
      <c r="DS77" s="294">
        <v>0</v>
      </c>
      <c r="DT77" s="602">
        <f t="shared" si="75"/>
        <v>0</v>
      </c>
      <c r="DU77" s="621" t="e">
        <f t="shared" si="76"/>
        <v>#DIV/0!</v>
      </c>
      <c r="DV77" s="294">
        <v>0</v>
      </c>
      <c r="DW77" s="602">
        <f t="shared" si="77"/>
        <v>0</v>
      </c>
      <c r="DX77" s="621" t="e">
        <f t="shared" si="78"/>
        <v>#DIV/0!</v>
      </c>
      <c r="DY77" s="294">
        <v>0</v>
      </c>
      <c r="DZ77" s="602">
        <f t="shared" si="79"/>
        <v>0</v>
      </c>
      <c r="EA77" s="621" t="e">
        <f t="shared" si="80"/>
        <v>#DIV/0!</v>
      </c>
      <c r="EC77" s="602">
        <f t="shared" si="81"/>
        <v>0</v>
      </c>
      <c r="ED77" s="621" t="e">
        <f t="shared" si="82"/>
        <v>#DIV/0!</v>
      </c>
      <c r="EF77" s="602">
        <f t="shared" si="83"/>
        <v>0</v>
      </c>
      <c r="EG77" s="621" t="e">
        <f t="shared" si="84"/>
        <v>#DIV/0!</v>
      </c>
      <c r="EH77" s="294">
        <v>0</v>
      </c>
      <c r="EI77" s="602">
        <f t="shared" si="85"/>
        <v>0</v>
      </c>
      <c r="EJ77" s="621" t="e">
        <f t="shared" si="86"/>
        <v>#DIV/0!</v>
      </c>
      <c r="EK77" s="294">
        <v>0</v>
      </c>
      <c r="EL77" s="602">
        <f t="shared" si="87"/>
        <v>0</v>
      </c>
      <c r="EM77" s="621" t="e">
        <f t="shared" si="88"/>
        <v>#DIV/0!</v>
      </c>
    </row>
    <row r="78" spans="1:143" x14ac:dyDescent="0.3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4">
        <v>-423.5</v>
      </c>
      <c r="BY78" s="845">
        <v>-8.0524024109672382E-2</v>
      </c>
      <c r="BZ78" s="294">
        <v>6992</v>
      </c>
      <c r="CA78" s="844">
        <f t="shared" si="46"/>
        <v>-312</v>
      </c>
      <c r="CB78" s="845">
        <f t="shared" si="47"/>
        <v>-4.271631982475356E-2</v>
      </c>
      <c r="CC78" s="294">
        <v>16464.599999999999</v>
      </c>
      <c r="CD78" s="844">
        <f t="shared" si="48"/>
        <v>-864.78800000000047</v>
      </c>
      <c r="CE78" s="845">
        <f t="shared" si="49"/>
        <v>-4.9902974069251642E-2</v>
      </c>
      <c r="CF78" s="294">
        <v>72945.399999999994</v>
      </c>
      <c r="CG78" s="844">
        <f t="shared" si="50"/>
        <v>-163.8980000000156</v>
      </c>
      <c r="CH78" s="845">
        <f t="shared" si="51"/>
        <v>-2.2418215532587328E-3</v>
      </c>
      <c r="CI78" s="294">
        <v>8573.2000000000007</v>
      </c>
      <c r="CJ78" s="844">
        <f t="shared" si="52"/>
        <v>-128.878999999999</v>
      </c>
      <c r="CK78" s="845">
        <f t="shared" si="53"/>
        <v>-1.4810139048381313E-2</v>
      </c>
      <c r="CL78" s="294">
        <v>10604.6</v>
      </c>
      <c r="CM78" s="602">
        <f t="shared" si="54"/>
        <v>-146.39999999999964</v>
      </c>
      <c r="CN78" s="621">
        <f t="shared" si="55"/>
        <v>-1.3617337922053729E-2</v>
      </c>
      <c r="CO78" s="294">
        <v>12377.6</v>
      </c>
      <c r="CP78" s="602">
        <f t="shared" si="45"/>
        <v>1504.6000000000004</v>
      </c>
      <c r="CQ78" s="621">
        <f t="shared" si="56"/>
        <v>0.13837947208682061</v>
      </c>
      <c r="CR78" s="294">
        <v>31555.4</v>
      </c>
      <c r="CS78" s="602">
        <f t="shared" si="57"/>
        <v>1229.3210000000036</v>
      </c>
      <c r="CT78" s="621">
        <f t="shared" si="58"/>
        <v>4.053676045623978E-2</v>
      </c>
      <c r="CU78" s="294">
        <v>104500.69999999998</v>
      </c>
      <c r="CV78" s="602">
        <f t="shared" si="59"/>
        <v>1065.3229999999749</v>
      </c>
      <c r="CW78" s="621">
        <f t="shared" si="60"/>
        <v>1.0299406556037154E-2</v>
      </c>
      <c r="CX78" s="294">
        <v>11576</v>
      </c>
      <c r="CY78" s="602">
        <f t="shared" si="61"/>
        <v>-803</v>
      </c>
      <c r="CZ78" s="621">
        <f t="shared" si="62"/>
        <v>-6.4867921479925678E-2</v>
      </c>
      <c r="DA78" s="294">
        <v>11458</v>
      </c>
      <c r="DB78" s="602">
        <f t="shared" si="63"/>
        <v>-619</v>
      </c>
      <c r="DC78" s="621">
        <f t="shared" si="64"/>
        <v>-5.1254450608594848E-2</v>
      </c>
      <c r="DD78" s="294">
        <v>9519</v>
      </c>
      <c r="DE78" s="602">
        <f t="shared" si="65"/>
        <v>-124.70000000000073</v>
      </c>
      <c r="DF78" s="621">
        <f t="shared" si="66"/>
        <v>-1.2930721611000002E-2</v>
      </c>
      <c r="DG78" s="294">
        <v>32553</v>
      </c>
      <c r="DH78" s="602">
        <f t="shared" si="67"/>
        <v>-1546.6999999999971</v>
      </c>
      <c r="DI78" s="621">
        <f t="shared" si="68"/>
        <v>-4.535817030648355E-2</v>
      </c>
      <c r="DJ78" s="294">
        <v>9637.9</v>
      </c>
      <c r="DK78" s="602">
        <f t="shared" si="69"/>
        <v>2010.3999999999996</v>
      </c>
      <c r="DL78" s="621">
        <f t="shared" si="70"/>
        <v>0.26357259914782033</v>
      </c>
      <c r="DM78" s="294">
        <v>7843.9</v>
      </c>
      <c r="DN78" s="602">
        <f t="shared" si="71"/>
        <v>216.39999999999964</v>
      </c>
      <c r="DO78" s="621">
        <f t="shared" si="72"/>
        <v>2.8371025893149739E-2</v>
      </c>
      <c r="DP78" s="294">
        <v>5952.2</v>
      </c>
      <c r="DQ78" s="602">
        <f t="shared" si="73"/>
        <v>235.19999999999982</v>
      </c>
      <c r="DR78" s="621">
        <f t="shared" si="74"/>
        <v>4.114045828231587E-2</v>
      </c>
      <c r="DS78" s="294">
        <v>23434</v>
      </c>
      <c r="DT78" s="602">
        <f t="shared" si="75"/>
        <v>1052.9000000000015</v>
      </c>
      <c r="DU78" s="621">
        <f t="shared" si="76"/>
        <v>4.7044157793852917E-2</v>
      </c>
      <c r="DV78" s="294">
        <v>55987</v>
      </c>
      <c r="DW78" s="602">
        <f t="shared" si="77"/>
        <v>-493.79999999999563</v>
      </c>
      <c r="DX78" s="621">
        <f t="shared" si="78"/>
        <v>-8.7427940114161926E-3</v>
      </c>
      <c r="DY78" s="294">
        <v>4651</v>
      </c>
      <c r="DZ78" s="602">
        <f t="shared" si="79"/>
        <v>14.199999999999818</v>
      </c>
      <c r="EA78" s="621">
        <f t="shared" si="80"/>
        <v>3.0624568668046535E-3</v>
      </c>
      <c r="EB78" s="294">
        <v>5408</v>
      </c>
      <c r="EC78" s="602">
        <f t="shared" si="81"/>
        <v>572.19999999999982</v>
      </c>
      <c r="ED78" s="621">
        <f t="shared" si="82"/>
        <v>0.11832581992638236</v>
      </c>
      <c r="EE78" s="294">
        <v>7071.2</v>
      </c>
      <c r="EF78" s="602">
        <f t="shared" si="83"/>
        <v>79.199999999999818</v>
      </c>
      <c r="EG78" s="621">
        <f t="shared" si="84"/>
        <v>1.1327231121281438E-2</v>
      </c>
      <c r="EH78" s="294">
        <v>17130.2</v>
      </c>
      <c r="EI78" s="602">
        <f t="shared" si="85"/>
        <v>665.60000000000218</v>
      </c>
      <c r="EJ78" s="621">
        <f t="shared" si="86"/>
        <v>4.0426126355939548E-2</v>
      </c>
      <c r="EK78" s="294">
        <v>73117.2</v>
      </c>
      <c r="EL78" s="602">
        <f t="shared" si="87"/>
        <v>171.80000000000291</v>
      </c>
      <c r="EM78" s="621">
        <f t="shared" si="88"/>
        <v>2.355186207766397E-3</v>
      </c>
    </row>
    <row r="79" spans="1:143" x14ac:dyDescent="0.3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4">
        <v>0</v>
      </c>
      <c r="BY79" s="845" t="e">
        <v>#DIV/0!</v>
      </c>
      <c r="CA79" s="844">
        <f t="shared" si="46"/>
        <v>0</v>
      </c>
      <c r="CB79" s="845" t="e">
        <f t="shared" si="47"/>
        <v>#DIV/0!</v>
      </c>
      <c r="CC79" s="294">
        <v>0</v>
      </c>
      <c r="CD79" s="844">
        <f t="shared" si="48"/>
        <v>0</v>
      </c>
      <c r="CE79" s="845" t="e">
        <f t="shared" si="49"/>
        <v>#DIV/0!</v>
      </c>
      <c r="CF79" s="294">
        <v>1957</v>
      </c>
      <c r="CG79" s="844">
        <f t="shared" si="50"/>
        <v>-540.66200000000026</v>
      </c>
      <c r="CH79" s="845">
        <f t="shared" si="51"/>
        <v>-0.21646724016300051</v>
      </c>
      <c r="CI79" s="294">
        <v>150.279</v>
      </c>
      <c r="CJ79" s="844">
        <f t="shared" si="52"/>
        <v>98.718999999999994</v>
      </c>
      <c r="CK79" s="845">
        <f t="shared" si="53"/>
        <v>1.9146431342125676</v>
      </c>
      <c r="CL79" s="294">
        <v>567.56500000000005</v>
      </c>
      <c r="CM79" s="602">
        <f t="shared" si="54"/>
        <v>2.5650000000000546</v>
      </c>
      <c r="CN79" s="621">
        <f t="shared" si="55"/>
        <v>4.5398230088496538E-3</v>
      </c>
      <c r="CO79" s="294">
        <v>669.54899999999998</v>
      </c>
      <c r="CP79" s="602">
        <f t="shared" si="45"/>
        <v>92.548999999999978</v>
      </c>
      <c r="CQ79" s="621">
        <f t="shared" si="56"/>
        <v>0.16039688041594449</v>
      </c>
      <c r="CR79" s="294">
        <v>1387.414</v>
      </c>
      <c r="CS79" s="602">
        <f t="shared" si="57"/>
        <v>193.85400000000004</v>
      </c>
      <c r="CT79" s="621">
        <f t="shared" si="58"/>
        <v>0.16241663594624489</v>
      </c>
      <c r="CU79" s="294">
        <v>3344.6139999999996</v>
      </c>
      <c r="CV79" s="602">
        <f t="shared" si="59"/>
        <v>-346.60800000000063</v>
      </c>
      <c r="CW79" s="621">
        <f t="shared" si="60"/>
        <v>-9.3900610692069078E-2</v>
      </c>
      <c r="CX79" s="294">
        <v>789</v>
      </c>
      <c r="CY79" s="602">
        <f t="shared" si="61"/>
        <v>167</v>
      </c>
      <c r="CZ79" s="621">
        <f t="shared" si="62"/>
        <v>0.26848874598070738</v>
      </c>
      <c r="DA79" s="294">
        <v>481</v>
      </c>
      <c r="DB79" s="602">
        <f t="shared" si="63"/>
        <v>-4</v>
      </c>
      <c r="DC79" s="621">
        <f t="shared" si="64"/>
        <v>-8.2474226804123713E-3</v>
      </c>
      <c r="DD79" s="294">
        <v>455.15199999999999</v>
      </c>
      <c r="DE79" s="602">
        <f t="shared" si="65"/>
        <v>-53.848000000000013</v>
      </c>
      <c r="DF79" s="621">
        <f t="shared" si="66"/>
        <v>-0.10579174852652262</v>
      </c>
      <c r="DG79" s="294">
        <v>1725.152</v>
      </c>
      <c r="DH79" s="602">
        <f t="shared" si="67"/>
        <v>109.15200000000004</v>
      </c>
      <c r="DI79" s="621">
        <f t="shared" si="68"/>
        <v>6.7544554455445577E-2</v>
      </c>
      <c r="DJ79" s="294">
        <v>235</v>
      </c>
      <c r="DK79" s="602">
        <f t="shared" si="69"/>
        <v>235</v>
      </c>
      <c r="DL79" s="621" t="e">
        <f t="shared" si="70"/>
        <v>#DIV/0!</v>
      </c>
      <c r="DM79" s="294">
        <v>0</v>
      </c>
      <c r="DN79" s="602">
        <f t="shared" si="71"/>
        <v>0</v>
      </c>
      <c r="DO79" s="621" t="e">
        <f t="shared" si="72"/>
        <v>#DIV/0!</v>
      </c>
      <c r="DP79" s="294">
        <v>0</v>
      </c>
      <c r="DQ79" s="602">
        <f t="shared" si="73"/>
        <v>0</v>
      </c>
      <c r="DR79" s="621" t="e">
        <f t="shared" si="74"/>
        <v>#DIV/0!</v>
      </c>
      <c r="DS79" s="294">
        <v>235</v>
      </c>
      <c r="DT79" s="602">
        <f t="shared" si="75"/>
        <v>-106</v>
      </c>
      <c r="DU79" s="621">
        <f t="shared" si="76"/>
        <v>-0.31085043988269795</v>
      </c>
      <c r="DV79" s="294">
        <v>1960.152</v>
      </c>
      <c r="DW79" s="602">
        <f t="shared" si="77"/>
        <v>3.1520000000000437</v>
      </c>
      <c r="DX79" s="621">
        <f t="shared" si="78"/>
        <v>1.6106285130301704E-3</v>
      </c>
      <c r="DY79" s="294">
        <v>0</v>
      </c>
      <c r="DZ79" s="602">
        <f t="shared" si="79"/>
        <v>0</v>
      </c>
      <c r="EA79" s="621" t="e">
        <f t="shared" si="80"/>
        <v>#DIV/0!</v>
      </c>
      <c r="EC79" s="602">
        <f t="shared" si="81"/>
        <v>0</v>
      </c>
      <c r="ED79" s="621" t="e">
        <f t="shared" si="82"/>
        <v>#DIV/0!</v>
      </c>
      <c r="EF79" s="602">
        <f t="shared" si="83"/>
        <v>0</v>
      </c>
      <c r="EG79" s="621" t="e">
        <f t="shared" si="84"/>
        <v>#DIV/0!</v>
      </c>
      <c r="EH79" s="294">
        <v>0</v>
      </c>
      <c r="EI79" s="602">
        <f t="shared" si="85"/>
        <v>0</v>
      </c>
      <c r="EJ79" s="621" t="e">
        <f t="shared" si="86"/>
        <v>#DIV/0!</v>
      </c>
      <c r="EK79" s="294">
        <v>1960.152</v>
      </c>
      <c r="EL79" s="602">
        <f t="shared" si="87"/>
        <v>3.1520000000000437</v>
      </c>
      <c r="EM79" s="621">
        <f t="shared" si="88"/>
        <v>1.6106285130301704E-3</v>
      </c>
    </row>
    <row r="80" spans="1:143" x14ac:dyDescent="0.3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4">
        <v>0</v>
      </c>
      <c r="BY80" s="845" t="e">
        <v>#DIV/0!</v>
      </c>
      <c r="CA80" s="844">
        <f t="shared" si="46"/>
        <v>0</v>
      </c>
      <c r="CB80" s="845" t="e">
        <f t="shared" si="47"/>
        <v>#DIV/0!</v>
      </c>
      <c r="CC80" s="294">
        <v>0</v>
      </c>
      <c r="CD80" s="844">
        <f t="shared" si="48"/>
        <v>0</v>
      </c>
      <c r="CE80" s="845" t="e">
        <f t="shared" si="49"/>
        <v>#DIV/0!</v>
      </c>
      <c r="CG80" s="844">
        <f t="shared" si="50"/>
        <v>0</v>
      </c>
      <c r="CH80" s="845" t="e">
        <f t="shared" si="51"/>
        <v>#DIV/0!</v>
      </c>
      <c r="CJ80" s="844">
        <f t="shared" si="52"/>
        <v>0</v>
      </c>
      <c r="CK80" s="845" t="e">
        <f t="shared" si="53"/>
        <v>#DIV/0!</v>
      </c>
      <c r="CM80" s="602">
        <f t="shared" si="54"/>
        <v>0</v>
      </c>
      <c r="CN80" s="621" t="e">
        <f t="shared" si="55"/>
        <v>#DIV/0!</v>
      </c>
      <c r="CP80" s="602">
        <f t="shared" si="45"/>
        <v>0</v>
      </c>
      <c r="CQ80" s="621" t="e">
        <f t="shared" si="56"/>
        <v>#DIV/0!</v>
      </c>
      <c r="CR80" s="294">
        <v>0</v>
      </c>
      <c r="CS80" s="602">
        <f t="shared" si="57"/>
        <v>0</v>
      </c>
      <c r="CT80" s="621" t="e">
        <f t="shared" si="58"/>
        <v>#DIV/0!</v>
      </c>
      <c r="CU80" s="294">
        <v>0</v>
      </c>
      <c r="CV80" s="602">
        <f t="shared" si="59"/>
        <v>0</v>
      </c>
      <c r="CW80" s="621" t="e">
        <f t="shared" si="60"/>
        <v>#DIV/0!</v>
      </c>
      <c r="CY80" s="602">
        <f t="shared" si="61"/>
        <v>0</v>
      </c>
      <c r="CZ80" s="621" t="e">
        <f t="shared" si="62"/>
        <v>#DIV/0!</v>
      </c>
      <c r="DB80" s="602">
        <f t="shared" si="63"/>
        <v>0</v>
      </c>
      <c r="DC80" s="621" t="e">
        <f t="shared" si="64"/>
        <v>#DIV/0!</v>
      </c>
      <c r="DE80" s="602">
        <f t="shared" si="65"/>
        <v>0</v>
      </c>
      <c r="DF80" s="621" t="e">
        <f t="shared" si="66"/>
        <v>#DIV/0!</v>
      </c>
      <c r="DG80" s="294">
        <v>0</v>
      </c>
      <c r="DH80" s="602">
        <f t="shared" si="67"/>
        <v>0</v>
      </c>
      <c r="DI80" s="621" t="e">
        <f t="shared" si="68"/>
        <v>#DIV/0!</v>
      </c>
      <c r="DK80" s="602">
        <f t="shared" si="69"/>
        <v>0</v>
      </c>
      <c r="DL80" s="621" t="e">
        <f t="shared" si="70"/>
        <v>#DIV/0!</v>
      </c>
      <c r="DN80" s="602">
        <f t="shared" si="71"/>
        <v>0</v>
      </c>
      <c r="DO80" s="621" t="e">
        <f t="shared" si="72"/>
        <v>#DIV/0!</v>
      </c>
      <c r="DQ80" s="602">
        <f t="shared" si="73"/>
        <v>0</v>
      </c>
      <c r="DR80" s="621" t="e">
        <f t="shared" si="74"/>
        <v>#DIV/0!</v>
      </c>
      <c r="DS80" s="294">
        <v>0</v>
      </c>
      <c r="DT80" s="602">
        <f t="shared" si="75"/>
        <v>0</v>
      </c>
      <c r="DU80" s="621" t="e">
        <f t="shared" si="76"/>
        <v>#DIV/0!</v>
      </c>
      <c r="DW80" s="602">
        <f t="shared" si="77"/>
        <v>0</v>
      </c>
      <c r="DX80" s="621" t="e">
        <f t="shared" si="78"/>
        <v>#DIV/0!</v>
      </c>
      <c r="DY80" s="294">
        <v>0</v>
      </c>
      <c r="DZ80" s="602">
        <f t="shared" si="79"/>
        <v>0</v>
      </c>
      <c r="EA80" s="621" t="e">
        <f t="shared" si="80"/>
        <v>#DIV/0!</v>
      </c>
      <c r="EC80" s="602">
        <f t="shared" si="81"/>
        <v>0</v>
      </c>
      <c r="ED80" s="621" t="e">
        <f t="shared" si="82"/>
        <v>#DIV/0!</v>
      </c>
      <c r="EF80" s="602">
        <f t="shared" si="83"/>
        <v>0</v>
      </c>
      <c r="EG80" s="621" t="e">
        <f t="shared" si="84"/>
        <v>#DIV/0!</v>
      </c>
      <c r="EH80" s="294">
        <v>0</v>
      </c>
      <c r="EI80" s="602">
        <f t="shared" si="85"/>
        <v>0</v>
      </c>
      <c r="EJ80" s="621" t="e">
        <f t="shared" si="86"/>
        <v>#DIV/0!</v>
      </c>
      <c r="EL80" s="602">
        <f t="shared" si="87"/>
        <v>0</v>
      </c>
      <c r="EM80" s="621" t="e">
        <f t="shared" si="88"/>
        <v>#DIV/0!</v>
      </c>
    </row>
    <row r="81" spans="1:143" x14ac:dyDescent="0.3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46"/>
        <v>-284.97029140000086</v>
      </c>
      <c r="CB81" s="621">
        <f t="shared" si="47"/>
        <v>-1.5753292466846446E-2</v>
      </c>
      <c r="CC81" s="294">
        <v>38175.4</v>
      </c>
      <c r="CD81" s="602">
        <f t="shared" si="48"/>
        <v>-13297.621291399999</v>
      </c>
      <c r="CE81" s="621">
        <f t="shared" si="49"/>
        <v>-0.25834157307610262</v>
      </c>
      <c r="CF81" s="294">
        <v>123591.62</v>
      </c>
      <c r="CG81" s="602">
        <f t="shared" si="50"/>
        <v>-27410.869722563744</v>
      </c>
      <c r="CH81" s="621">
        <f t="shared" si="51"/>
        <v>-0.18152594551868398</v>
      </c>
      <c r="CI81" s="294">
        <v>22663.4</v>
      </c>
      <c r="CJ81" s="602">
        <f t="shared" si="52"/>
        <v>8216.8120000000017</v>
      </c>
      <c r="CK81" s="621">
        <f t="shared" si="53"/>
        <v>0.56877180964806373</v>
      </c>
      <c r="CL81" s="294">
        <v>25130.400000000001</v>
      </c>
      <c r="CM81" s="602">
        <f t="shared" si="54"/>
        <v>10559.890000000001</v>
      </c>
      <c r="CN81" s="621">
        <f t="shared" si="55"/>
        <v>0.72474402062796717</v>
      </c>
      <c r="CO81" s="294">
        <v>27229.600000000002</v>
      </c>
      <c r="CP81" s="602">
        <f t="shared" si="45"/>
        <v>12064.244000000002</v>
      </c>
      <c r="CQ81" s="621">
        <f t="shared" si="56"/>
        <v>0.79551340568595963</v>
      </c>
      <c r="CR81" s="294">
        <v>75023.399999999994</v>
      </c>
      <c r="CS81" s="602">
        <f t="shared" si="57"/>
        <v>30840.945999999996</v>
      </c>
      <c r="CT81" s="621">
        <f t="shared" si="58"/>
        <v>0.69803605748109865</v>
      </c>
      <c r="CU81" s="294">
        <v>198615.02</v>
      </c>
      <c r="CV81" s="602">
        <f t="shared" si="59"/>
        <v>3430.076277436252</v>
      </c>
      <c r="CW81" s="621">
        <f t="shared" si="60"/>
        <v>1.7573467563726478E-2</v>
      </c>
      <c r="CX81" s="294">
        <v>34835.700000000004</v>
      </c>
      <c r="CY81" s="602">
        <f t="shared" si="61"/>
        <v>18678.500000000004</v>
      </c>
      <c r="CZ81" s="621">
        <f t="shared" si="62"/>
        <v>1.1560480776372146</v>
      </c>
      <c r="DA81" s="294">
        <v>21274</v>
      </c>
      <c r="DB81" s="602">
        <f t="shared" si="63"/>
        <v>5866.5800000000017</v>
      </c>
      <c r="DC81" s="621">
        <f t="shared" si="64"/>
        <v>0.38076329456846131</v>
      </c>
      <c r="DD81" s="294">
        <v>17547</v>
      </c>
      <c r="DE81" s="602">
        <f t="shared" si="65"/>
        <v>2470.4000000000015</v>
      </c>
      <c r="DF81" s="621">
        <f t="shared" si="66"/>
        <v>0.16385657243675641</v>
      </c>
      <c r="DG81" s="294">
        <v>73656.7</v>
      </c>
      <c r="DH81" s="602">
        <f t="shared" si="67"/>
        <v>27020.380000000005</v>
      </c>
      <c r="DI81" s="621">
        <f t="shared" si="68"/>
        <v>0.57938490858626945</v>
      </c>
      <c r="DJ81" s="294">
        <v>17922</v>
      </c>
      <c r="DK81" s="602">
        <f t="shared" si="69"/>
        <v>4155.2000000000007</v>
      </c>
      <c r="DL81" s="621">
        <f t="shared" si="70"/>
        <v>0.30182758520498598</v>
      </c>
      <c r="DM81" s="294">
        <v>13784</v>
      </c>
      <c r="DN81" s="602">
        <f t="shared" si="71"/>
        <v>17.200000000000728</v>
      </c>
      <c r="DO81" s="621">
        <f t="shared" si="72"/>
        <v>1.2493825725659361E-3</v>
      </c>
      <c r="DP81" s="294">
        <v>9211.7000000000007</v>
      </c>
      <c r="DQ81" s="602">
        <f t="shared" si="73"/>
        <v>-1844.8999999999996</v>
      </c>
      <c r="DR81" s="621">
        <f t="shared" si="74"/>
        <v>-0.1668596132626666</v>
      </c>
      <c r="DS81" s="294">
        <v>40917.699999999997</v>
      </c>
      <c r="DT81" s="602">
        <f t="shared" si="75"/>
        <v>2137.7999999999956</v>
      </c>
      <c r="DU81" s="621">
        <f t="shared" si="76"/>
        <v>5.5126495942485552E-2</v>
      </c>
      <c r="DV81" s="294">
        <v>95890.7</v>
      </c>
      <c r="DW81" s="602">
        <f t="shared" si="77"/>
        <v>10474.479999999996</v>
      </c>
      <c r="DX81" s="621">
        <f t="shared" si="78"/>
        <v>0.12262869979495693</v>
      </c>
      <c r="DY81" s="294">
        <v>9196</v>
      </c>
      <c r="DZ81" s="602">
        <f t="shared" si="79"/>
        <v>-251.39999999999964</v>
      </c>
      <c r="EA81" s="621">
        <f t="shared" si="80"/>
        <v>-2.6610496009484053E-2</v>
      </c>
      <c r="EB81" s="294">
        <v>17026</v>
      </c>
      <c r="EC81" s="602">
        <f t="shared" si="81"/>
        <v>6102.6</v>
      </c>
      <c r="ED81" s="621">
        <f t="shared" si="82"/>
        <v>0.5586722082867972</v>
      </c>
      <c r="EE81" s="294">
        <v>14042</v>
      </c>
      <c r="EF81" s="602">
        <f t="shared" si="83"/>
        <v>-3762.5999999999985</v>
      </c>
      <c r="EG81" s="621">
        <f t="shared" si="84"/>
        <v>-0.21132740977050868</v>
      </c>
      <c r="EH81" s="294">
        <v>40264</v>
      </c>
      <c r="EI81" s="602">
        <f t="shared" si="85"/>
        <v>2088.5999999999985</v>
      </c>
      <c r="EJ81" s="621">
        <f t="shared" si="86"/>
        <v>5.4710625166992315E-2</v>
      </c>
      <c r="EK81" s="294">
        <v>136154.70000000001</v>
      </c>
      <c r="EL81" s="602">
        <f t="shared" si="87"/>
        <v>12563.080000000016</v>
      </c>
      <c r="EM81" s="621">
        <f t="shared" si="88"/>
        <v>0.10164993387092115</v>
      </c>
    </row>
    <row r="82" spans="1:143" x14ac:dyDescent="0.3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46"/>
        <v>720.99933559999954</v>
      </c>
      <c r="CB82" s="621">
        <f t="shared" si="47"/>
        <v>0.13371945346647079</v>
      </c>
      <c r="CC82" s="294">
        <v>16916.36</v>
      </c>
      <c r="CD82" s="602">
        <f t="shared" si="48"/>
        <v>468.48033560000113</v>
      </c>
      <c r="CE82" s="621">
        <f t="shared" si="49"/>
        <v>2.8482719059161523E-2</v>
      </c>
      <c r="CF82" s="294">
        <v>52099.119999999995</v>
      </c>
      <c r="CG82" s="602">
        <f t="shared" si="50"/>
        <v>-1527.1507459802378</v>
      </c>
      <c r="CH82" s="621">
        <f t="shared" si="51"/>
        <v>-2.8477660757245764E-2</v>
      </c>
      <c r="CI82" s="294">
        <v>6661.8</v>
      </c>
      <c r="CJ82" s="602">
        <f t="shared" si="52"/>
        <v>1111.0100000000002</v>
      </c>
      <c r="CK82" s="621">
        <f t="shared" si="53"/>
        <v>0.2001534916651504</v>
      </c>
      <c r="CL82" s="294">
        <v>6833.7</v>
      </c>
      <c r="CM82" s="602">
        <f t="shared" si="54"/>
        <v>872.85999999999967</v>
      </c>
      <c r="CN82" s="621">
        <f t="shared" si="55"/>
        <v>0.14643238201327324</v>
      </c>
      <c r="CO82" s="294">
        <v>6986.6</v>
      </c>
      <c r="CP82" s="602">
        <f t="shared" si="45"/>
        <v>793.70900000000074</v>
      </c>
      <c r="CQ82" s="621">
        <f t="shared" si="56"/>
        <v>0.12816453575559472</v>
      </c>
      <c r="CR82" s="294">
        <v>20482.099999999999</v>
      </c>
      <c r="CS82" s="602">
        <f t="shared" si="57"/>
        <v>2777.5789999999979</v>
      </c>
      <c r="CT82" s="621">
        <f t="shared" si="58"/>
        <v>0.1568852950045922</v>
      </c>
      <c r="CU82" s="294">
        <v>72581.22</v>
      </c>
      <c r="CV82" s="602">
        <f t="shared" si="59"/>
        <v>1250.4282540197601</v>
      </c>
      <c r="CW82" s="621">
        <f t="shared" si="60"/>
        <v>1.7529992635897336E-2</v>
      </c>
      <c r="CX82" s="294">
        <v>11473.7</v>
      </c>
      <c r="CY82" s="602">
        <f t="shared" si="61"/>
        <v>5345.5000000000009</v>
      </c>
      <c r="CZ82" s="621">
        <f t="shared" si="62"/>
        <v>0.87227897261838727</v>
      </c>
      <c r="DA82" s="294">
        <v>7333</v>
      </c>
      <c r="DB82" s="602">
        <f t="shared" si="63"/>
        <v>1749.1400000000003</v>
      </c>
      <c r="DC82" s="621">
        <f t="shared" si="64"/>
        <v>0.31324925768196199</v>
      </c>
      <c r="DD82" s="294">
        <v>7814</v>
      </c>
      <c r="DE82" s="602">
        <f t="shared" si="65"/>
        <v>1565.8000000000002</v>
      </c>
      <c r="DF82" s="621">
        <f t="shared" si="66"/>
        <v>0.25060017284978076</v>
      </c>
      <c r="DG82" s="294">
        <v>26620.7</v>
      </c>
      <c r="DH82" s="602">
        <f t="shared" si="67"/>
        <v>8660.4400000000023</v>
      </c>
      <c r="DI82" s="621">
        <f t="shared" si="68"/>
        <v>0.48220014632304897</v>
      </c>
      <c r="DJ82" s="294">
        <v>7044</v>
      </c>
      <c r="DK82" s="602">
        <f t="shared" si="69"/>
        <v>1220.6999999999998</v>
      </c>
      <c r="DL82" s="621">
        <f t="shared" si="70"/>
        <v>0.20962340940703722</v>
      </c>
      <c r="DM82" s="294">
        <v>6437</v>
      </c>
      <c r="DN82" s="602">
        <f t="shared" si="71"/>
        <v>613.69999999999982</v>
      </c>
      <c r="DO82" s="621">
        <f t="shared" si="72"/>
        <v>0.10538697989112698</v>
      </c>
      <c r="DP82" s="294">
        <v>5766.7</v>
      </c>
      <c r="DQ82" s="602">
        <f t="shared" si="73"/>
        <v>111.59999999999945</v>
      </c>
      <c r="DR82" s="621">
        <f t="shared" si="74"/>
        <v>1.9734399038036365E-2</v>
      </c>
      <c r="DS82" s="294">
        <v>19247.7</v>
      </c>
      <c r="DT82" s="602">
        <f t="shared" si="75"/>
        <v>2025.2000000000007</v>
      </c>
      <c r="DU82" s="621">
        <f t="shared" si="76"/>
        <v>0.11759036144578318</v>
      </c>
      <c r="DV82" s="294">
        <v>40522.699999999997</v>
      </c>
      <c r="DW82" s="602">
        <f t="shared" si="77"/>
        <v>5339.9400000000023</v>
      </c>
      <c r="DX82" s="621">
        <f t="shared" si="78"/>
        <v>0.15177717723112125</v>
      </c>
      <c r="DY82" s="294">
        <v>5550</v>
      </c>
      <c r="DZ82" s="602">
        <f t="shared" si="79"/>
        <v>149.02000000000044</v>
      </c>
      <c r="EA82" s="621">
        <f t="shared" si="80"/>
        <v>2.7591288988294799E-2</v>
      </c>
      <c r="EB82" s="294">
        <v>5570</v>
      </c>
      <c r="EC82" s="602">
        <f t="shared" si="81"/>
        <v>167.5</v>
      </c>
      <c r="ED82" s="621">
        <f t="shared" si="82"/>
        <v>3.1004164738546967E-2</v>
      </c>
      <c r="EE82" s="294">
        <v>6047</v>
      </c>
      <c r="EF82" s="602">
        <f t="shared" si="83"/>
        <v>-65.880000000000109</v>
      </c>
      <c r="EG82" s="621">
        <f t="shared" si="84"/>
        <v>-1.0777244114067363E-2</v>
      </c>
      <c r="EH82" s="294">
        <v>17167</v>
      </c>
      <c r="EI82" s="602">
        <f t="shared" si="85"/>
        <v>250.63999999999942</v>
      </c>
      <c r="EJ82" s="621">
        <f t="shared" si="86"/>
        <v>1.4816426228810419E-2</v>
      </c>
      <c r="EK82" s="294">
        <v>57689.7</v>
      </c>
      <c r="EL82" s="602">
        <f t="shared" si="87"/>
        <v>5590.5800000000017</v>
      </c>
      <c r="EM82" s="621">
        <f t="shared" si="88"/>
        <v>0.1073066109369986</v>
      </c>
    </row>
    <row r="83" spans="1:143" x14ac:dyDescent="0.3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46"/>
        <v>-990.93967499999962</v>
      </c>
      <c r="CB83" s="621">
        <f t="shared" si="47"/>
        <v>-0.13536466248210716</v>
      </c>
      <c r="CC83" s="294">
        <v>7812.8899999999994</v>
      </c>
      <c r="CD83" s="602">
        <f t="shared" si="48"/>
        <v>-14807.949675</v>
      </c>
      <c r="CE83" s="621">
        <f t="shared" si="49"/>
        <v>-0.65461538509401063</v>
      </c>
      <c r="CF83" s="294">
        <v>21676.86</v>
      </c>
      <c r="CG83" s="602">
        <f t="shared" si="50"/>
        <v>-26997.061062799999</v>
      </c>
      <c r="CH83" s="621">
        <f t="shared" si="51"/>
        <v>-0.55465145345426126</v>
      </c>
      <c r="CI83" s="294">
        <v>9645.1</v>
      </c>
      <c r="CJ83" s="602">
        <f t="shared" si="52"/>
        <v>6906.8540000000003</v>
      </c>
      <c r="CK83" s="621">
        <f t="shared" si="53"/>
        <v>2.5223643164273772</v>
      </c>
      <c r="CL83" s="294">
        <v>11960.2</v>
      </c>
      <c r="CM83" s="602">
        <f t="shared" si="54"/>
        <v>9685.35</v>
      </c>
      <c r="CN83" s="621">
        <f t="shared" si="55"/>
        <v>4.2575774226872101</v>
      </c>
      <c r="CO83" s="294">
        <v>13167.2</v>
      </c>
      <c r="CP83" s="602">
        <f t="shared" si="45"/>
        <v>11343.325000000001</v>
      </c>
      <c r="CQ83" s="621">
        <f t="shared" si="56"/>
        <v>6.2193543965458167</v>
      </c>
      <c r="CR83" s="294">
        <v>34772.5</v>
      </c>
      <c r="CS83" s="602">
        <f t="shared" si="57"/>
        <v>27935.528999999999</v>
      </c>
      <c r="CT83" s="621">
        <f t="shared" si="58"/>
        <v>4.0859510739478049</v>
      </c>
      <c r="CU83" s="294">
        <v>56449.36</v>
      </c>
      <c r="CV83" s="602">
        <f t="shared" si="59"/>
        <v>938.46793720000278</v>
      </c>
      <c r="CW83" s="621">
        <f t="shared" si="60"/>
        <v>1.6906014339281471E-2</v>
      </c>
      <c r="CX83" s="294">
        <v>16031.7</v>
      </c>
      <c r="CY83" s="602">
        <f t="shared" si="61"/>
        <v>13688.7</v>
      </c>
      <c r="CZ83" s="621">
        <f t="shared" si="62"/>
        <v>5.842381562099872</v>
      </c>
      <c r="DA83" s="294">
        <v>7630</v>
      </c>
      <c r="DB83" s="602">
        <f t="shared" si="63"/>
        <v>4937.63</v>
      </c>
      <c r="DC83" s="621">
        <f t="shared" si="64"/>
        <v>1.8339344146606893</v>
      </c>
      <c r="DD83" s="294">
        <v>3568</v>
      </c>
      <c r="DE83" s="602">
        <f t="shared" si="65"/>
        <v>959.90000000000009</v>
      </c>
      <c r="DF83" s="621">
        <f t="shared" si="66"/>
        <v>0.36804570376902729</v>
      </c>
      <c r="DG83" s="294">
        <v>27229.7</v>
      </c>
      <c r="DH83" s="602">
        <f t="shared" si="67"/>
        <v>19586.230000000003</v>
      </c>
      <c r="DI83" s="621">
        <f t="shared" si="68"/>
        <v>2.5624788217916739</v>
      </c>
      <c r="DJ83" s="294">
        <v>5293</v>
      </c>
      <c r="DK83" s="602">
        <f t="shared" si="69"/>
        <v>2823.7</v>
      </c>
      <c r="DL83" s="621">
        <f t="shared" si="70"/>
        <v>1.1435224557566921</v>
      </c>
      <c r="DM83" s="294">
        <v>2180</v>
      </c>
      <c r="DN83" s="602">
        <f t="shared" si="71"/>
        <v>-289.30000000000018</v>
      </c>
      <c r="DO83" s="621">
        <f t="shared" si="72"/>
        <v>-0.11715870894585517</v>
      </c>
      <c r="DP83" s="294">
        <v>6</v>
      </c>
      <c r="DQ83" s="602">
        <f t="shared" si="73"/>
        <v>-1238.3</v>
      </c>
      <c r="DR83" s="621">
        <f t="shared" si="74"/>
        <v>-0.99517801173350473</v>
      </c>
      <c r="DS83" s="294">
        <v>7479</v>
      </c>
      <c r="DT83" s="602">
        <f t="shared" si="75"/>
        <v>1258.5</v>
      </c>
      <c r="DU83" s="621">
        <f t="shared" si="76"/>
        <v>0.20231492645285748</v>
      </c>
      <c r="DV83" s="294">
        <v>21020</v>
      </c>
      <c r="DW83" s="602">
        <f t="shared" si="77"/>
        <v>7156.0300000000007</v>
      </c>
      <c r="DX83" s="621">
        <f t="shared" si="78"/>
        <v>0.51616023404551514</v>
      </c>
      <c r="DY83" s="294">
        <v>172</v>
      </c>
      <c r="DZ83" s="602">
        <f t="shared" si="79"/>
        <v>-18.909999999999997</v>
      </c>
      <c r="EA83" s="621">
        <f t="shared" si="80"/>
        <v>-9.9051909276622482E-2</v>
      </c>
      <c r="EB83" s="294">
        <v>7153</v>
      </c>
      <c r="EC83" s="602">
        <f t="shared" si="81"/>
        <v>5860.6</v>
      </c>
      <c r="ED83" s="621">
        <f t="shared" si="82"/>
        <v>4.5346641906530483</v>
      </c>
      <c r="EE83" s="294">
        <v>2774</v>
      </c>
      <c r="EF83" s="602">
        <f t="shared" si="83"/>
        <v>-3555.58</v>
      </c>
      <c r="EG83" s="621">
        <f t="shared" si="84"/>
        <v>-0.56174027344626343</v>
      </c>
      <c r="EH83" s="294">
        <v>10099</v>
      </c>
      <c r="EI83" s="602">
        <f t="shared" si="85"/>
        <v>2286.1100000000006</v>
      </c>
      <c r="EJ83" s="621">
        <f t="shared" si="86"/>
        <v>0.29260747303494622</v>
      </c>
      <c r="EK83" s="294">
        <v>31119</v>
      </c>
      <c r="EL83" s="602">
        <f t="shared" si="87"/>
        <v>9442.14</v>
      </c>
      <c r="EM83" s="621">
        <f t="shared" si="88"/>
        <v>0.43558615039263066</v>
      </c>
    </row>
    <row r="84" spans="1:143" x14ac:dyDescent="0.3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46"/>
        <v>-15.029951999999867</v>
      </c>
      <c r="CB84" s="621">
        <f t="shared" si="47"/>
        <v>-2.795141707285927E-3</v>
      </c>
      <c r="CC84" s="294">
        <v>13446.15</v>
      </c>
      <c r="CD84" s="602">
        <f t="shared" si="48"/>
        <v>1041.8480479999998</v>
      </c>
      <c r="CE84" s="621">
        <f t="shared" si="49"/>
        <v>8.399086478477881E-2</v>
      </c>
      <c r="CF84" s="294">
        <v>49815.64</v>
      </c>
      <c r="CG84" s="602">
        <f t="shared" si="50"/>
        <v>1113.3420862164858</v>
      </c>
      <c r="CH84" s="621">
        <f t="shared" si="51"/>
        <v>2.2860155144782041E-2</v>
      </c>
      <c r="CI84" s="294">
        <v>6356.5</v>
      </c>
      <c r="CJ84" s="602">
        <f t="shared" si="52"/>
        <v>198.94800000000032</v>
      </c>
      <c r="CK84" s="621">
        <f t="shared" si="53"/>
        <v>3.2309593162997294E-2</v>
      </c>
      <c r="CL84" s="294">
        <v>6336.5</v>
      </c>
      <c r="CM84" s="602">
        <f t="shared" si="54"/>
        <v>1.680000000000291</v>
      </c>
      <c r="CN84" s="621">
        <f t="shared" si="55"/>
        <v>2.6520090547170895E-4</v>
      </c>
      <c r="CO84" s="294">
        <v>7075.8</v>
      </c>
      <c r="CP84" s="602">
        <f t="shared" si="45"/>
        <v>-72.789999999999964</v>
      </c>
      <c r="CQ84" s="621">
        <f t="shared" si="56"/>
        <v>-1.0182427583621379E-2</v>
      </c>
      <c r="CR84" s="294">
        <v>19768.8</v>
      </c>
      <c r="CS84" s="602">
        <f t="shared" si="57"/>
        <v>127.83799999999974</v>
      </c>
      <c r="CT84" s="621">
        <f t="shared" si="58"/>
        <v>6.5087443272890469E-3</v>
      </c>
      <c r="CU84" s="294">
        <v>69584.44</v>
      </c>
      <c r="CV84" s="602">
        <f t="shared" si="59"/>
        <v>1241.1800862164819</v>
      </c>
      <c r="CW84" s="621">
        <f t="shared" si="60"/>
        <v>1.8160972827199889E-2</v>
      </c>
      <c r="CX84" s="294">
        <v>7330.3</v>
      </c>
      <c r="CY84" s="602">
        <f t="shared" si="61"/>
        <v>-350.80000000000018</v>
      </c>
      <c r="CZ84" s="621">
        <f t="shared" si="62"/>
        <v>-4.5670541979664393E-2</v>
      </c>
      <c r="DA84" s="294">
        <v>6311</v>
      </c>
      <c r="DB84" s="602">
        <f t="shared" si="63"/>
        <v>-820.1899999999996</v>
      </c>
      <c r="DC84" s="621">
        <f t="shared" si="64"/>
        <v>-0.11501446462652092</v>
      </c>
      <c r="DD84" s="294">
        <v>6165</v>
      </c>
      <c r="DE84" s="602">
        <f t="shared" si="65"/>
        <v>-55.300000000000182</v>
      </c>
      <c r="DF84" s="621">
        <f t="shared" si="66"/>
        <v>-8.8902464511358258E-3</v>
      </c>
      <c r="DG84" s="294">
        <v>19806.3</v>
      </c>
      <c r="DH84" s="602">
        <f t="shared" si="67"/>
        <v>-1226.2900000000009</v>
      </c>
      <c r="DI84" s="621">
        <f t="shared" si="68"/>
        <v>-5.8304279216206886E-2</v>
      </c>
      <c r="DJ84" s="294">
        <v>5585</v>
      </c>
      <c r="DK84" s="602">
        <f t="shared" si="69"/>
        <v>110.80000000000018</v>
      </c>
      <c r="DL84" s="621">
        <f t="shared" si="70"/>
        <v>2.0240400423806253E-2</v>
      </c>
      <c r="DM84" s="294">
        <v>5167</v>
      </c>
      <c r="DN84" s="602">
        <f t="shared" si="71"/>
        <v>-307.19999999999982</v>
      </c>
      <c r="DO84" s="621">
        <f t="shared" si="72"/>
        <v>-5.6117788900661256E-2</v>
      </c>
      <c r="DP84" s="294">
        <v>3439</v>
      </c>
      <c r="DQ84" s="602">
        <f t="shared" si="73"/>
        <v>-718.19999999999982</v>
      </c>
      <c r="DR84" s="621">
        <f t="shared" si="74"/>
        <v>-0.17276051188299812</v>
      </c>
      <c r="DS84" s="294">
        <v>14191</v>
      </c>
      <c r="DT84" s="602">
        <f t="shared" si="75"/>
        <v>-1145.8999999999996</v>
      </c>
      <c r="DU84" s="621">
        <f t="shared" si="76"/>
        <v>-7.4715229283623133E-2</v>
      </c>
      <c r="DV84" s="294">
        <v>34348</v>
      </c>
      <c r="DW84" s="602">
        <f t="shared" si="77"/>
        <v>-2021.489999999998</v>
      </c>
      <c r="DX84" s="621">
        <f t="shared" si="78"/>
        <v>-5.5582027683093664E-2</v>
      </c>
      <c r="DY84" s="294">
        <v>3474</v>
      </c>
      <c r="DZ84" s="602">
        <f t="shared" si="79"/>
        <v>-381.51000000000022</v>
      </c>
      <c r="EA84" s="621">
        <f t="shared" si="80"/>
        <v>-9.8951889633278139E-2</v>
      </c>
      <c r="EB84" s="294">
        <v>4303</v>
      </c>
      <c r="EC84" s="602">
        <f t="shared" si="81"/>
        <v>74.5</v>
      </c>
      <c r="ED84" s="621">
        <f t="shared" si="82"/>
        <v>1.7618540853730637E-2</v>
      </c>
      <c r="EE84" s="294">
        <v>5221</v>
      </c>
      <c r="EF84" s="602">
        <f t="shared" si="83"/>
        <v>-141.14000000000033</v>
      </c>
      <c r="EG84" s="621">
        <f t="shared" si="84"/>
        <v>-2.632158056298424E-2</v>
      </c>
      <c r="EH84" s="294">
        <v>12998</v>
      </c>
      <c r="EI84" s="602">
        <f t="shared" si="85"/>
        <v>-448.14999999999964</v>
      </c>
      <c r="EJ84" s="621">
        <f t="shared" si="86"/>
        <v>-3.3329242943147271E-2</v>
      </c>
      <c r="EK84" s="294">
        <v>47346</v>
      </c>
      <c r="EL84" s="602">
        <f t="shared" si="87"/>
        <v>-2469.6399999999994</v>
      </c>
      <c r="EM84" s="621">
        <f t="shared" si="88"/>
        <v>-4.9575595134379473E-2</v>
      </c>
    </row>
    <row r="85" spans="1:143" x14ac:dyDescent="0.3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EM84"/>
  <sheetViews>
    <sheetView showGridLines="0" view="pageBreakPreview" zoomScale="85" zoomScaleSheetLayoutView="85" workbookViewId="0">
      <pane xSplit="1" ySplit="3" topLeftCell="CU4" activePane="bottomRight" state="frozen"/>
      <selection activeCell="AT18" sqref="AT18"/>
      <selection pane="topRight" activeCell="AT18" sqref="AT18"/>
      <selection pane="bottomLeft" activeCell="AT18" sqref="AT18"/>
      <selection pane="bottomRight" activeCell="DA4" sqref="DA4:DA80"/>
    </sheetView>
  </sheetViews>
  <sheetFormatPr defaultColWidth="9.109375" defaultRowHeight="14.4" outlineLevelCol="1" x14ac:dyDescent="0.3"/>
  <cols>
    <col min="1" max="1" width="38.88671875" style="294" customWidth="1"/>
    <col min="2" max="2" width="9.109375" style="294" hidden="1" customWidth="1" outlineLevel="1"/>
    <col min="3" max="3" width="8.441406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4140625" style="294" hidden="1" customWidth="1" outlineLevel="1"/>
    <col min="9" max="9" width="12.109375" style="294" hidden="1" customWidth="1" outlineLevel="1"/>
    <col min="10" max="13" width="12" style="294" hidden="1" customWidth="1" outlineLevel="1"/>
    <col min="14" max="15" width="9.6640625" style="294" hidden="1" customWidth="1" outlineLevel="1"/>
    <col min="16" max="20" width="12" style="294" hidden="1" customWidth="1" outlineLevel="1"/>
    <col min="21" max="21" width="9.109375" style="294" customWidth="1" collapsed="1"/>
    <col min="22" max="24" width="9.109375" style="294" customWidth="1"/>
    <col min="25" max="27" width="9.33203125" style="294" customWidth="1"/>
    <col min="28" max="29" width="9.6640625" style="294" customWidth="1"/>
    <col min="30" max="31" width="9.33203125" style="294" customWidth="1"/>
    <col min="32" max="32" width="11.5546875" style="294" customWidth="1"/>
    <col min="33" max="34" width="9.6640625" style="294" customWidth="1"/>
    <col min="35" max="38" width="12" style="294" customWidth="1"/>
    <col min="39" max="43" width="9.109375" style="294"/>
    <col min="44" max="48" width="9.109375" style="294" customWidth="1"/>
    <col min="49" max="49" width="8.44140625" style="294" customWidth="1"/>
    <col min="50" max="53" width="9.109375" style="294" customWidth="1"/>
    <col min="54" max="54" width="9.88671875" style="294" customWidth="1"/>
    <col min="55" max="59" width="11.109375" style="294" customWidth="1"/>
    <col min="60" max="83" width="9.109375" style="294"/>
    <col min="84" max="84" width="11.33203125" style="294" customWidth="1"/>
    <col min="85" max="86" width="9.109375" style="294"/>
    <col min="87" max="87" width="11.33203125" style="294" customWidth="1"/>
    <col min="88" max="89" width="9.109375" style="294"/>
    <col min="90" max="90" width="11.33203125" style="294" customWidth="1"/>
    <col min="91" max="91" width="9.88671875" style="294" bestFit="1" customWidth="1"/>
    <col min="92" max="92" width="9.109375" style="294"/>
    <col min="93" max="93" width="11" style="294" customWidth="1"/>
    <col min="94" max="95" width="9.109375" style="294"/>
    <col min="96" max="96" width="11.88671875" style="294" customWidth="1"/>
    <col min="97" max="98" width="9.109375" style="294"/>
    <col min="99" max="99" width="11.44140625" style="294" customWidth="1"/>
    <col min="100" max="101" width="9.109375" style="294"/>
    <col min="102" max="102" width="11.44140625" style="294" customWidth="1"/>
    <col min="103" max="16384" width="9.109375" style="294"/>
  </cols>
  <sheetData>
    <row r="1" spans="1:143" ht="28.5" customHeight="1" x14ac:dyDescent="0.3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43" ht="18" x14ac:dyDescent="0.3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  <c r="EE2" s="685"/>
      <c r="EF2" s="603" t="s">
        <v>338</v>
      </c>
      <c r="EG2" s="601"/>
      <c r="EH2" s="685"/>
      <c r="EI2" s="603" t="s">
        <v>338</v>
      </c>
      <c r="EJ2" s="601"/>
      <c r="EK2" s="685"/>
      <c r="EL2" s="603" t="s">
        <v>338</v>
      </c>
      <c r="EM2" s="601"/>
    </row>
    <row r="3" spans="1:143" x14ac:dyDescent="0.3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  <c r="EB3" s="846">
        <v>42217</v>
      </c>
      <c r="EC3" s="721" t="s">
        <v>210</v>
      </c>
      <c r="ED3" s="601" t="s">
        <v>121</v>
      </c>
      <c r="EE3" s="846">
        <v>42248</v>
      </c>
      <c r="EF3" s="721" t="s">
        <v>210</v>
      </c>
      <c r="EG3" s="601" t="s">
        <v>121</v>
      </c>
      <c r="EH3" s="846" t="s">
        <v>379</v>
      </c>
      <c r="EI3" s="721" t="s">
        <v>210</v>
      </c>
      <c r="EJ3" s="601" t="s">
        <v>121</v>
      </c>
      <c r="EK3" s="846" t="s">
        <v>380</v>
      </c>
      <c r="EL3" s="721" t="s">
        <v>210</v>
      </c>
      <c r="EM3" s="601" t="s">
        <v>121</v>
      </c>
    </row>
    <row r="4" spans="1:143" x14ac:dyDescent="0.3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782282</v>
      </c>
      <c r="CY4" s="602">
        <f>CX4-BI4</f>
        <v>-37180.199999999953</v>
      </c>
      <c r="CZ4" s="621">
        <f>CY4/BI4</f>
        <v>-4.5371464357965449E-2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1975990</v>
      </c>
      <c r="DH4" s="602">
        <f>DG4-BL4</f>
        <v>-99671.100000000093</v>
      </c>
      <c r="DI4" s="621">
        <f>DH4/BL4</f>
        <v>-4.8018966101932577E-2</v>
      </c>
      <c r="DJ4" s="294">
        <v>439237.5</v>
      </c>
      <c r="DK4" s="602">
        <f>DJ4-BN4</f>
        <v>223300.5</v>
      </c>
      <c r="DL4" s="621">
        <f>DK4/BN4</f>
        <v>1.0341002236763501</v>
      </c>
      <c r="DM4" s="294">
        <v>229391.6</v>
      </c>
      <c r="DN4" s="602">
        <f>DM4-BN4</f>
        <v>13454.600000000006</v>
      </c>
      <c r="DO4" s="621">
        <f>DN4/BN4</f>
        <v>6.2307987977975085E-2</v>
      </c>
      <c r="DP4" s="294">
        <v>125934.8</v>
      </c>
      <c r="DQ4" s="602">
        <f>DP4-BO4</f>
        <v>-2108.8999999999942</v>
      </c>
      <c r="DR4" s="621">
        <f>DQ4/BO4</f>
        <v>-1.6470158235040024E-2</v>
      </c>
      <c r="DS4" s="294">
        <v>794563.7</v>
      </c>
      <c r="DT4" s="602">
        <f>DS4-BP4</f>
        <v>41375.87211187894</v>
      </c>
      <c r="DU4" s="621">
        <f>DT4/BP4</f>
        <v>5.4934334544271123E-2</v>
      </c>
      <c r="DV4" s="294">
        <v>2770553.7</v>
      </c>
      <c r="DW4" s="602">
        <f>DV4-BQ4</f>
        <v>-58295.227888120804</v>
      </c>
      <c r="DX4" s="621">
        <f>DW4/BQ4</f>
        <v>-2.0607402294770524E-2</v>
      </c>
      <c r="DY4" s="294">
        <v>104689</v>
      </c>
      <c r="DZ4" s="602">
        <f>DY4-BT4</f>
        <v>443</v>
      </c>
      <c r="EA4" s="621">
        <f>DZ4/BT4</f>
        <v>4.2495635324137134E-3</v>
      </c>
      <c r="EB4" s="294">
        <v>99954.3</v>
      </c>
      <c r="EC4" s="602">
        <f>EB4-BW4</f>
        <v>9688.8000000000029</v>
      </c>
      <c r="ED4" s="621">
        <f>EC4/BW4</f>
        <v>0.10733669009754561</v>
      </c>
      <c r="EE4" s="294">
        <v>139841</v>
      </c>
      <c r="EF4" s="602">
        <f>EE4-BZ4</f>
        <v>-6503.8999999999942</v>
      </c>
      <c r="EG4" s="621">
        <f>EF4/BZ4</f>
        <v>-4.4442273013955348E-2</v>
      </c>
      <c r="EH4" s="294">
        <v>344484.3</v>
      </c>
      <c r="EI4" s="602">
        <f>EH4-CC4</f>
        <v>3627.8999999999651</v>
      </c>
      <c r="EJ4" s="621">
        <f>EI4/CC4</f>
        <v>1.0643485057050315E-2</v>
      </c>
      <c r="EK4" s="294">
        <v>3115038</v>
      </c>
      <c r="EL4" s="602">
        <f>EK4-CF4</f>
        <v>-54668.72788812127</v>
      </c>
      <c r="EM4" s="621">
        <f>EL4/CF4</f>
        <v>-1.7247251112264689E-2</v>
      </c>
    </row>
    <row r="5" spans="1:143" x14ac:dyDescent="0.3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  <c r="DM5" s="294">
        <v>130166</v>
      </c>
      <c r="DN5" s="602">
        <f t="shared" ref="DN5:DN68" si="26">DM5-BN5</f>
        <v>16397</v>
      </c>
      <c r="DO5" s="621">
        <f t="shared" ref="DO5:DO68" si="27">DN5/BN5</f>
        <v>0.14412537686012886</v>
      </c>
      <c r="DP5" s="294">
        <v>91919</v>
      </c>
      <c r="DQ5" s="602">
        <f t="shared" ref="DQ5:DQ68" si="28">DP5-BO5</f>
        <v>2344</v>
      </c>
      <c r="DR5" s="621">
        <f t="shared" ref="DR5:DR68" si="29">DQ5/BO5</f>
        <v>2.6168015629360872E-2</v>
      </c>
      <c r="DS5" s="294">
        <v>521295</v>
      </c>
      <c r="DT5" s="602">
        <f t="shared" ref="DT5:DT68" si="30">DS5-BP5</f>
        <v>48674</v>
      </c>
      <c r="DU5" s="621">
        <f t="shared" ref="DU5:DU68" si="31">DT5/BP5</f>
        <v>0.10298738312516795</v>
      </c>
      <c r="DV5" s="294">
        <v>1902353</v>
      </c>
      <c r="DW5" s="602">
        <f t="shared" ref="DW5:DW68" si="32">DV5-BQ5</f>
        <v>-23001</v>
      </c>
      <c r="DX5" s="621">
        <f t="shared" ref="DX5:DX68" si="33">DW5/BQ5</f>
        <v>-1.194637453683842E-2</v>
      </c>
      <c r="DY5" s="294">
        <v>84252</v>
      </c>
      <c r="DZ5" s="602">
        <f t="shared" ref="DZ5:DZ68" si="34">DY5-BT5</f>
        <v>948</v>
      </c>
      <c r="EA5" s="621">
        <f t="shared" ref="EA5:EA68" si="35">DZ5/BT5</f>
        <v>1.1380005762028234E-2</v>
      </c>
      <c r="EB5" s="294">
        <v>80626</v>
      </c>
      <c r="EC5" s="602">
        <f t="shared" ref="EC5:EC68" si="36">EB5-BW5</f>
        <v>9497</v>
      </c>
      <c r="ED5" s="621">
        <f t="shared" ref="ED5:ED68" si="37">EC5/BW5</f>
        <v>0.13351797438456889</v>
      </c>
      <c r="EE5" s="294">
        <v>90460</v>
      </c>
      <c r="EF5" s="602">
        <f t="shared" ref="EF5:EF68" si="38">EE5-BZ5</f>
        <v>-4140</v>
      </c>
      <c r="EG5" s="621">
        <f t="shared" ref="EG5:EG68" si="39">EF5/BZ5</f>
        <v>-4.376321353065539E-2</v>
      </c>
      <c r="EH5" s="294">
        <v>255338</v>
      </c>
      <c r="EI5" s="602">
        <f t="shared" ref="EI5:EI68" si="40">EH5-CC5</f>
        <v>6305</v>
      </c>
      <c r="EJ5" s="621">
        <f t="shared" ref="EJ5:EJ68" si="41">EI5/CC5</f>
        <v>2.5317929752281827E-2</v>
      </c>
      <c r="EK5" s="294">
        <v>2157691</v>
      </c>
      <c r="EL5" s="602">
        <f t="shared" ref="EL5:EL68" si="42">EK5-CF5</f>
        <v>-16696</v>
      </c>
      <c r="EM5" s="621">
        <f t="shared" ref="EM5:EM68" si="43">EL5/CF5</f>
        <v>-7.6784859364961251E-3</v>
      </c>
    </row>
    <row r="6" spans="1:143" x14ac:dyDescent="0.3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4">
        <v>2364</v>
      </c>
      <c r="BY6" s="845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  <c r="DM6" s="294">
        <v>21149</v>
      </c>
      <c r="DN6" s="602">
        <f t="shared" si="26"/>
        <v>3051</v>
      </c>
      <c r="DO6" s="621">
        <f t="shared" si="27"/>
        <v>0.16858216377500276</v>
      </c>
      <c r="DP6" s="294">
        <v>7408</v>
      </c>
      <c r="DQ6" s="602">
        <f t="shared" si="28"/>
        <v>619</v>
      </c>
      <c r="DR6" s="621">
        <f t="shared" si="29"/>
        <v>9.1176903814994839E-2</v>
      </c>
      <c r="DS6" s="294">
        <v>58526</v>
      </c>
      <c r="DT6" s="602">
        <f t="shared" si="30"/>
        <v>6765</v>
      </c>
      <c r="DU6" s="621">
        <f t="shared" si="31"/>
        <v>0.13069685670678696</v>
      </c>
      <c r="DV6" s="294">
        <v>198188</v>
      </c>
      <c r="DW6" s="602">
        <f t="shared" si="32"/>
        <v>-5927</v>
      </c>
      <c r="DX6" s="621">
        <f t="shared" si="33"/>
        <v>-2.9037552360189109E-2</v>
      </c>
      <c r="DY6" s="294">
        <v>5732</v>
      </c>
      <c r="DZ6" s="602">
        <f t="shared" si="34"/>
        <v>-1051</v>
      </c>
      <c r="EA6" s="621">
        <f t="shared" si="35"/>
        <v>-0.15494618900191656</v>
      </c>
      <c r="EB6" s="294">
        <v>4297</v>
      </c>
      <c r="EC6" s="602">
        <f t="shared" si="36"/>
        <v>-2201</v>
      </c>
      <c r="ED6" s="621">
        <f t="shared" si="37"/>
        <v>-0.33871960603262541</v>
      </c>
      <c r="EE6" s="294">
        <v>14591</v>
      </c>
      <c r="EF6" s="602">
        <f t="shared" si="38"/>
        <v>-1576</v>
      </c>
      <c r="EG6" s="621">
        <f t="shared" si="39"/>
        <v>-9.7482526133481781E-2</v>
      </c>
      <c r="EH6" s="294">
        <v>24620</v>
      </c>
      <c r="EI6" s="602">
        <f t="shared" si="40"/>
        <v>-4828</v>
      </c>
      <c r="EJ6" s="621">
        <f t="shared" si="41"/>
        <v>-0.16395001358326541</v>
      </c>
      <c r="EK6" s="294">
        <v>222808</v>
      </c>
      <c r="EL6" s="602">
        <f t="shared" si="42"/>
        <v>-10755</v>
      </c>
      <c r="EM6" s="621">
        <f t="shared" si="43"/>
        <v>-4.6047533213736766E-2</v>
      </c>
    </row>
    <row r="7" spans="1:143" x14ac:dyDescent="0.3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4">
        <v>2047</v>
      </c>
      <c r="BY7" s="845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  <c r="DM7" s="294">
        <v>17053</v>
      </c>
      <c r="DN7" s="602">
        <f t="shared" si="26"/>
        <v>2819</v>
      </c>
      <c r="DO7" s="621">
        <f t="shared" si="27"/>
        <v>0.19804692988618799</v>
      </c>
      <c r="DP7" s="294">
        <v>5661</v>
      </c>
      <c r="DQ7" s="602">
        <f t="shared" si="28"/>
        <v>571</v>
      </c>
      <c r="DR7" s="621">
        <f t="shared" si="29"/>
        <v>0.11218074656188605</v>
      </c>
      <c r="DS7" s="294">
        <v>47755</v>
      </c>
      <c r="DT7" s="602">
        <f t="shared" si="30"/>
        <v>6285</v>
      </c>
      <c r="DU7" s="621">
        <f t="shared" si="31"/>
        <v>0.15155534121051362</v>
      </c>
      <c r="DV7" s="294">
        <v>163361</v>
      </c>
      <c r="DW7" s="602">
        <f t="shared" si="32"/>
        <v>-5784</v>
      </c>
      <c r="DX7" s="621">
        <f t="shared" si="33"/>
        <v>-3.4195512725767832E-2</v>
      </c>
      <c r="DY7" s="294">
        <v>4705</v>
      </c>
      <c r="DZ7" s="602">
        <f t="shared" si="34"/>
        <v>-830</v>
      </c>
      <c r="EA7" s="621">
        <f t="shared" si="35"/>
        <v>-0.14995483288166214</v>
      </c>
      <c r="EB7" s="294">
        <v>2842</v>
      </c>
      <c r="EC7" s="602">
        <f t="shared" si="36"/>
        <v>-1851</v>
      </c>
      <c r="ED7" s="621">
        <f t="shared" si="37"/>
        <v>-0.39441721713189859</v>
      </c>
      <c r="EE7" s="294">
        <v>11342</v>
      </c>
      <c r="EF7" s="602">
        <f t="shared" si="38"/>
        <v>-1528</v>
      </c>
      <c r="EG7" s="621">
        <f t="shared" si="39"/>
        <v>-0.11872571872571873</v>
      </c>
      <c r="EH7" s="294">
        <v>18889</v>
      </c>
      <c r="EI7" s="602">
        <f t="shared" si="40"/>
        <v>-4209</v>
      </c>
      <c r="EJ7" s="621">
        <f t="shared" si="41"/>
        <v>-0.18222356914018531</v>
      </c>
      <c r="EK7" s="294">
        <v>182250</v>
      </c>
      <c r="EL7" s="602">
        <f t="shared" si="42"/>
        <v>-9993</v>
      </c>
      <c r="EM7" s="621">
        <f t="shared" si="43"/>
        <v>-5.1981086437477571E-2</v>
      </c>
    </row>
    <row r="8" spans="1:143" x14ac:dyDescent="0.3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4">
        <v>317</v>
      </c>
      <c r="BY8" s="845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  <c r="DM8" s="294">
        <v>4096</v>
      </c>
      <c r="DN8" s="602">
        <f t="shared" si="26"/>
        <v>232</v>
      </c>
      <c r="DO8" s="621">
        <f t="shared" si="27"/>
        <v>6.0041407867494824E-2</v>
      </c>
      <c r="DP8" s="294">
        <v>1747</v>
      </c>
      <c r="DQ8" s="602">
        <f t="shared" si="28"/>
        <v>48</v>
      </c>
      <c r="DR8" s="621">
        <f t="shared" si="29"/>
        <v>2.8251912889935255E-2</v>
      </c>
      <c r="DS8" s="294">
        <v>10771</v>
      </c>
      <c r="DT8" s="602">
        <f t="shared" si="30"/>
        <v>539</v>
      </c>
      <c r="DU8" s="621">
        <f t="shared" si="31"/>
        <v>5.267787333854574E-2</v>
      </c>
      <c r="DV8" s="294">
        <v>31854</v>
      </c>
      <c r="DW8" s="602">
        <f t="shared" si="32"/>
        <v>-2241</v>
      </c>
      <c r="DX8" s="621">
        <f t="shared" si="33"/>
        <v>-6.5728112626484828E-2</v>
      </c>
      <c r="DY8" s="294">
        <v>1027</v>
      </c>
      <c r="DZ8" s="602">
        <f t="shared" si="34"/>
        <v>-221</v>
      </c>
      <c r="EA8" s="621">
        <f t="shared" si="35"/>
        <v>-0.17708333333333334</v>
      </c>
      <c r="EB8" s="294">
        <v>1455</v>
      </c>
      <c r="EC8" s="602">
        <f t="shared" si="36"/>
        <v>-350</v>
      </c>
      <c r="ED8" s="621">
        <f t="shared" si="37"/>
        <v>-0.19390581717451524</v>
      </c>
      <c r="EE8" s="294">
        <v>3249</v>
      </c>
      <c r="EF8" s="602">
        <f t="shared" si="38"/>
        <v>-48</v>
      </c>
      <c r="EG8" s="621">
        <f t="shared" si="39"/>
        <v>-1.4558689717925387E-2</v>
      </c>
      <c r="EH8" s="294">
        <v>5731</v>
      </c>
      <c r="EI8" s="602">
        <f t="shared" si="40"/>
        <v>-619</v>
      </c>
      <c r="EJ8" s="621">
        <f t="shared" si="41"/>
        <v>-9.7480314960629921E-2</v>
      </c>
      <c r="EK8" s="294">
        <v>37585</v>
      </c>
      <c r="EL8" s="602">
        <f t="shared" si="42"/>
        <v>-2860</v>
      </c>
      <c r="EM8" s="621">
        <f t="shared" si="43"/>
        <v>-7.0713314377549755E-2</v>
      </c>
    </row>
    <row r="9" spans="1:143" x14ac:dyDescent="0.3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4">
        <v>0</v>
      </c>
      <c r="BY9" s="845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  <c r="EE9" s="294">
        <v>0</v>
      </c>
      <c r="EF9" s="602">
        <f t="shared" si="38"/>
        <v>0</v>
      </c>
      <c r="EG9" s="621" t="e">
        <f t="shared" si="39"/>
        <v>#DIV/0!</v>
      </c>
      <c r="EH9" s="294">
        <v>0</v>
      </c>
      <c r="EI9" s="602">
        <f t="shared" si="40"/>
        <v>0</v>
      </c>
      <c r="EJ9" s="621" t="e">
        <f t="shared" si="41"/>
        <v>#DIV/0!</v>
      </c>
      <c r="EK9" s="294">
        <v>2973</v>
      </c>
      <c r="EL9" s="602">
        <f t="shared" si="42"/>
        <v>2098</v>
      </c>
      <c r="EM9" s="621">
        <f t="shared" si="43"/>
        <v>2.3977142857142857</v>
      </c>
    </row>
    <row r="10" spans="1:143" x14ac:dyDescent="0.3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4">
        <v>-797</v>
      </c>
      <c r="BY10" s="845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  <c r="DM10" s="294">
        <v>11287</v>
      </c>
      <c r="DN10" s="602">
        <f t="shared" si="26"/>
        <v>548</v>
      </c>
      <c r="DO10" s="621">
        <f t="shared" si="27"/>
        <v>5.1028959865909301E-2</v>
      </c>
      <c r="DP10" s="294">
        <v>9643</v>
      </c>
      <c r="DQ10" s="602">
        <f t="shared" si="28"/>
        <v>553</v>
      </c>
      <c r="DR10" s="621">
        <f t="shared" si="29"/>
        <v>6.0836083608360833E-2</v>
      </c>
      <c r="DS10" s="294">
        <v>50539</v>
      </c>
      <c r="DT10" s="602">
        <f t="shared" si="30"/>
        <v>4941</v>
      </c>
      <c r="DU10" s="621">
        <f t="shared" si="31"/>
        <v>0.10836001579016624</v>
      </c>
      <c r="DV10" s="294">
        <v>180022</v>
      </c>
      <c r="DW10" s="602">
        <f t="shared" si="32"/>
        <v>-8258</v>
      </c>
      <c r="DX10" s="621">
        <f t="shared" si="33"/>
        <v>-4.3860208200552371E-2</v>
      </c>
      <c r="DY10" s="294">
        <v>9527</v>
      </c>
      <c r="DZ10" s="602">
        <f t="shared" si="34"/>
        <v>853</v>
      </c>
      <c r="EA10" s="621">
        <f t="shared" si="35"/>
        <v>9.8339866267004847E-2</v>
      </c>
      <c r="EB10" s="294">
        <v>8732</v>
      </c>
      <c r="EC10" s="602">
        <f t="shared" si="36"/>
        <v>208</v>
      </c>
      <c r="ED10" s="621">
        <f t="shared" si="37"/>
        <v>2.4401689347724072E-2</v>
      </c>
      <c r="EE10" s="294">
        <v>10101</v>
      </c>
      <c r="EF10" s="602">
        <f t="shared" si="38"/>
        <v>1266</v>
      </c>
      <c r="EG10" s="621">
        <f t="shared" si="39"/>
        <v>0.1432937181663837</v>
      </c>
      <c r="EH10" s="294">
        <v>28360</v>
      </c>
      <c r="EI10" s="602">
        <f t="shared" si="40"/>
        <v>2327</v>
      </c>
      <c r="EJ10" s="621">
        <f t="shared" si="41"/>
        <v>8.9386547843122194E-2</v>
      </c>
      <c r="EK10" s="294">
        <v>208382</v>
      </c>
      <c r="EL10" s="602">
        <f t="shared" si="42"/>
        <v>-5931</v>
      </c>
      <c r="EM10" s="621">
        <f t="shared" si="43"/>
        <v>-2.7674476116707807E-2</v>
      </c>
    </row>
    <row r="11" spans="1:143" x14ac:dyDescent="0.3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4">
        <v>0</v>
      </c>
      <c r="BY11" s="845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  <c r="DM11" s="294">
        <v>247</v>
      </c>
      <c r="DN11" s="602">
        <f t="shared" si="26"/>
        <v>247</v>
      </c>
      <c r="DO11" s="621" t="e">
        <f t="shared" si="27"/>
        <v>#DIV/0!</v>
      </c>
      <c r="DP11" s="294">
        <v>0</v>
      </c>
      <c r="DQ11" s="602">
        <f t="shared" si="28"/>
        <v>0</v>
      </c>
      <c r="DR11" s="621" t="e">
        <f t="shared" si="29"/>
        <v>#DIV/0!</v>
      </c>
      <c r="DS11" s="294">
        <v>3402</v>
      </c>
      <c r="DT11" s="602">
        <f t="shared" si="30"/>
        <v>1012</v>
      </c>
      <c r="DU11" s="621">
        <f t="shared" si="31"/>
        <v>0.42343096234309624</v>
      </c>
      <c r="DV11" s="294">
        <v>15787</v>
      </c>
      <c r="DW11" s="602">
        <f t="shared" si="32"/>
        <v>-604</v>
      </c>
      <c r="DX11" s="621">
        <f t="shared" si="33"/>
        <v>-3.6849490574095541E-2</v>
      </c>
      <c r="DY11" s="294">
        <v>0</v>
      </c>
      <c r="DZ11" s="602">
        <f t="shared" si="34"/>
        <v>0</v>
      </c>
      <c r="EA11" s="621" t="e">
        <f t="shared" si="35"/>
        <v>#DIV/0!</v>
      </c>
      <c r="EB11" s="294">
        <v>0</v>
      </c>
      <c r="EC11" s="602">
        <f t="shared" si="36"/>
        <v>0</v>
      </c>
      <c r="ED11" s="621" t="e">
        <f t="shared" si="37"/>
        <v>#DIV/0!</v>
      </c>
      <c r="EE11" s="294">
        <v>281</v>
      </c>
      <c r="EF11" s="602">
        <f t="shared" si="38"/>
        <v>281</v>
      </c>
      <c r="EG11" s="621" t="e">
        <f t="shared" si="39"/>
        <v>#DIV/0!</v>
      </c>
      <c r="EH11" s="294">
        <v>281</v>
      </c>
      <c r="EI11" s="602">
        <f t="shared" si="40"/>
        <v>281</v>
      </c>
      <c r="EJ11" s="621" t="e">
        <f t="shared" si="41"/>
        <v>#DIV/0!</v>
      </c>
      <c r="EK11" s="294">
        <v>16068</v>
      </c>
      <c r="EL11" s="602">
        <f t="shared" si="42"/>
        <v>-323</v>
      </c>
      <c r="EM11" s="621">
        <f t="shared" si="43"/>
        <v>-1.9705936184491488E-2</v>
      </c>
    </row>
    <row r="12" spans="1:143" x14ac:dyDescent="0.3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4">
        <v>-797</v>
      </c>
      <c r="BY12" s="845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  <c r="DM12" s="294">
        <v>11040</v>
      </c>
      <c r="DN12" s="602">
        <f t="shared" si="26"/>
        <v>301</v>
      </c>
      <c r="DO12" s="621">
        <f t="shared" si="27"/>
        <v>2.8028680510289599E-2</v>
      </c>
      <c r="DP12" s="294">
        <v>9643</v>
      </c>
      <c r="DQ12" s="602">
        <f t="shared" si="28"/>
        <v>553</v>
      </c>
      <c r="DR12" s="621">
        <f t="shared" si="29"/>
        <v>6.0836083608360833E-2</v>
      </c>
      <c r="DS12" s="294">
        <v>47137</v>
      </c>
      <c r="DT12" s="602">
        <f t="shared" si="30"/>
        <v>3929</v>
      </c>
      <c r="DU12" s="621">
        <f t="shared" si="31"/>
        <v>9.0932234771338646E-2</v>
      </c>
      <c r="DV12" s="294">
        <v>164235</v>
      </c>
      <c r="DW12" s="602">
        <f t="shared" si="32"/>
        <v>-7654</v>
      </c>
      <c r="DX12" s="621">
        <f t="shared" si="33"/>
        <v>-4.4528736568366797E-2</v>
      </c>
      <c r="DY12" s="294">
        <v>9527</v>
      </c>
      <c r="DZ12" s="602">
        <f t="shared" si="34"/>
        <v>853</v>
      </c>
      <c r="EA12" s="621">
        <f t="shared" si="35"/>
        <v>9.8339866267004847E-2</v>
      </c>
      <c r="EB12" s="294">
        <v>8732</v>
      </c>
      <c r="EC12" s="602">
        <f t="shared" si="36"/>
        <v>208</v>
      </c>
      <c r="ED12" s="621">
        <f t="shared" si="37"/>
        <v>2.4401689347724072E-2</v>
      </c>
      <c r="EE12" s="294">
        <v>9820</v>
      </c>
      <c r="EF12" s="602">
        <f t="shared" si="38"/>
        <v>985</v>
      </c>
      <c r="EG12" s="621">
        <f t="shared" si="39"/>
        <v>0.11148839841539332</v>
      </c>
      <c r="EH12" s="294">
        <v>28079</v>
      </c>
      <c r="EI12" s="602">
        <f t="shared" si="40"/>
        <v>2046</v>
      </c>
      <c r="EJ12" s="621">
        <f t="shared" si="41"/>
        <v>7.8592555602504513E-2</v>
      </c>
      <c r="EK12" s="294">
        <v>192314</v>
      </c>
      <c r="EL12" s="602">
        <f t="shared" si="42"/>
        <v>-5608</v>
      </c>
      <c r="EM12" s="621">
        <f t="shared" si="43"/>
        <v>-2.8334394357373106E-2</v>
      </c>
    </row>
    <row r="13" spans="1:143" x14ac:dyDescent="0.3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4">
        <v>-525</v>
      </c>
      <c r="BY13" s="845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  <c r="DM13" s="294">
        <v>70890</v>
      </c>
      <c r="DN13" s="602">
        <f t="shared" si="26"/>
        <v>9893</v>
      </c>
      <c r="DO13" s="621">
        <f t="shared" si="27"/>
        <v>0.16218830434283654</v>
      </c>
      <c r="DP13" s="294">
        <v>47349</v>
      </c>
      <c r="DQ13" s="602">
        <f t="shared" si="28"/>
        <v>-4062</v>
      </c>
      <c r="DR13" s="621">
        <f t="shared" si="29"/>
        <v>-7.9010328528914042E-2</v>
      </c>
      <c r="DS13" s="294">
        <v>270233</v>
      </c>
      <c r="DT13" s="602">
        <f t="shared" si="30"/>
        <v>24179</v>
      </c>
      <c r="DU13" s="621">
        <f t="shared" si="31"/>
        <v>9.8267047070968158E-2</v>
      </c>
      <c r="DV13" s="294">
        <v>1004460</v>
      </c>
      <c r="DW13" s="602">
        <f t="shared" si="32"/>
        <v>-1824</v>
      </c>
      <c r="DX13" s="621">
        <f t="shared" si="33"/>
        <v>-1.812609561515437E-3</v>
      </c>
      <c r="DY13" s="294">
        <v>43216</v>
      </c>
      <c r="DZ13" s="602">
        <f t="shared" si="34"/>
        <v>-1662</v>
      </c>
      <c r="EA13" s="621">
        <f t="shared" si="35"/>
        <v>-3.7033735906234683E-2</v>
      </c>
      <c r="EB13" s="294">
        <v>44007</v>
      </c>
      <c r="EC13" s="602">
        <f t="shared" si="36"/>
        <v>5312</v>
      </c>
      <c r="ED13" s="621">
        <f t="shared" si="37"/>
        <v>0.13727871818064349</v>
      </c>
      <c r="EE13" s="294">
        <v>44458</v>
      </c>
      <c r="EF13" s="602">
        <f t="shared" si="38"/>
        <v>-2389</v>
      </c>
      <c r="EG13" s="621">
        <f t="shared" si="39"/>
        <v>-5.0995794821440003E-2</v>
      </c>
      <c r="EH13" s="294">
        <v>131681</v>
      </c>
      <c r="EI13" s="602">
        <f t="shared" si="40"/>
        <v>1261</v>
      </c>
      <c r="EJ13" s="621">
        <f t="shared" si="41"/>
        <v>9.668762459745437E-3</v>
      </c>
      <c r="EK13" s="294">
        <v>1136141</v>
      </c>
      <c r="EL13" s="602">
        <f t="shared" si="42"/>
        <v>-563</v>
      </c>
      <c r="EM13" s="621">
        <f t="shared" si="43"/>
        <v>-4.9529165024491859E-4</v>
      </c>
    </row>
    <row r="14" spans="1:143" x14ac:dyDescent="0.3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4">
        <v>-4070</v>
      </c>
      <c r="BY14" s="845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  <c r="DM14" s="294">
        <v>19579</v>
      </c>
      <c r="DN14" s="602">
        <f t="shared" si="26"/>
        <v>-2103</v>
      </c>
      <c r="DO14" s="621">
        <f t="shared" si="27"/>
        <v>-9.6992897334194264E-2</v>
      </c>
      <c r="DP14" s="294">
        <v>17331</v>
      </c>
      <c r="DQ14" s="602">
        <f t="shared" si="28"/>
        <v>-2877</v>
      </c>
      <c r="DR14" s="621">
        <f t="shared" si="29"/>
        <v>-0.14236935866983372</v>
      </c>
      <c r="DS14" s="294">
        <v>76073</v>
      </c>
      <c r="DT14" s="602">
        <f t="shared" si="30"/>
        <v>342</v>
      </c>
      <c r="DU14" s="621">
        <f t="shared" si="31"/>
        <v>4.515984207259907E-3</v>
      </c>
      <c r="DV14" s="294">
        <v>254319</v>
      </c>
      <c r="DW14" s="602">
        <f t="shared" si="32"/>
        <v>1573</v>
      </c>
      <c r="DX14" s="621">
        <f t="shared" si="33"/>
        <v>6.223639543256867E-3</v>
      </c>
      <c r="DY14" s="294">
        <v>18233</v>
      </c>
      <c r="DZ14" s="602">
        <f t="shared" si="34"/>
        <v>1342</v>
      </c>
      <c r="EA14" s="621">
        <f t="shared" si="35"/>
        <v>7.9450594991415546E-2</v>
      </c>
      <c r="EB14" s="294">
        <v>17462</v>
      </c>
      <c r="EC14" s="602">
        <f t="shared" si="36"/>
        <v>6977</v>
      </c>
      <c r="ED14" s="621">
        <f t="shared" si="37"/>
        <v>0.66542680019074874</v>
      </c>
      <c r="EE14" s="294">
        <v>11558</v>
      </c>
      <c r="EF14" s="602">
        <f t="shared" si="38"/>
        <v>-4991</v>
      </c>
      <c r="EG14" s="621">
        <f t="shared" si="39"/>
        <v>-0.30158921989244064</v>
      </c>
      <c r="EH14" s="294">
        <v>47253</v>
      </c>
      <c r="EI14" s="602">
        <f t="shared" si="40"/>
        <v>3328</v>
      </c>
      <c r="EJ14" s="621">
        <f t="shared" si="41"/>
        <v>7.5765509391007402E-2</v>
      </c>
      <c r="EK14" s="294">
        <v>301572</v>
      </c>
      <c r="EL14" s="602">
        <f t="shared" si="42"/>
        <v>4901</v>
      </c>
      <c r="EM14" s="621">
        <f t="shared" si="43"/>
        <v>1.6519983415972574E-2</v>
      </c>
    </row>
    <row r="15" spans="1:143" x14ac:dyDescent="0.3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4">
        <v>3996</v>
      </c>
      <c r="BY15" s="845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  <c r="DM15" s="294">
        <v>16345</v>
      </c>
      <c r="DN15" s="602">
        <f t="shared" si="26"/>
        <v>2103</v>
      </c>
      <c r="DO15" s="621">
        <f t="shared" si="27"/>
        <v>0.14766184524645415</v>
      </c>
      <c r="DP15" s="294">
        <v>12622</v>
      </c>
      <c r="DQ15" s="602">
        <f t="shared" si="28"/>
        <v>-1231</v>
      </c>
      <c r="DR15" s="621">
        <f t="shared" si="29"/>
        <v>-8.886161842200245E-2</v>
      </c>
      <c r="DS15" s="294">
        <v>63500</v>
      </c>
      <c r="DT15" s="602">
        <f t="shared" si="30"/>
        <v>2207</v>
      </c>
      <c r="DU15" s="621">
        <f t="shared" si="31"/>
        <v>3.6007374414696619E-2</v>
      </c>
      <c r="DV15" s="294">
        <v>234801</v>
      </c>
      <c r="DW15" s="602">
        <f t="shared" si="32"/>
        <v>3199</v>
      </c>
      <c r="DX15" s="621">
        <f t="shared" si="33"/>
        <v>1.3812488665900985E-2</v>
      </c>
      <c r="DY15" s="294">
        <v>9069</v>
      </c>
      <c r="DZ15" s="602">
        <f t="shared" si="34"/>
        <v>-3420</v>
      </c>
      <c r="EA15" s="621">
        <f t="shared" si="35"/>
        <v>-0.27384098006245494</v>
      </c>
      <c r="EB15" s="294">
        <v>12218</v>
      </c>
      <c r="EC15" s="602">
        <f t="shared" si="36"/>
        <v>-1858</v>
      </c>
      <c r="ED15" s="621">
        <f t="shared" si="37"/>
        <v>-0.13199772662688264</v>
      </c>
      <c r="EE15" s="294">
        <v>14119</v>
      </c>
      <c r="EF15" s="602">
        <f t="shared" si="38"/>
        <v>1334</v>
      </c>
      <c r="EG15" s="621">
        <f t="shared" si="39"/>
        <v>0.10434102463824795</v>
      </c>
      <c r="EH15" s="294">
        <v>35406</v>
      </c>
      <c r="EI15" s="602">
        <f t="shared" si="40"/>
        <v>-3944</v>
      </c>
      <c r="EJ15" s="621">
        <f t="shared" si="41"/>
        <v>-0.1002287166454892</v>
      </c>
      <c r="EK15" s="294">
        <v>270207</v>
      </c>
      <c r="EL15" s="602">
        <f t="shared" si="42"/>
        <v>-745</v>
      </c>
      <c r="EM15" s="621">
        <f t="shared" si="43"/>
        <v>-2.749564498508961E-3</v>
      </c>
    </row>
    <row r="16" spans="1:143" x14ac:dyDescent="0.3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4">
        <v>469</v>
      </c>
      <c r="BY16" s="845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  <c r="DM16" s="294">
        <v>11317</v>
      </c>
      <c r="DN16" s="602">
        <f t="shared" si="26"/>
        <v>4243</v>
      </c>
      <c r="DO16" s="621">
        <f t="shared" si="27"/>
        <v>0.59980209216850433</v>
      </c>
      <c r="DP16" s="294">
        <v>5337</v>
      </c>
      <c r="DQ16" s="602">
        <f t="shared" si="28"/>
        <v>-867</v>
      </c>
      <c r="DR16" s="621">
        <f t="shared" si="29"/>
        <v>-0.13974854932301742</v>
      </c>
      <c r="DS16" s="294">
        <v>37463</v>
      </c>
      <c r="DT16" s="602">
        <f t="shared" si="30"/>
        <v>6183</v>
      </c>
      <c r="DU16" s="621">
        <f t="shared" si="31"/>
        <v>0.19766624040920716</v>
      </c>
      <c r="DV16" s="294">
        <v>140815</v>
      </c>
      <c r="DW16" s="602">
        <f t="shared" si="32"/>
        <v>-146</v>
      </c>
      <c r="DX16" s="621">
        <f t="shared" si="33"/>
        <v>-1.0357474762522968E-3</v>
      </c>
      <c r="DY16" s="294">
        <v>3345</v>
      </c>
      <c r="DZ16" s="602">
        <f t="shared" si="34"/>
        <v>-654</v>
      </c>
      <c r="EA16" s="621">
        <f t="shared" si="35"/>
        <v>-0.16354088522130533</v>
      </c>
      <c r="EB16" s="294">
        <v>5251</v>
      </c>
      <c r="EC16" s="602">
        <f t="shared" si="36"/>
        <v>-1046</v>
      </c>
      <c r="ED16" s="621">
        <f t="shared" si="37"/>
        <v>-0.16611084643481022</v>
      </c>
      <c r="EE16" s="294">
        <v>6822</v>
      </c>
      <c r="EF16" s="602">
        <f t="shared" si="38"/>
        <v>705</v>
      </c>
      <c r="EG16" s="621">
        <f t="shared" si="39"/>
        <v>0.11525257479156449</v>
      </c>
      <c r="EH16" s="294">
        <v>15418</v>
      </c>
      <c r="EI16" s="602">
        <f t="shared" si="40"/>
        <v>-995</v>
      </c>
      <c r="EJ16" s="621">
        <f t="shared" si="41"/>
        <v>-6.0622677146164629E-2</v>
      </c>
      <c r="EK16" s="294">
        <v>156233</v>
      </c>
      <c r="EL16" s="602">
        <f t="shared" si="42"/>
        <v>-1141</v>
      </c>
      <c r="EM16" s="621">
        <f t="shared" si="43"/>
        <v>-7.2502446401565696E-3</v>
      </c>
    </row>
    <row r="17" spans="1:143" x14ac:dyDescent="0.3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4">
        <v>-712</v>
      </c>
      <c r="BY17" s="845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  <c r="DM17" s="294">
        <v>7979</v>
      </c>
      <c r="DN17" s="602">
        <f t="shared" si="26"/>
        <v>1220</v>
      </c>
      <c r="DO17" s="621">
        <f t="shared" si="27"/>
        <v>0.18050007397544016</v>
      </c>
      <c r="DP17" s="294">
        <v>5178</v>
      </c>
      <c r="DQ17" s="602">
        <f t="shared" si="28"/>
        <v>1155</v>
      </c>
      <c r="DR17" s="621">
        <f t="shared" si="29"/>
        <v>0.2870991797166294</v>
      </c>
      <c r="DS17" s="294">
        <v>30232</v>
      </c>
      <c r="DT17" s="602">
        <f t="shared" si="30"/>
        <v>4827</v>
      </c>
      <c r="DU17" s="621">
        <f t="shared" si="31"/>
        <v>0.19000196811651249</v>
      </c>
      <c r="DV17" s="294">
        <v>104944</v>
      </c>
      <c r="DW17" s="602">
        <f t="shared" si="32"/>
        <v>-5564</v>
      </c>
      <c r="DX17" s="621">
        <f t="shared" si="33"/>
        <v>-5.0349295978571684E-2</v>
      </c>
      <c r="DY17" s="294">
        <v>3861</v>
      </c>
      <c r="DZ17" s="602">
        <f t="shared" si="34"/>
        <v>1013</v>
      </c>
      <c r="EA17" s="621">
        <f t="shared" si="35"/>
        <v>0.355688202247191</v>
      </c>
      <c r="EB17" s="294">
        <v>2523</v>
      </c>
      <c r="EC17" s="602">
        <f t="shared" si="36"/>
        <v>508</v>
      </c>
      <c r="ED17" s="621">
        <f t="shared" si="37"/>
        <v>0.25210918114143921</v>
      </c>
      <c r="EE17" s="294">
        <v>4696</v>
      </c>
      <c r="EF17" s="602">
        <f t="shared" si="38"/>
        <v>202</v>
      </c>
      <c r="EG17" s="621">
        <f t="shared" si="39"/>
        <v>4.4948820649755229E-2</v>
      </c>
      <c r="EH17" s="294">
        <v>11080</v>
      </c>
      <c r="EI17" s="602">
        <f t="shared" si="40"/>
        <v>1723</v>
      </c>
      <c r="EJ17" s="621">
        <f t="shared" si="41"/>
        <v>0.1841402158811585</v>
      </c>
      <c r="EK17" s="294">
        <v>116024</v>
      </c>
      <c r="EL17" s="602">
        <f t="shared" si="42"/>
        <v>-3841</v>
      </c>
      <c r="EM17" s="621">
        <f t="shared" si="43"/>
        <v>-3.2044383264505899E-2</v>
      </c>
    </row>
    <row r="18" spans="1:143" x14ac:dyDescent="0.3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4">
        <v>-130</v>
      </c>
      <c r="BY18" s="845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  <c r="EE18" s="294">
        <v>60</v>
      </c>
      <c r="EF18" s="602">
        <f t="shared" si="38"/>
        <v>32</v>
      </c>
      <c r="EG18" s="621">
        <f t="shared" si="39"/>
        <v>1.1428571428571428</v>
      </c>
      <c r="EH18" s="294">
        <v>2304</v>
      </c>
      <c r="EI18" s="602">
        <f t="shared" si="40"/>
        <v>-119</v>
      </c>
      <c r="EJ18" s="621">
        <f t="shared" si="41"/>
        <v>-4.9112670243499794E-2</v>
      </c>
      <c r="EK18" s="294">
        <v>23109</v>
      </c>
      <c r="EL18" s="602">
        <f t="shared" si="42"/>
        <v>1920</v>
      </c>
      <c r="EM18" s="621">
        <f t="shared" si="43"/>
        <v>9.061305394308368E-2</v>
      </c>
    </row>
    <row r="19" spans="1:143" x14ac:dyDescent="0.3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4">
        <v>162</v>
      </c>
      <c r="BY19" s="845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  <c r="DM19" s="294">
        <v>3826</v>
      </c>
      <c r="DN19" s="602">
        <f t="shared" si="26"/>
        <v>1550</v>
      </c>
      <c r="DO19" s="621">
        <f t="shared" si="27"/>
        <v>0.6810193321616872</v>
      </c>
      <c r="DP19" s="294">
        <v>2553</v>
      </c>
      <c r="DQ19" s="602">
        <f t="shared" si="28"/>
        <v>424</v>
      </c>
      <c r="DR19" s="621">
        <f t="shared" si="29"/>
        <v>0.199154532644434</v>
      </c>
      <c r="DS19" s="294">
        <v>14456</v>
      </c>
      <c r="DT19" s="602">
        <f t="shared" si="30"/>
        <v>3180</v>
      </c>
      <c r="DU19" s="621">
        <f t="shared" si="31"/>
        <v>0.28201489890031928</v>
      </c>
      <c r="DV19" s="294">
        <v>57338</v>
      </c>
      <c r="DW19" s="602">
        <f t="shared" si="32"/>
        <v>992</v>
      </c>
      <c r="DX19" s="621">
        <f t="shared" si="33"/>
        <v>1.7605508820501898E-2</v>
      </c>
      <c r="DY19" s="294">
        <v>2094</v>
      </c>
      <c r="DZ19" s="602">
        <f t="shared" si="34"/>
        <v>391</v>
      </c>
      <c r="EA19" s="621">
        <f t="shared" si="35"/>
        <v>0.22959483264826777</v>
      </c>
      <c r="EB19" s="294">
        <v>1713</v>
      </c>
      <c r="EC19" s="602">
        <f t="shared" si="36"/>
        <v>116</v>
      </c>
      <c r="ED19" s="621">
        <f t="shared" si="37"/>
        <v>7.2636192861615531E-2</v>
      </c>
      <c r="EE19" s="294">
        <v>2209</v>
      </c>
      <c r="EF19" s="602">
        <f t="shared" si="38"/>
        <v>-18</v>
      </c>
      <c r="EG19" s="621">
        <f t="shared" si="39"/>
        <v>-8.0826223619218686E-3</v>
      </c>
      <c r="EH19" s="294">
        <v>6016</v>
      </c>
      <c r="EI19" s="602">
        <f t="shared" si="40"/>
        <v>489</v>
      </c>
      <c r="EJ19" s="621">
        <f t="shared" si="41"/>
        <v>8.847476026777637E-2</v>
      </c>
      <c r="EK19" s="294">
        <v>63354</v>
      </c>
      <c r="EL19" s="602">
        <f t="shared" si="42"/>
        <v>1481</v>
      </c>
      <c r="EM19" s="621">
        <f t="shared" si="43"/>
        <v>2.3936127228354857E-2</v>
      </c>
    </row>
    <row r="20" spans="1:143" x14ac:dyDescent="0.3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4">
        <v>0</v>
      </c>
      <c r="BY20" s="845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  <c r="DM20" s="294">
        <v>1065</v>
      </c>
      <c r="DN20" s="602">
        <f t="shared" si="26"/>
        <v>113</v>
      </c>
      <c r="DO20" s="621">
        <f t="shared" si="27"/>
        <v>0.11869747899159663</v>
      </c>
      <c r="DP20" s="294">
        <v>267</v>
      </c>
      <c r="DQ20" s="602">
        <f t="shared" si="28"/>
        <v>47</v>
      </c>
      <c r="DR20" s="621">
        <f t="shared" si="29"/>
        <v>0.21363636363636362</v>
      </c>
      <c r="DS20" s="294">
        <v>2423</v>
      </c>
      <c r="DT20" s="602">
        <f t="shared" si="30"/>
        <v>271</v>
      </c>
      <c r="DU20" s="621">
        <f t="shared" si="31"/>
        <v>0.12592936802973978</v>
      </c>
      <c r="DV20" s="294">
        <v>6468</v>
      </c>
      <c r="DW20" s="602">
        <f t="shared" si="32"/>
        <v>-154</v>
      </c>
      <c r="DX20" s="621">
        <f t="shared" si="33"/>
        <v>-2.3255813953488372E-2</v>
      </c>
      <c r="DY20" s="294">
        <v>0</v>
      </c>
      <c r="DZ20" s="602">
        <f t="shared" si="34"/>
        <v>0</v>
      </c>
      <c r="EA20" s="621" t="e">
        <f t="shared" si="35"/>
        <v>#DIV/0!</v>
      </c>
      <c r="EB20" s="294">
        <v>0</v>
      </c>
      <c r="EC20" s="602">
        <f t="shared" si="36"/>
        <v>0</v>
      </c>
      <c r="ED20" s="621" t="e">
        <f t="shared" si="37"/>
        <v>#DIV/0!</v>
      </c>
      <c r="EE20" s="294">
        <v>221</v>
      </c>
      <c r="EF20" s="602">
        <f t="shared" si="38"/>
        <v>221</v>
      </c>
      <c r="EG20" s="621" t="e">
        <f t="shared" si="39"/>
        <v>#DIV/0!</v>
      </c>
      <c r="EH20" s="294">
        <v>221</v>
      </c>
      <c r="EI20" s="602">
        <f t="shared" si="40"/>
        <v>221</v>
      </c>
      <c r="EJ20" s="621" t="e">
        <f t="shared" si="41"/>
        <v>#DIV/0!</v>
      </c>
      <c r="EK20" s="294">
        <v>6689</v>
      </c>
      <c r="EL20" s="602">
        <f t="shared" si="42"/>
        <v>67</v>
      </c>
      <c r="EM20" s="621">
        <f t="shared" si="43"/>
        <v>1.011778918755663E-2</v>
      </c>
    </row>
    <row r="21" spans="1:143" x14ac:dyDescent="0.3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4">
        <v>18</v>
      </c>
      <c r="BY21" s="845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  <c r="DM21" s="294">
        <v>4507</v>
      </c>
      <c r="DN21" s="602">
        <f t="shared" si="26"/>
        <v>507</v>
      </c>
      <c r="DO21" s="621">
        <f t="shared" si="27"/>
        <v>0.12675</v>
      </c>
      <c r="DP21" s="294">
        <v>880</v>
      </c>
      <c r="DQ21" s="602">
        <f t="shared" si="28"/>
        <v>17</v>
      </c>
      <c r="DR21" s="621">
        <f t="shared" si="29"/>
        <v>1.9698725376593278E-2</v>
      </c>
      <c r="DS21" s="294">
        <v>10492</v>
      </c>
      <c r="DT21" s="602">
        <f t="shared" si="30"/>
        <v>750</v>
      </c>
      <c r="DU21" s="621">
        <f t="shared" si="31"/>
        <v>7.6986245124204475E-2</v>
      </c>
      <c r="DV21" s="294">
        <v>31437</v>
      </c>
      <c r="DW21" s="602">
        <f t="shared" si="32"/>
        <v>574</v>
      </c>
      <c r="DX21" s="621">
        <f t="shared" si="33"/>
        <v>1.8598321614878656E-2</v>
      </c>
      <c r="DY21" s="294">
        <v>1120</v>
      </c>
      <c r="DZ21" s="602">
        <f t="shared" si="34"/>
        <v>-18</v>
      </c>
      <c r="EA21" s="621">
        <f t="shared" si="35"/>
        <v>-1.5817223198594025E-2</v>
      </c>
      <c r="EB21" s="294">
        <v>1069</v>
      </c>
      <c r="EC21" s="602">
        <f t="shared" si="36"/>
        <v>-37</v>
      </c>
      <c r="ED21" s="621">
        <f t="shared" si="37"/>
        <v>-3.3453887884267633E-2</v>
      </c>
      <c r="EE21" s="294">
        <v>1500</v>
      </c>
      <c r="EF21" s="602">
        <f t="shared" si="38"/>
        <v>320</v>
      </c>
      <c r="EG21" s="621">
        <f t="shared" si="39"/>
        <v>0.2711864406779661</v>
      </c>
      <c r="EH21" s="294">
        <v>3689</v>
      </c>
      <c r="EI21" s="602">
        <f t="shared" si="40"/>
        <v>265</v>
      </c>
      <c r="EJ21" s="621">
        <f t="shared" si="41"/>
        <v>7.739485981308411E-2</v>
      </c>
      <c r="EK21" s="294">
        <v>35126</v>
      </c>
      <c r="EL21" s="602">
        <f t="shared" si="42"/>
        <v>839</v>
      </c>
      <c r="EM21" s="621">
        <f t="shared" si="43"/>
        <v>2.4469915711494154E-2</v>
      </c>
    </row>
    <row r="22" spans="1:143" x14ac:dyDescent="0.3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4">
        <v>-258</v>
      </c>
      <c r="BY22" s="845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  <c r="EE22" s="294">
        <v>3273</v>
      </c>
      <c r="EF22" s="602">
        <f t="shared" si="38"/>
        <v>-194</v>
      </c>
      <c r="EG22" s="621">
        <f t="shared" si="39"/>
        <v>-5.5956158061724832E-2</v>
      </c>
      <c r="EH22" s="294">
        <v>10294</v>
      </c>
      <c r="EI22" s="602">
        <f t="shared" si="40"/>
        <v>293</v>
      </c>
      <c r="EJ22" s="621">
        <f t="shared" si="41"/>
        <v>2.9297070292970701E-2</v>
      </c>
      <c r="EK22" s="294">
        <v>163827</v>
      </c>
      <c r="EL22" s="602">
        <f t="shared" si="42"/>
        <v>-4044</v>
      </c>
      <c r="EM22" s="621">
        <f t="shared" si="43"/>
        <v>-2.4089926193327019E-2</v>
      </c>
    </row>
    <row r="23" spans="1:143" x14ac:dyDescent="0.3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</row>
    <row r="24" spans="1:143" x14ac:dyDescent="0.3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</row>
    <row r="25" spans="1:143" x14ac:dyDescent="0.3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</row>
    <row r="26" spans="1:143" x14ac:dyDescent="0.3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4">
        <v>-2327</v>
      </c>
      <c r="BY26" s="845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  <c r="DM26" s="294">
        <v>26840</v>
      </c>
      <c r="DN26" s="602">
        <f t="shared" si="26"/>
        <v>2905</v>
      </c>
      <c r="DO26" s="621">
        <f t="shared" si="27"/>
        <v>0.12137037810737414</v>
      </c>
      <c r="DP26" s="294">
        <v>27519</v>
      </c>
      <c r="DQ26" s="602">
        <f t="shared" si="28"/>
        <v>5234</v>
      </c>
      <c r="DR26" s="621">
        <f t="shared" si="29"/>
        <v>0.23486650213147858</v>
      </c>
      <c r="DS26" s="294">
        <v>141997</v>
      </c>
      <c r="DT26" s="602">
        <f t="shared" si="30"/>
        <v>12789</v>
      </c>
      <c r="DU26" s="621">
        <f t="shared" si="31"/>
        <v>9.8979939322642554E-2</v>
      </c>
      <c r="DV26" s="294">
        <v>519683</v>
      </c>
      <c r="DW26" s="602">
        <f t="shared" si="32"/>
        <v>-6992</v>
      </c>
      <c r="DX26" s="621">
        <f t="shared" si="33"/>
        <v>-1.3275739307922344E-2</v>
      </c>
      <c r="DY26" s="294">
        <v>25777</v>
      </c>
      <c r="DZ26" s="602">
        <f t="shared" si="34"/>
        <v>2808</v>
      </c>
      <c r="EA26" s="621">
        <f t="shared" si="35"/>
        <v>0.12225173059340851</v>
      </c>
      <c r="EB26" s="294">
        <v>23590</v>
      </c>
      <c r="EC26" s="602">
        <f t="shared" si="36"/>
        <v>6178</v>
      </c>
      <c r="ED26" s="621">
        <f t="shared" si="37"/>
        <v>0.35481277280036755</v>
      </c>
      <c r="EE26" s="294">
        <v>21310</v>
      </c>
      <c r="EF26" s="602">
        <f t="shared" si="38"/>
        <v>-1441</v>
      </c>
      <c r="EG26" s="621">
        <f t="shared" si="39"/>
        <v>-6.3337875258230411E-2</v>
      </c>
      <c r="EH26" s="294">
        <v>70677</v>
      </c>
      <c r="EI26" s="602">
        <f t="shared" si="40"/>
        <v>7545</v>
      </c>
      <c r="EJ26" s="621">
        <f t="shared" si="41"/>
        <v>0.1195114997148831</v>
      </c>
      <c r="EK26" s="294">
        <v>590360</v>
      </c>
      <c r="EL26" s="602">
        <f t="shared" si="42"/>
        <v>553</v>
      </c>
      <c r="EM26" s="621">
        <f t="shared" si="43"/>
        <v>9.3759484034607933E-4</v>
      </c>
    </row>
    <row r="27" spans="1:143" x14ac:dyDescent="0.3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4">
        <v>38</v>
      </c>
      <c r="BY27" s="845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  <c r="DM27" s="294">
        <v>1305</v>
      </c>
      <c r="DN27" s="602">
        <f t="shared" si="26"/>
        <v>264</v>
      </c>
      <c r="DO27" s="621">
        <f t="shared" si="27"/>
        <v>0.25360230547550433</v>
      </c>
      <c r="DP27" s="294">
        <v>756</v>
      </c>
      <c r="DQ27" s="602">
        <f t="shared" si="28"/>
        <v>-58</v>
      </c>
      <c r="DR27" s="621">
        <f t="shared" si="29"/>
        <v>-7.125307125307126E-2</v>
      </c>
      <c r="DS27" s="294">
        <v>6406</v>
      </c>
      <c r="DT27" s="602">
        <f t="shared" si="30"/>
        <v>318</v>
      </c>
      <c r="DU27" s="621">
        <f t="shared" si="31"/>
        <v>5.223390275952694E-2</v>
      </c>
      <c r="DV27" s="294">
        <v>26510</v>
      </c>
      <c r="DW27" s="602">
        <f t="shared" si="32"/>
        <v>-3216</v>
      </c>
      <c r="DX27" s="621">
        <f t="shared" si="33"/>
        <v>-0.10818811814573101</v>
      </c>
      <c r="DY27" s="294">
        <v>782</v>
      </c>
      <c r="DZ27" s="602">
        <f t="shared" si="34"/>
        <v>-80</v>
      </c>
      <c r="EA27" s="621">
        <f t="shared" si="35"/>
        <v>-9.2807424593967514E-2</v>
      </c>
      <c r="EB27" s="294">
        <v>534</v>
      </c>
      <c r="EC27" s="602">
        <f t="shared" si="36"/>
        <v>-206</v>
      </c>
      <c r="ED27" s="621">
        <f t="shared" si="37"/>
        <v>-0.27837837837837837</v>
      </c>
      <c r="EE27" s="294">
        <v>800</v>
      </c>
      <c r="EF27" s="602">
        <f t="shared" si="38"/>
        <v>-264</v>
      </c>
      <c r="EG27" s="621">
        <f t="shared" si="39"/>
        <v>-0.24812030075187969</v>
      </c>
      <c r="EH27" s="294">
        <v>2116</v>
      </c>
      <c r="EI27" s="602">
        <f t="shared" si="40"/>
        <v>-550</v>
      </c>
      <c r="EJ27" s="621">
        <f t="shared" si="41"/>
        <v>-0.20630157539384847</v>
      </c>
      <c r="EK27" s="294">
        <v>28626</v>
      </c>
      <c r="EL27" s="602">
        <f t="shared" si="42"/>
        <v>-3766</v>
      </c>
      <c r="EM27" s="621">
        <f t="shared" si="43"/>
        <v>-0.11626327488268709</v>
      </c>
    </row>
    <row r="28" spans="1:143" x14ac:dyDescent="0.3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4">
        <v>0</v>
      </c>
      <c r="BY28" s="845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  <c r="DM28" s="294">
        <v>1187</v>
      </c>
      <c r="DN28" s="602">
        <f t="shared" si="26"/>
        <v>29</v>
      </c>
      <c r="DO28" s="621">
        <f t="shared" si="27"/>
        <v>2.5043177892918825E-2</v>
      </c>
      <c r="DP28" s="294">
        <v>77</v>
      </c>
      <c r="DQ28" s="602">
        <f t="shared" si="28"/>
        <v>-102</v>
      </c>
      <c r="DR28" s="621">
        <f t="shared" si="29"/>
        <v>-0.56983240223463683</v>
      </c>
      <c r="DS28" s="294">
        <v>5439</v>
      </c>
      <c r="DT28" s="602">
        <f t="shared" si="30"/>
        <v>656</v>
      </c>
      <c r="DU28" s="621">
        <f t="shared" si="31"/>
        <v>0.13715241480242527</v>
      </c>
      <c r="DV28" s="294">
        <v>26764</v>
      </c>
      <c r="DW28" s="602">
        <f t="shared" si="32"/>
        <v>864</v>
      </c>
      <c r="DX28" s="621">
        <f t="shared" si="33"/>
        <v>3.3359073359073357E-2</v>
      </c>
      <c r="DY28" s="294">
        <v>0</v>
      </c>
      <c r="DZ28" s="602">
        <f t="shared" si="34"/>
        <v>0</v>
      </c>
      <c r="EA28" s="621" t="e">
        <f t="shared" si="35"/>
        <v>#DIV/0!</v>
      </c>
      <c r="EB28" s="294">
        <v>0</v>
      </c>
      <c r="EC28" s="602">
        <f t="shared" si="36"/>
        <v>0</v>
      </c>
      <c r="ED28" s="621" t="e">
        <f t="shared" si="37"/>
        <v>#DIV/0!</v>
      </c>
      <c r="EE28" s="294">
        <v>331</v>
      </c>
      <c r="EF28" s="602">
        <f t="shared" si="38"/>
        <v>-300</v>
      </c>
      <c r="EG28" s="621">
        <f t="shared" si="39"/>
        <v>-0.47543581616481773</v>
      </c>
      <c r="EH28" s="294">
        <v>331</v>
      </c>
      <c r="EI28" s="602">
        <f t="shared" si="40"/>
        <v>-300</v>
      </c>
      <c r="EJ28" s="621">
        <f t="shared" si="41"/>
        <v>-0.47543581616481773</v>
      </c>
      <c r="EK28" s="294">
        <v>27095</v>
      </c>
      <c r="EL28" s="602">
        <f t="shared" si="42"/>
        <v>564</v>
      </c>
      <c r="EM28" s="621">
        <f t="shared" si="43"/>
        <v>2.1258150842410766E-2</v>
      </c>
    </row>
    <row r="29" spans="1:143" x14ac:dyDescent="0.3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4">
        <v>-2926</v>
      </c>
      <c r="BY29" s="845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  <c r="DM29" s="294">
        <v>15343</v>
      </c>
      <c r="DN29" s="602">
        <f t="shared" si="26"/>
        <v>1691</v>
      </c>
      <c r="DO29" s="621">
        <f t="shared" si="27"/>
        <v>0.12386463521828303</v>
      </c>
      <c r="DP29" s="294">
        <v>19103</v>
      </c>
      <c r="DQ29" s="602">
        <f t="shared" si="28"/>
        <v>3673</v>
      </c>
      <c r="DR29" s="621">
        <f t="shared" si="29"/>
        <v>0.23804277381723915</v>
      </c>
      <c r="DS29" s="294">
        <v>78165</v>
      </c>
      <c r="DT29" s="602">
        <f t="shared" si="30"/>
        <v>8375</v>
      </c>
      <c r="DU29" s="621">
        <f t="shared" si="31"/>
        <v>0.12000286574007737</v>
      </c>
      <c r="DV29" s="294">
        <v>248243</v>
      </c>
      <c r="DW29" s="602">
        <f t="shared" si="32"/>
        <v>-2200</v>
      </c>
      <c r="DX29" s="621">
        <f t="shared" si="33"/>
        <v>-8.7844339829821552E-3</v>
      </c>
      <c r="DY29" s="294">
        <v>17946</v>
      </c>
      <c r="DZ29" s="602">
        <f t="shared" si="34"/>
        <v>695</v>
      </c>
      <c r="EA29" s="621">
        <f t="shared" si="35"/>
        <v>4.0287519564083239E-2</v>
      </c>
      <c r="EB29" s="294">
        <v>15399</v>
      </c>
      <c r="EC29" s="602">
        <f t="shared" si="36"/>
        <v>1970</v>
      </c>
      <c r="ED29" s="621">
        <f t="shared" si="37"/>
        <v>0.14669744582619704</v>
      </c>
      <c r="EE29" s="294">
        <v>11988</v>
      </c>
      <c r="EF29" s="602">
        <f t="shared" si="38"/>
        <v>-1884</v>
      </c>
      <c r="EG29" s="621">
        <f t="shared" si="39"/>
        <v>-0.13581314878892733</v>
      </c>
      <c r="EH29" s="294">
        <v>45333</v>
      </c>
      <c r="EI29" s="602">
        <f t="shared" si="40"/>
        <v>781</v>
      </c>
      <c r="EJ29" s="621">
        <f t="shared" si="41"/>
        <v>1.7530077213144191E-2</v>
      </c>
      <c r="EK29" s="294">
        <v>293576</v>
      </c>
      <c r="EL29" s="602">
        <f t="shared" si="42"/>
        <v>-1419</v>
      </c>
      <c r="EM29" s="621">
        <f t="shared" si="43"/>
        <v>-4.8102510212037495E-3</v>
      </c>
    </row>
    <row r="30" spans="1:143" x14ac:dyDescent="0.3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4">
        <v>156</v>
      </c>
      <c r="BY30" s="845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  <c r="DM30" s="294">
        <v>3706</v>
      </c>
      <c r="DN30" s="602">
        <f t="shared" si="26"/>
        <v>193</v>
      </c>
      <c r="DO30" s="621">
        <f t="shared" si="27"/>
        <v>5.4938798747509253E-2</v>
      </c>
      <c r="DP30" s="294">
        <v>826</v>
      </c>
      <c r="DQ30" s="602">
        <f t="shared" si="28"/>
        <v>173</v>
      </c>
      <c r="DR30" s="621">
        <f t="shared" si="29"/>
        <v>0.26493108728943338</v>
      </c>
      <c r="DS30" s="294">
        <v>17318</v>
      </c>
      <c r="DT30" s="602">
        <f t="shared" si="30"/>
        <v>1407</v>
      </c>
      <c r="DU30" s="621">
        <f t="shared" si="31"/>
        <v>8.8429388473383191E-2</v>
      </c>
      <c r="DV30" s="294">
        <v>82147</v>
      </c>
      <c r="DW30" s="602">
        <f t="shared" si="32"/>
        <v>-462</v>
      </c>
      <c r="DX30" s="621">
        <f t="shared" si="33"/>
        <v>-5.5926109745911461E-3</v>
      </c>
      <c r="DY30" s="294">
        <v>604</v>
      </c>
      <c r="DZ30" s="602">
        <f t="shared" si="34"/>
        <v>-103</v>
      </c>
      <c r="EA30" s="621">
        <f t="shared" si="35"/>
        <v>-0.14568599717114569</v>
      </c>
      <c r="EB30" s="294">
        <v>721</v>
      </c>
      <c r="EC30" s="602">
        <f t="shared" si="36"/>
        <v>33</v>
      </c>
      <c r="ED30" s="621">
        <f t="shared" si="37"/>
        <v>4.7965116279069769E-2</v>
      </c>
      <c r="EE30" s="294">
        <v>1309</v>
      </c>
      <c r="EF30" s="602">
        <f t="shared" si="38"/>
        <v>-920</v>
      </c>
      <c r="EG30" s="621">
        <f t="shared" si="39"/>
        <v>-0.41274113952445041</v>
      </c>
      <c r="EH30" s="294">
        <v>2634</v>
      </c>
      <c r="EI30" s="602">
        <f t="shared" si="40"/>
        <v>-990</v>
      </c>
      <c r="EJ30" s="621">
        <f t="shared" si="41"/>
        <v>-0.27317880794701987</v>
      </c>
      <c r="EK30" s="294">
        <v>84781</v>
      </c>
      <c r="EL30" s="602">
        <f t="shared" si="42"/>
        <v>-1452</v>
      </c>
      <c r="EM30" s="621">
        <f t="shared" si="43"/>
        <v>-1.6838101422889148E-2</v>
      </c>
    </row>
    <row r="31" spans="1:143" x14ac:dyDescent="0.3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4">
        <v>0</v>
      </c>
      <c r="BY31" s="845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  <c r="DN31" s="602">
        <f t="shared" si="26"/>
        <v>0</v>
      </c>
      <c r="DO31" s="621" t="e">
        <f t="shared" si="27"/>
        <v>#DIV/0!</v>
      </c>
      <c r="DQ31" s="602">
        <f t="shared" si="28"/>
        <v>0</v>
      </c>
      <c r="DR31" s="621" t="e">
        <f t="shared" si="29"/>
        <v>#DIV/0!</v>
      </c>
      <c r="DS31" s="294">
        <v>0</v>
      </c>
      <c r="DT31" s="602">
        <f t="shared" si="30"/>
        <v>0</v>
      </c>
      <c r="DU31" s="621" t="e">
        <f t="shared" si="31"/>
        <v>#DIV/0!</v>
      </c>
      <c r="DV31" s="294">
        <v>0</v>
      </c>
      <c r="DW31" s="602">
        <f t="shared" si="32"/>
        <v>0</v>
      </c>
      <c r="DX31" s="621" t="e">
        <f t="shared" si="33"/>
        <v>#DIV/0!</v>
      </c>
      <c r="DY31" s="294">
        <v>0</v>
      </c>
      <c r="DZ31" s="602">
        <f t="shared" si="34"/>
        <v>0</v>
      </c>
      <c r="EA31" s="621" t="e">
        <f t="shared" si="35"/>
        <v>#DIV/0!</v>
      </c>
      <c r="EB31" s="294">
        <v>0</v>
      </c>
      <c r="EC31" s="602">
        <f t="shared" si="36"/>
        <v>0</v>
      </c>
      <c r="ED31" s="621" t="e">
        <f t="shared" si="37"/>
        <v>#DIV/0!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0</v>
      </c>
      <c r="EI31" s="602">
        <f t="shared" si="40"/>
        <v>0</v>
      </c>
      <c r="EJ31" s="621" t="e">
        <f t="shared" si="41"/>
        <v>#DIV/0!</v>
      </c>
      <c r="EK31" s="294">
        <v>0</v>
      </c>
      <c r="EL31" s="602">
        <f t="shared" si="42"/>
        <v>0</v>
      </c>
      <c r="EM31" s="621" t="e">
        <f t="shared" si="43"/>
        <v>#DIV/0!</v>
      </c>
    </row>
    <row r="32" spans="1:143" x14ac:dyDescent="0.3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4">
        <v>405</v>
      </c>
      <c r="BY32" s="845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  <c r="EE32" s="294">
        <v>6882</v>
      </c>
      <c r="EF32" s="602">
        <f t="shared" si="38"/>
        <v>1927</v>
      </c>
      <c r="EG32" s="621">
        <f t="shared" si="39"/>
        <v>0.38890010090817356</v>
      </c>
      <c r="EH32" s="294">
        <v>20263</v>
      </c>
      <c r="EI32" s="602">
        <f t="shared" si="40"/>
        <v>8604</v>
      </c>
      <c r="EJ32" s="621">
        <f t="shared" si="41"/>
        <v>0.73797066643794496</v>
      </c>
      <c r="EK32" s="294">
        <v>156282</v>
      </c>
      <c r="EL32" s="602">
        <f t="shared" si="42"/>
        <v>6626</v>
      </c>
      <c r="EM32" s="621">
        <f t="shared" si="43"/>
        <v>4.4274870369380444E-2</v>
      </c>
    </row>
    <row r="33" spans="1:143" x14ac:dyDescent="0.3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S33" s="294">
        <v>0</v>
      </c>
      <c r="DT33" s="602">
        <f t="shared" si="30"/>
        <v>0</v>
      </c>
      <c r="DU33" s="621" t="e">
        <f t="shared" si="31"/>
        <v>#DIV/0!</v>
      </c>
      <c r="DV33" s="294">
        <v>0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H33" s="294">
        <v>0</v>
      </c>
      <c r="EI33" s="602">
        <f t="shared" si="40"/>
        <v>0</v>
      </c>
      <c r="EJ33" s="621" t="e">
        <f t="shared" si="41"/>
        <v>#DIV/0!</v>
      </c>
      <c r="EK33" s="294">
        <v>0</v>
      </c>
      <c r="EL33" s="602">
        <f t="shared" si="42"/>
        <v>0</v>
      </c>
      <c r="EM33" s="621" t="e">
        <f t="shared" si="43"/>
        <v>#DIV/0!</v>
      </c>
    </row>
    <row r="34" spans="1:143" x14ac:dyDescent="0.3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S34" s="294">
        <v>0</v>
      </c>
      <c r="DT34" s="602">
        <f t="shared" si="30"/>
        <v>0</v>
      </c>
      <c r="DU34" s="621" t="e">
        <f t="shared" si="31"/>
        <v>#DIV/0!</v>
      </c>
      <c r="DV34" s="294">
        <v>0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H34" s="294">
        <v>0</v>
      </c>
      <c r="EI34" s="602">
        <f t="shared" si="40"/>
        <v>0</v>
      </c>
      <c r="EJ34" s="621" t="e">
        <f t="shared" si="41"/>
        <v>#DIV/0!</v>
      </c>
      <c r="EK34" s="294">
        <v>0</v>
      </c>
      <c r="EL34" s="602">
        <f t="shared" si="42"/>
        <v>0</v>
      </c>
      <c r="EM34" s="621" t="e">
        <f t="shared" si="43"/>
        <v>#DIV/0!</v>
      </c>
    </row>
    <row r="35" spans="1:143" x14ac:dyDescent="0.3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S35" s="294">
        <v>0</v>
      </c>
      <c r="DT35" s="602">
        <f t="shared" si="30"/>
        <v>0</v>
      </c>
      <c r="DU35" s="621" t="e">
        <f t="shared" si="31"/>
        <v>#DIV/0!</v>
      </c>
      <c r="DV35" s="294">
        <v>0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H35" s="294">
        <v>0</v>
      </c>
      <c r="EI35" s="602">
        <f t="shared" si="40"/>
        <v>0</v>
      </c>
      <c r="EJ35" s="621" t="e">
        <f t="shared" si="41"/>
        <v>#DIV/0!</v>
      </c>
      <c r="EK35" s="294">
        <v>0</v>
      </c>
      <c r="EL35" s="602">
        <f t="shared" si="42"/>
        <v>0</v>
      </c>
      <c r="EM35" s="621" t="e">
        <f t="shared" si="43"/>
        <v>#DIV/0!</v>
      </c>
    </row>
    <row r="36" spans="1:143" x14ac:dyDescent="0.3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S36" s="294">
        <v>0</v>
      </c>
      <c r="DT36" s="602">
        <f t="shared" si="30"/>
        <v>0</v>
      </c>
      <c r="DU36" s="621" t="e">
        <f t="shared" si="31"/>
        <v>#DIV/0!</v>
      </c>
      <c r="DV36" s="294">
        <v>0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H36" s="294">
        <v>0</v>
      </c>
      <c r="EI36" s="602">
        <f t="shared" si="40"/>
        <v>0</v>
      </c>
      <c r="EJ36" s="621" t="e">
        <f t="shared" si="41"/>
        <v>#DIV/0!</v>
      </c>
      <c r="EK36" s="294">
        <v>0</v>
      </c>
      <c r="EL36" s="602">
        <f t="shared" si="42"/>
        <v>0</v>
      </c>
      <c r="EM36" s="621" t="e">
        <f t="shared" si="43"/>
        <v>#DIV/0!</v>
      </c>
    </row>
    <row r="37" spans="1:143" x14ac:dyDescent="0.3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S37" s="294">
        <v>0</v>
      </c>
      <c r="DT37" s="602">
        <f t="shared" si="30"/>
        <v>0</v>
      </c>
      <c r="DU37" s="621" t="e">
        <f t="shared" si="31"/>
        <v>#DIV/0!</v>
      </c>
      <c r="DV37" s="294">
        <v>0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H37" s="294">
        <v>0</v>
      </c>
      <c r="EI37" s="602">
        <f t="shared" si="40"/>
        <v>0</v>
      </c>
      <c r="EJ37" s="621" t="e">
        <f t="shared" si="41"/>
        <v>#DIV/0!</v>
      </c>
      <c r="EK37" s="294">
        <v>0</v>
      </c>
      <c r="EL37" s="602">
        <f t="shared" si="42"/>
        <v>0</v>
      </c>
      <c r="EM37" s="621" t="e">
        <f t="shared" si="43"/>
        <v>#DIV/0!</v>
      </c>
    </row>
    <row r="38" spans="1:143" x14ac:dyDescent="0.3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225436</v>
      </c>
      <c r="CY38" s="602">
        <f t="shared" si="16"/>
        <v>-19412.200000000012</v>
      </c>
      <c r="CZ38" s="621">
        <f t="shared" si="17"/>
        <v>-7.9282592234698926E-2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594932</v>
      </c>
      <c r="DH38" s="602">
        <f t="shared" si="22"/>
        <v>-27996.100000000093</v>
      </c>
      <c r="DI38" s="621">
        <f t="shared" si="23"/>
        <v>-4.494274700402838E-2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  <c r="DM38" s="294">
        <v>99225.600000000006</v>
      </c>
      <c r="DN38" s="602">
        <f t="shared" si="26"/>
        <v>-2942.3999999999942</v>
      </c>
      <c r="DO38" s="621">
        <f t="shared" si="27"/>
        <v>-2.8799624148461302E-2</v>
      </c>
      <c r="DP38" s="294">
        <v>34015.800000000003</v>
      </c>
      <c r="DQ38" s="602">
        <f t="shared" si="28"/>
        <v>-4452.8999999999942</v>
      </c>
      <c r="DR38" s="621">
        <f t="shared" si="29"/>
        <v>-0.11575384663375665</v>
      </c>
      <c r="DS38" s="294">
        <v>273268.7</v>
      </c>
      <c r="DT38" s="602">
        <f t="shared" si="30"/>
        <v>-7298.1278881210019</v>
      </c>
      <c r="DU38" s="621">
        <f t="shared" si="31"/>
        <v>-2.6012083976767231E-2</v>
      </c>
      <c r="DV38" s="294">
        <v>868200.7</v>
      </c>
      <c r="DW38" s="602">
        <f t="shared" si="32"/>
        <v>-35294.227888121037</v>
      </c>
      <c r="DX38" s="621">
        <f t="shared" si="33"/>
        <v>-3.9064112922714153E-2</v>
      </c>
      <c r="DY38" s="294">
        <v>20437</v>
      </c>
      <c r="DZ38" s="602">
        <f t="shared" si="34"/>
        <v>-505</v>
      </c>
      <c r="EA38" s="621">
        <f t="shared" si="35"/>
        <v>-2.4114220227294432E-2</v>
      </c>
      <c r="EB38" s="294">
        <v>19328.3</v>
      </c>
      <c r="EC38" s="602">
        <f t="shared" si="36"/>
        <v>191.79999999999927</v>
      </c>
      <c r="ED38" s="621">
        <f t="shared" si="37"/>
        <v>1.002273142946721E-2</v>
      </c>
      <c r="EE38" s="294">
        <v>49381</v>
      </c>
      <c r="EF38" s="602">
        <f t="shared" si="38"/>
        <v>-2363.9000000000015</v>
      </c>
      <c r="EG38" s="621">
        <f t="shared" si="39"/>
        <v>-4.5683729217758685E-2</v>
      </c>
      <c r="EH38" s="294">
        <v>89146.299999999988</v>
      </c>
      <c r="EI38" s="602">
        <f t="shared" si="40"/>
        <v>-2677.1000000000058</v>
      </c>
      <c r="EJ38" s="621">
        <f t="shared" si="41"/>
        <v>-2.9154877732691296E-2</v>
      </c>
      <c r="EK38" s="294">
        <v>957347</v>
      </c>
      <c r="EL38" s="602">
        <f t="shared" si="42"/>
        <v>-37972.727888121037</v>
      </c>
      <c r="EM38" s="621">
        <f t="shared" si="43"/>
        <v>-3.8151286289373504E-2</v>
      </c>
    </row>
    <row r="39" spans="1:143" x14ac:dyDescent="0.3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47348</v>
      </c>
      <c r="CY39" s="602">
        <f t="shared" si="16"/>
        <v>-8037.1999999999971</v>
      </c>
      <c r="CZ39" s="621">
        <f t="shared" si="17"/>
        <v>-0.14511457934610686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132768</v>
      </c>
      <c r="DH39" s="602">
        <f t="shared" si="22"/>
        <v>-16528.700000000012</v>
      </c>
      <c r="DI39" s="621">
        <f t="shared" si="23"/>
        <v>-0.11071041757788357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  <c r="DM39" s="294">
        <v>29718</v>
      </c>
      <c r="DN39" s="602">
        <f t="shared" si="26"/>
        <v>-1815.5</v>
      </c>
      <c r="DO39" s="621">
        <f t="shared" si="27"/>
        <v>-5.7573691470975311E-2</v>
      </c>
      <c r="DP39" s="294">
        <v>8930.2000000000007</v>
      </c>
      <c r="DQ39" s="602">
        <f t="shared" si="28"/>
        <v>-4193.5</v>
      </c>
      <c r="DR39" s="621">
        <f t="shared" si="29"/>
        <v>-0.31953641122549281</v>
      </c>
      <c r="DS39" s="294">
        <v>75870.2</v>
      </c>
      <c r="DT39" s="602">
        <f t="shared" si="30"/>
        <v>-5767.1278881209873</v>
      </c>
      <c r="DU39" s="621">
        <f t="shared" si="31"/>
        <v>-7.0643271127449045E-2</v>
      </c>
      <c r="DV39" s="294">
        <v>208638.2</v>
      </c>
      <c r="DW39" s="602">
        <f t="shared" si="32"/>
        <v>-22295.827888120984</v>
      </c>
      <c r="DX39" s="621">
        <f t="shared" si="33"/>
        <v>-9.6546308450145293E-2</v>
      </c>
      <c r="DY39" s="294">
        <v>7257</v>
      </c>
      <c r="DZ39" s="602">
        <f t="shared" si="34"/>
        <v>-273</v>
      </c>
      <c r="EA39" s="621">
        <f t="shared" si="35"/>
        <v>-3.6254980079681275E-2</v>
      </c>
      <c r="EB39" s="294">
        <v>6134.3</v>
      </c>
      <c r="EC39" s="602">
        <f t="shared" si="36"/>
        <v>390.30000000000018</v>
      </c>
      <c r="ED39" s="621">
        <f t="shared" si="37"/>
        <v>6.7949164345403934E-2</v>
      </c>
      <c r="EE39" s="294">
        <v>8572.4</v>
      </c>
      <c r="EF39" s="602">
        <f t="shared" si="38"/>
        <v>-1340.3000000000011</v>
      </c>
      <c r="EG39" s="621">
        <f t="shared" si="39"/>
        <v>-0.13521038667567878</v>
      </c>
      <c r="EH39" s="294">
        <v>21963.7</v>
      </c>
      <c r="EI39" s="602">
        <f t="shared" si="40"/>
        <v>-1223</v>
      </c>
      <c r="EJ39" s="621">
        <f t="shared" si="41"/>
        <v>-5.274575510961025E-2</v>
      </c>
      <c r="EK39" s="294">
        <v>230601.9</v>
      </c>
      <c r="EL39" s="602">
        <f t="shared" si="42"/>
        <v>-23518.827888120984</v>
      </c>
      <c r="EM39" s="621">
        <f t="shared" si="43"/>
        <v>-9.2549821038114488E-2</v>
      </c>
    </row>
    <row r="40" spans="1:143" x14ac:dyDescent="0.3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  <c r="DM40" s="294">
        <v>28362</v>
      </c>
      <c r="DN40" s="602">
        <f t="shared" si="26"/>
        <v>-1976</v>
      </c>
      <c r="DO40" s="621">
        <f t="shared" si="27"/>
        <v>-6.5132836706440767E-2</v>
      </c>
      <c r="DP40" s="294">
        <v>8538</v>
      </c>
      <c r="DQ40" s="602">
        <f t="shared" si="28"/>
        <v>-4140</v>
      </c>
      <c r="DR40" s="621">
        <f t="shared" si="29"/>
        <v>-0.32654992901088498</v>
      </c>
      <c r="DS40" s="294">
        <v>72260</v>
      </c>
      <c r="DT40" s="602">
        <f t="shared" si="30"/>
        <v>-6071</v>
      </c>
      <c r="DU40" s="621">
        <f t="shared" si="31"/>
        <v>-7.750443630235794E-2</v>
      </c>
      <c r="DV40" s="294">
        <v>200301</v>
      </c>
      <c r="DW40" s="602">
        <f t="shared" si="32"/>
        <v>-20340</v>
      </c>
      <c r="DX40" s="621">
        <f t="shared" si="33"/>
        <v>-9.2185949120970265E-2</v>
      </c>
      <c r="DY40" s="294">
        <v>7224</v>
      </c>
      <c r="DZ40" s="602">
        <f t="shared" si="34"/>
        <v>-178</v>
      </c>
      <c r="EA40" s="621">
        <f t="shared" si="35"/>
        <v>-2.4047554714941907E-2</v>
      </c>
      <c r="EB40" s="294">
        <v>6104</v>
      </c>
      <c r="EC40" s="602">
        <f t="shared" si="36"/>
        <v>474</v>
      </c>
      <c r="ED40" s="621">
        <f t="shared" si="37"/>
        <v>8.4191829484902309E-2</v>
      </c>
      <c r="EE40" s="294">
        <v>8128</v>
      </c>
      <c r="EF40" s="602">
        <f t="shared" si="38"/>
        <v>-1198</v>
      </c>
      <c r="EG40" s="621">
        <f t="shared" si="39"/>
        <v>-0.12845807420115804</v>
      </c>
      <c r="EH40" s="294">
        <v>21456</v>
      </c>
      <c r="EI40" s="602">
        <f t="shared" si="40"/>
        <v>-902</v>
      </c>
      <c r="EJ40" s="621">
        <f t="shared" si="41"/>
        <v>-4.0343501207621431E-2</v>
      </c>
      <c r="EK40" s="294">
        <v>221757</v>
      </c>
      <c r="EL40" s="602">
        <f t="shared" si="42"/>
        <v>-21242</v>
      </c>
      <c r="EM40" s="621">
        <f t="shared" si="43"/>
        <v>-8.7415997596697922E-2</v>
      </c>
    </row>
    <row r="41" spans="1:143" x14ac:dyDescent="0.3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  <c r="DM41" s="294">
        <v>4018</v>
      </c>
      <c r="DN41" s="602">
        <f t="shared" si="26"/>
        <v>-242</v>
      </c>
      <c r="DO41" s="621">
        <f t="shared" si="27"/>
        <v>-5.68075117370892E-2</v>
      </c>
      <c r="DP41" s="294">
        <v>1669</v>
      </c>
      <c r="DQ41" s="602">
        <f t="shared" si="28"/>
        <v>-255</v>
      </c>
      <c r="DR41" s="621">
        <f t="shared" si="29"/>
        <v>-0.13253638253638253</v>
      </c>
      <c r="DS41" s="294">
        <v>10475</v>
      </c>
      <c r="DT41" s="602">
        <f t="shared" si="30"/>
        <v>-301</v>
      </c>
      <c r="DU41" s="621">
        <f t="shared" si="31"/>
        <v>-2.7932442464736452E-2</v>
      </c>
      <c r="DV41" s="294">
        <v>26742</v>
      </c>
      <c r="DW41" s="602">
        <f t="shared" si="32"/>
        <v>-883</v>
      </c>
      <c r="DX41" s="621">
        <f t="shared" si="33"/>
        <v>-3.1963800904977378E-2</v>
      </c>
      <c r="DY41" s="294">
        <v>1218</v>
      </c>
      <c r="DZ41" s="602">
        <f t="shared" si="34"/>
        <v>-292</v>
      </c>
      <c r="EA41" s="621">
        <f t="shared" si="35"/>
        <v>-0.19337748344370861</v>
      </c>
      <c r="EB41" s="294">
        <v>1575</v>
      </c>
      <c r="EC41" s="602">
        <f t="shared" si="36"/>
        <v>72</v>
      </c>
      <c r="ED41" s="621">
        <f t="shared" si="37"/>
        <v>4.790419161676647E-2</v>
      </c>
      <c r="EE41" s="294">
        <v>1629</v>
      </c>
      <c r="EF41" s="602">
        <f t="shared" si="38"/>
        <v>56</v>
      </c>
      <c r="EG41" s="621">
        <f t="shared" si="39"/>
        <v>3.5600762873490149E-2</v>
      </c>
      <c r="EH41" s="294">
        <v>4422</v>
      </c>
      <c r="EI41" s="602">
        <f t="shared" si="40"/>
        <v>-164</v>
      </c>
      <c r="EJ41" s="621">
        <f t="shared" si="41"/>
        <v>-3.5761011774967294E-2</v>
      </c>
      <c r="EK41" s="294">
        <v>31164</v>
      </c>
      <c r="EL41" s="602">
        <f t="shared" si="42"/>
        <v>-1047</v>
      </c>
      <c r="EM41" s="621">
        <f t="shared" si="43"/>
        <v>-3.2504423954549687E-2</v>
      </c>
    </row>
    <row r="42" spans="1:143" x14ac:dyDescent="0.3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  <c r="DM42" s="294">
        <v>8503</v>
      </c>
      <c r="DN42" s="602">
        <f t="shared" si="26"/>
        <v>-598</v>
      </c>
      <c r="DO42" s="621">
        <f t="shared" si="27"/>
        <v>-6.5707065157674979E-2</v>
      </c>
      <c r="DP42" s="294">
        <v>3645</v>
      </c>
      <c r="DQ42" s="602">
        <f t="shared" si="28"/>
        <v>-1107</v>
      </c>
      <c r="DR42" s="621">
        <f t="shared" si="29"/>
        <v>-0.23295454545454544</v>
      </c>
      <c r="DS42" s="294">
        <v>22781</v>
      </c>
      <c r="DT42" s="602">
        <f t="shared" si="30"/>
        <v>-1104</v>
      </c>
      <c r="DU42" s="621">
        <f t="shared" si="31"/>
        <v>-4.6221477915009419E-2</v>
      </c>
      <c r="DV42" s="294">
        <v>60674</v>
      </c>
      <c r="DW42" s="602">
        <f t="shared" si="32"/>
        <v>-4268</v>
      </c>
      <c r="DX42" s="621">
        <f t="shared" si="33"/>
        <v>-6.5720181084660156E-2</v>
      </c>
      <c r="DY42" s="294">
        <v>3206</v>
      </c>
      <c r="DZ42" s="602">
        <f t="shared" si="34"/>
        <v>113</v>
      </c>
      <c r="EA42" s="621">
        <f t="shared" si="35"/>
        <v>3.6534109279017138E-2</v>
      </c>
      <c r="EB42" s="294">
        <v>2378</v>
      </c>
      <c r="EC42" s="602">
        <f t="shared" si="36"/>
        <v>88</v>
      </c>
      <c r="ED42" s="621">
        <f t="shared" si="37"/>
        <v>3.8427947598253277E-2</v>
      </c>
      <c r="EE42" s="294">
        <v>3346</v>
      </c>
      <c r="EF42" s="602">
        <f t="shared" si="38"/>
        <v>-344</v>
      </c>
      <c r="EG42" s="621">
        <f t="shared" si="39"/>
        <v>-9.322493224932249E-2</v>
      </c>
      <c r="EH42" s="294">
        <v>8930</v>
      </c>
      <c r="EI42" s="602">
        <f t="shared" si="40"/>
        <v>-143</v>
      </c>
      <c r="EJ42" s="621">
        <f t="shared" si="41"/>
        <v>-1.5761049267056102E-2</v>
      </c>
      <c r="EK42" s="294">
        <v>69604</v>
      </c>
      <c r="EL42" s="602">
        <f t="shared" si="42"/>
        <v>-4411</v>
      </c>
      <c r="EM42" s="621">
        <f t="shared" si="43"/>
        <v>-5.9596027832196176E-2</v>
      </c>
    </row>
    <row r="43" spans="1:143" x14ac:dyDescent="0.3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  <c r="DN43" s="602">
        <f t="shared" si="26"/>
        <v>0</v>
      </c>
      <c r="DO43" s="621" t="e">
        <f t="shared" si="27"/>
        <v>#DIV/0!</v>
      </c>
      <c r="DQ43" s="602">
        <f t="shared" si="28"/>
        <v>0</v>
      </c>
      <c r="DR43" s="621" t="e">
        <f t="shared" si="29"/>
        <v>#DIV/0!</v>
      </c>
      <c r="DT43" s="602">
        <f t="shared" si="30"/>
        <v>0</v>
      </c>
      <c r="DU43" s="621" t="e">
        <f t="shared" si="31"/>
        <v>#DIV/0!</v>
      </c>
      <c r="DV43" s="294">
        <v>0</v>
      </c>
      <c r="DW43" s="602">
        <f t="shared" si="32"/>
        <v>0</v>
      </c>
      <c r="DX43" s="621" t="e">
        <f t="shared" si="33"/>
        <v>#DIV/0!</v>
      </c>
      <c r="DY43" s="294">
        <v>0</v>
      </c>
      <c r="DZ43" s="602">
        <f t="shared" si="34"/>
        <v>0</v>
      </c>
      <c r="EA43" s="621" t="e">
        <f t="shared" si="35"/>
        <v>#DIV/0!</v>
      </c>
      <c r="EC43" s="602">
        <f t="shared" si="36"/>
        <v>0</v>
      </c>
      <c r="ED43" s="621" t="e">
        <f t="shared" si="37"/>
        <v>#DIV/0!</v>
      </c>
      <c r="EF43" s="602">
        <f t="shared" si="38"/>
        <v>0</v>
      </c>
      <c r="EG43" s="621" t="e">
        <f t="shared" si="39"/>
        <v>#DIV/0!</v>
      </c>
      <c r="EI43" s="602">
        <f t="shared" si="40"/>
        <v>0</v>
      </c>
      <c r="EJ43" s="621" t="e">
        <f t="shared" si="41"/>
        <v>#DIV/0!</v>
      </c>
      <c r="EK43" s="294">
        <v>0</v>
      </c>
      <c r="EL43" s="602">
        <f t="shared" si="42"/>
        <v>0</v>
      </c>
      <c r="EM43" s="621" t="e">
        <f t="shared" si="43"/>
        <v>#DIV/0!</v>
      </c>
    </row>
    <row r="44" spans="1:143" x14ac:dyDescent="0.3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  <c r="EE44" s="294">
        <v>3153</v>
      </c>
      <c r="EF44" s="602">
        <f t="shared" si="38"/>
        <v>-910</v>
      </c>
      <c r="EG44" s="621">
        <f t="shared" si="39"/>
        <v>-0.22397243416194929</v>
      </c>
      <c r="EH44" s="294">
        <v>8104</v>
      </c>
      <c r="EI44" s="602">
        <f t="shared" si="40"/>
        <v>-595</v>
      </c>
      <c r="EJ44" s="621">
        <f t="shared" si="41"/>
        <v>-6.8398666513392339E-2</v>
      </c>
      <c r="EK44" s="294">
        <v>120989</v>
      </c>
      <c r="EL44" s="602">
        <f t="shared" si="42"/>
        <v>-15784</v>
      </c>
      <c r="EM44" s="621">
        <f t="shared" si="43"/>
        <v>-0.11540289384600762</v>
      </c>
    </row>
    <row r="45" spans="1:143" x14ac:dyDescent="0.3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  <c r="DM45" s="294">
        <v>0</v>
      </c>
      <c r="DN45" s="602">
        <f t="shared" si="26"/>
        <v>0</v>
      </c>
      <c r="DO45" s="621" t="e">
        <f t="shared" si="27"/>
        <v>#DIV/0!</v>
      </c>
      <c r="DP45" s="294">
        <v>0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B45" s="294">
        <v>0</v>
      </c>
      <c r="EC45" s="602">
        <f t="shared" si="36"/>
        <v>0</v>
      </c>
      <c r="ED45" s="621" t="e">
        <f t="shared" si="37"/>
        <v>#DIV/0!</v>
      </c>
      <c r="EE45" s="294">
        <v>0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</row>
    <row r="46" spans="1:143" x14ac:dyDescent="0.3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0</v>
      </c>
      <c r="CY46" s="602">
        <f t="shared" si="16"/>
        <v>-2566.1999999999998</v>
      </c>
      <c r="CZ46" s="621">
        <f t="shared" si="17"/>
        <v>-1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4727</v>
      </c>
      <c r="DH46" s="602">
        <f t="shared" si="22"/>
        <v>-2259.6999999999998</v>
      </c>
      <c r="DI46" s="621">
        <f t="shared" si="23"/>
        <v>-0.32342880043511241</v>
      </c>
      <c r="DJ46" s="294">
        <v>1862.2</v>
      </c>
      <c r="DK46" s="602">
        <f t="shared" si="24"/>
        <v>666.7</v>
      </c>
      <c r="DL46" s="621">
        <f t="shared" si="25"/>
        <v>0.5576746131325806</v>
      </c>
      <c r="DM46" s="294">
        <v>1356</v>
      </c>
      <c r="DN46" s="602">
        <f t="shared" si="26"/>
        <v>160.5</v>
      </c>
      <c r="DO46" s="621">
        <f t="shared" si="27"/>
        <v>0.1342534504391468</v>
      </c>
      <c r="DP46" s="294">
        <v>392.2</v>
      </c>
      <c r="DQ46" s="602">
        <f t="shared" si="28"/>
        <v>-53.5</v>
      </c>
      <c r="DR46" s="621">
        <f t="shared" si="29"/>
        <v>-0.12003589858649316</v>
      </c>
      <c r="DS46" s="294">
        <v>3610.2</v>
      </c>
      <c r="DT46" s="602">
        <f t="shared" si="30"/>
        <v>303.87211187901039</v>
      </c>
      <c r="DU46" s="621">
        <f t="shared" si="31"/>
        <v>9.1906224113695867E-2</v>
      </c>
      <c r="DV46" s="294">
        <v>8337.2000000000007</v>
      </c>
      <c r="DW46" s="602">
        <f t="shared" si="32"/>
        <v>-1955.8278881209881</v>
      </c>
      <c r="DX46" s="621">
        <f t="shared" si="33"/>
        <v>-0.19001482453750818</v>
      </c>
      <c r="DY46" s="294">
        <v>33</v>
      </c>
      <c r="DZ46" s="602">
        <f t="shared" si="34"/>
        <v>-95</v>
      </c>
      <c r="EA46" s="621">
        <f t="shared" si="35"/>
        <v>-0.7421875</v>
      </c>
      <c r="EB46" s="294">
        <v>30.3</v>
      </c>
      <c r="EC46" s="602">
        <f t="shared" si="36"/>
        <v>-83.7</v>
      </c>
      <c r="ED46" s="621">
        <f t="shared" si="37"/>
        <v>-0.73421052631578954</v>
      </c>
      <c r="EE46" s="294">
        <v>444.4</v>
      </c>
      <c r="EF46" s="602">
        <f t="shared" si="38"/>
        <v>-142.30000000000007</v>
      </c>
      <c r="EG46" s="621">
        <f t="shared" si="39"/>
        <v>-0.24254303732742469</v>
      </c>
      <c r="EH46" s="294">
        <v>507.7</v>
      </c>
      <c r="EI46" s="602">
        <f t="shared" si="40"/>
        <v>-321.00000000000006</v>
      </c>
      <c r="EJ46" s="621">
        <f t="shared" si="41"/>
        <v>-0.38735368649692292</v>
      </c>
      <c r="EK46" s="294">
        <v>8844.9000000000015</v>
      </c>
      <c r="EL46" s="602">
        <f t="shared" si="42"/>
        <v>-2276.8278881209881</v>
      </c>
      <c r="EM46" s="621">
        <f t="shared" si="43"/>
        <v>-0.20471889898986342</v>
      </c>
    </row>
    <row r="47" spans="1:143" x14ac:dyDescent="0.3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  <c r="DM47" s="294">
        <v>12678</v>
      </c>
      <c r="DN47" s="602">
        <f t="shared" si="26"/>
        <v>970</v>
      </c>
      <c r="DO47" s="621">
        <f t="shared" si="27"/>
        <v>8.284933378886232E-2</v>
      </c>
      <c r="DP47" s="294">
        <v>5978</v>
      </c>
      <c r="DQ47" s="602">
        <f t="shared" si="28"/>
        <v>-210</v>
      </c>
      <c r="DR47" s="621">
        <f t="shared" si="29"/>
        <v>-3.3936651583710405E-2</v>
      </c>
      <c r="DS47" s="294">
        <v>36300</v>
      </c>
      <c r="DT47" s="602">
        <f t="shared" si="30"/>
        <v>2022</v>
      </c>
      <c r="DU47" s="621">
        <f t="shared" si="31"/>
        <v>5.8988272361281291E-2</v>
      </c>
      <c r="DV47" s="294">
        <v>108879</v>
      </c>
      <c r="DW47" s="602">
        <f t="shared" si="32"/>
        <v>3090</v>
      </c>
      <c r="DX47" s="621">
        <f t="shared" si="33"/>
        <v>2.9209086010832885E-2</v>
      </c>
      <c r="DY47" s="294">
        <v>2508</v>
      </c>
      <c r="DZ47" s="602">
        <f t="shared" si="34"/>
        <v>-55</v>
      </c>
      <c r="EA47" s="621">
        <f t="shared" si="35"/>
        <v>-2.1459227467811159E-2</v>
      </c>
      <c r="EB47" s="294">
        <v>2350</v>
      </c>
      <c r="EC47" s="602">
        <f t="shared" si="36"/>
        <v>146</v>
      </c>
      <c r="ED47" s="621">
        <f t="shared" si="37"/>
        <v>6.6243194192377494E-2</v>
      </c>
      <c r="EE47" s="294">
        <v>6478</v>
      </c>
      <c r="EF47" s="602">
        <f t="shared" si="38"/>
        <v>1809</v>
      </c>
      <c r="EG47" s="621">
        <f t="shared" si="39"/>
        <v>0.38744913257656888</v>
      </c>
      <c r="EH47" s="294">
        <v>11336</v>
      </c>
      <c r="EI47" s="602">
        <f t="shared" si="40"/>
        <v>1900</v>
      </c>
      <c r="EJ47" s="621">
        <f t="shared" si="41"/>
        <v>0.2013565069944892</v>
      </c>
      <c r="EK47" s="294">
        <v>120215</v>
      </c>
      <c r="EL47" s="602">
        <f t="shared" si="42"/>
        <v>4990</v>
      </c>
      <c r="EM47" s="621">
        <f t="shared" si="43"/>
        <v>4.3306574094163594E-2</v>
      </c>
    </row>
    <row r="48" spans="1:143" x14ac:dyDescent="0.3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  <c r="DM48" s="294">
        <v>12678</v>
      </c>
      <c r="DN48" s="602">
        <f t="shared" si="26"/>
        <v>970</v>
      </c>
      <c r="DO48" s="621">
        <f t="shared" si="27"/>
        <v>8.284933378886232E-2</v>
      </c>
      <c r="DP48" s="294">
        <v>5978</v>
      </c>
      <c r="DQ48" s="602">
        <f t="shared" si="28"/>
        <v>-210</v>
      </c>
      <c r="DR48" s="621">
        <f t="shared" si="29"/>
        <v>-3.3936651583710405E-2</v>
      </c>
      <c r="DS48" s="294">
        <v>36300</v>
      </c>
      <c r="DT48" s="602">
        <f t="shared" si="30"/>
        <v>2022</v>
      </c>
      <c r="DU48" s="621">
        <f t="shared" si="31"/>
        <v>5.8988272361281291E-2</v>
      </c>
      <c r="DV48" s="294">
        <v>108879</v>
      </c>
      <c r="DW48" s="602">
        <f t="shared" si="32"/>
        <v>3090</v>
      </c>
      <c r="DX48" s="621">
        <f t="shared" si="33"/>
        <v>2.9209086010832885E-2</v>
      </c>
      <c r="DY48" s="294">
        <v>2508</v>
      </c>
      <c r="DZ48" s="602">
        <f t="shared" si="34"/>
        <v>-55</v>
      </c>
      <c r="EA48" s="621">
        <f t="shared" si="35"/>
        <v>-2.1459227467811159E-2</v>
      </c>
      <c r="EB48" s="294">
        <v>2350</v>
      </c>
      <c r="EC48" s="602">
        <f t="shared" si="36"/>
        <v>146</v>
      </c>
      <c r="ED48" s="621">
        <f t="shared" si="37"/>
        <v>6.6243194192377494E-2</v>
      </c>
      <c r="EE48" s="294">
        <v>6478</v>
      </c>
      <c r="EF48" s="602">
        <f t="shared" si="38"/>
        <v>1809</v>
      </c>
      <c r="EG48" s="621">
        <f t="shared" si="39"/>
        <v>0.38744913257656888</v>
      </c>
      <c r="EH48" s="294">
        <v>11336</v>
      </c>
      <c r="EI48" s="602">
        <f t="shared" si="40"/>
        <v>1900</v>
      </c>
      <c r="EJ48" s="621">
        <f t="shared" si="41"/>
        <v>0.2013565069944892</v>
      </c>
      <c r="EK48" s="294">
        <v>120215</v>
      </c>
      <c r="EL48" s="602">
        <f t="shared" si="42"/>
        <v>4990</v>
      </c>
      <c r="EM48" s="621">
        <f t="shared" si="43"/>
        <v>4.3306574094163594E-2</v>
      </c>
    </row>
    <row r="49" spans="1:143" x14ac:dyDescent="0.3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460</v>
      </c>
      <c r="DT49" s="602">
        <f t="shared" si="30"/>
        <v>-533</v>
      </c>
      <c r="DU49" s="621">
        <f t="shared" si="31"/>
        <v>-0.53675730110775433</v>
      </c>
      <c r="DV49" s="294">
        <v>9747</v>
      </c>
      <c r="DW49" s="602">
        <f t="shared" si="32"/>
        <v>-242</v>
      </c>
      <c r="DX49" s="621">
        <f t="shared" si="33"/>
        <v>-2.4226649314245671E-2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9747</v>
      </c>
      <c r="EL49" s="602">
        <f t="shared" si="42"/>
        <v>-242</v>
      </c>
      <c r="EM49" s="621">
        <f t="shared" si="43"/>
        <v>-2.4226649314245671E-2</v>
      </c>
    </row>
    <row r="50" spans="1:143" x14ac:dyDescent="0.3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  <c r="EE50" s="294">
        <v>0</v>
      </c>
      <c r="EF50" s="602">
        <f t="shared" si="38"/>
        <v>0</v>
      </c>
      <c r="EG50" s="621" t="e">
        <f t="shared" si="39"/>
        <v>#DIV/0!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</row>
    <row r="51" spans="1:143" x14ac:dyDescent="0.3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  <c r="EE51" s="294">
        <v>0</v>
      </c>
      <c r="EF51" s="602">
        <f t="shared" si="38"/>
        <v>0</v>
      </c>
      <c r="EG51" s="621" t="e">
        <f t="shared" si="39"/>
        <v>#DIV/0!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</row>
    <row r="52" spans="1:143" x14ac:dyDescent="0.3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  <c r="DM52" s="294">
        <v>12678</v>
      </c>
      <c r="DN52" s="602">
        <f t="shared" si="26"/>
        <v>970</v>
      </c>
      <c r="DO52" s="621">
        <f t="shared" si="27"/>
        <v>8.284933378886232E-2</v>
      </c>
      <c r="DP52" s="294">
        <v>5978</v>
      </c>
      <c r="DQ52" s="602">
        <f t="shared" si="28"/>
        <v>-210</v>
      </c>
      <c r="DR52" s="621">
        <f t="shared" si="29"/>
        <v>-3.3936651583710405E-2</v>
      </c>
      <c r="DS52" s="294">
        <v>35840</v>
      </c>
      <c r="DT52" s="602">
        <f t="shared" si="30"/>
        <v>2555</v>
      </c>
      <c r="DU52" s="621">
        <f t="shared" si="31"/>
        <v>7.6761303890641425E-2</v>
      </c>
      <c r="DV52" s="294">
        <v>99132</v>
      </c>
      <c r="DW52" s="602">
        <f t="shared" si="32"/>
        <v>3332</v>
      </c>
      <c r="DX52" s="621">
        <f t="shared" si="33"/>
        <v>3.478079331941545E-2</v>
      </c>
      <c r="DY52" s="294">
        <v>2508</v>
      </c>
      <c r="DZ52" s="602">
        <f t="shared" si="34"/>
        <v>-55</v>
      </c>
      <c r="EA52" s="621">
        <f t="shared" si="35"/>
        <v>-2.1459227467811159E-2</v>
      </c>
      <c r="EB52" s="294">
        <v>2350</v>
      </c>
      <c r="EC52" s="602">
        <f t="shared" si="36"/>
        <v>146</v>
      </c>
      <c r="ED52" s="621">
        <f t="shared" si="37"/>
        <v>6.6243194192377494E-2</v>
      </c>
      <c r="EE52" s="294">
        <v>6478</v>
      </c>
      <c r="EF52" s="602">
        <f t="shared" si="38"/>
        <v>1809</v>
      </c>
      <c r="EG52" s="621">
        <f t="shared" si="39"/>
        <v>0.38744913257656888</v>
      </c>
      <c r="EH52" s="294">
        <v>11336</v>
      </c>
      <c r="EI52" s="602">
        <f t="shared" si="40"/>
        <v>1900</v>
      </c>
      <c r="EJ52" s="621">
        <f t="shared" si="41"/>
        <v>0.2013565069944892</v>
      </c>
      <c r="EK52" s="294">
        <v>110468</v>
      </c>
      <c r="EL52" s="602">
        <f t="shared" si="42"/>
        <v>5232</v>
      </c>
      <c r="EM52" s="621">
        <f t="shared" si="43"/>
        <v>4.9716826941350871E-2</v>
      </c>
    </row>
    <row r="53" spans="1:143" x14ac:dyDescent="0.3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  <c r="EF53" s="602">
        <f t="shared" si="38"/>
        <v>0</v>
      </c>
      <c r="EG53" s="621" t="e">
        <f t="shared" si="39"/>
        <v>#DIV/0!</v>
      </c>
      <c r="EI53" s="602">
        <f t="shared" si="40"/>
        <v>0</v>
      </c>
      <c r="EJ53" s="621" t="e">
        <f t="shared" si="41"/>
        <v>#DIV/0!</v>
      </c>
      <c r="EK53" s="294">
        <v>0</v>
      </c>
      <c r="EL53" s="602">
        <f t="shared" si="42"/>
        <v>0</v>
      </c>
      <c r="EM53" s="621" t="e">
        <f t="shared" si="43"/>
        <v>#DIV/0!</v>
      </c>
    </row>
    <row r="54" spans="1:143" x14ac:dyDescent="0.3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  <c r="DM54" s="294">
        <v>7315</v>
      </c>
      <c r="DN54" s="602">
        <f t="shared" si="26"/>
        <v>131</v>
      </c>
      <c r="DO54" s="621">
        <f t="shared" si="27"/>
        <v>1.8234966592427616E-2</v>
      </c>
      <c r="DP54" s="294">
        <v>4755</v>
      </c>
      <c r="DQ54" s="602">
        <f t="shared" si="28"/>
        <v>-893</v>
      </c>
      <c r="DR54" s="621">
        <f t="shared" si="29"/>
        <v>-0.15810906515580736</v>
      </c>
      <c r="DS54" s="294">
        <v>21006</v>
      </c>
      <c r="DT54" s="602">
        <f t="shared" si="30"/>
        <v>-461</v>
      </c>
      <c r="DU54" s="621">
        <f t="shared" si="31"/>
        <v>-2.1474821819536964E-2</v>
      </c>
      <c r="DV54" s="294">
        <v>54010</v>
      </c>
      <c r="DW54" s="602">
        <f t="shared" si="32"/>
        <v>1614</v>
      </c>
      <c r="DX54" s="621">
        <f t="shared" si="33"/>
        <v>3.0803878158638064E-2</v>
      </c>
      <c r="DY54" s="294">
        <v>1678</v>
      </c>
      <c r="DZ54" s="602">
        <f t="shared" si="34"/>
        <v>114</v>
      </c>
      <c r="EA54" s="621">
        <f t="shared" si="35"/>
        <v>7.2890025575447576E-2</v>
      </c>
      <c r="EB54" s="294">
        <v>2870</v>
      </c>
      <c r="EC54" s="602">
        <f t="shared" si="36"/>
        <v>209.5</v>
      </c>
      <c r="ED54" s="621">
        <f t="shared" si="37"/>
        <v>7.8744596880285664E-2</v>
      </c>
      <c r="EE54" s="294">
        <v>4512</v>
      </c>
      <c r="EF54" s="602">
        <f t="shared" si="38"/>
        <v>-306</v>
      </c>
      <c r="EG54" s="621">
        <f t="shared" si="39"/>
        <v>-6.351183063511831E-2</v>
      </c>
      <c r="EH54" s="294">
        <v>9060</v>
      </c>
      <c r="EI54" s="602">
        <f t="shared" si="40"/>
        <v>17.5</v>
      </c>
      <c r="EJ54" s="621">
        <f t="shared" si="41"/>
        <v>1.9353055017970694E-3</v>
      </c>
      <c r="EK54" s="294">
        <v>63070</v>
      </c>
      <c r="EL54" s="602">
        <f t="shared" si="42"/>
        <v>1631.5</v>
      </c>
      <c r="EM54" s="621">
        <f t="shared" si="43"/>
        <v>2.6555010294847692E-2</v>
      </c>
    </row>
    <row r="55" spans="1:143" x14ac:dyDescent="0.3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  <c r="DM55" s="294">
        <v>7315</v>
      </c>
      <c r="DN55" s="602">
        <f t="shared" si="26"/>
        <v>131</v>
      </c>
      <c r="DO55" s="621">
        <f t="shared" si="27"/>
        <v>1.8234966592427616E-2</v>
      </c>
      <c r="DP55" s="294">
        <v>4755</v>
      </c>
      <c r="DQ55" s="602">
        <f t="shared" si="28"/>
        <v>-893</v>
      </c>
      <c r="DR55" s="621">
        <f t="shared" si="29"/>
        <v>-0.15810906515580736</v>
      </c>
      <c r="DS55" s="294">
        <v>21006</v>
      </c>
      <c r="DT55" s="602">
        <f t="shared" si="30"/>
        <v>-461</v>
      </c>
      <c r="DU55" s="621">
        <f t="shared" si="31"/>
        <v>-2.1474821819536964E-2</v>
      </c>
      <c r="DV55" s="294">
        <v>54010</v>
      </c>
      <c r="DW55" s="602">
        <f t="shared" si="32"/>
        <v>1614</v>
      </c>
      <c r="DX55" s="621">
        <f t="shared" si="33"/>
        <v>3.0803878158638064E-2</v>
      </c>
      <c r="DY55" s="294">
        <v>1678</v>
      </c>
      <c r="DZ55" s="602">
        <f t="shared" si="34"/>
        <v>114</v>
      </c>
      <c r="EA55" s="621">
        <f t="shared" si="35"/>
        <v>7.2890025575447576E-2</v>
      </c>
      <c r="EB55" s="294">
        <v>2870</v>
      </c>
      <c r="EC55" s="602">
        <f t="shared" si="36"/>
        <v>209.5</v>
      </c>
      <c r="ED55" s="621">
        <f t="shared" si="37"/>
        <v>7.8744596880285664E-2</v>
      </c>
      <c r="EE55" s="294">
        <v>4512</v>
      </c>
      <c r="EF55" s="602">
        <f t="shared" si="38"/>
        <v>-306</v>
      </c>
      <c r="EG55" s="621">
        <f t="shared" si="39"/>
        <v>-6.351183063511831E-2</v>
      </c>
      <c r="EH55" s="294">
        <v>9060</v>
      </c>
      <c r="EI55" s="602">
        <f t="shared" si="40"/>
        <v>17.5</v>
      </c>
      <c r="EJ55" s="621">
        <f t="shared" si="41"/>
        <v>1.9353055017970694E-3</v>
      </c>
      <c r="EK55" s="294">
        <v>63070</v>
      </c>
      <c r="EL55" s="602">
        <f t="shared" si="42"/>
        <v>1631.5</v>
      </c>
      <c r="EM55" s="621">
        <f t="shared" si="43"/>
        <v>2.6555010294847692E-2</v>
      </c>
    </row>
    <row r="56" spans="1:143" x14ac:dyDescent="0.3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  <c r="DM56" s="294">
        <v>2674</v>
      </c>
      <c r="DN56" s="602">
        <f t="shared" si="26"/>
        <v>-11</v>
      </c>
      <c r="DO56" s="621">
        <f t="shared" si="27"/>
        <v>-4.0968342644320298E-3</v>
      </c>
      <c r="DP56" s="294">
        <v>623</v>
      </c>
      <c r="DQ56" s="602">
        <f t="shared" si="28"/>
        <v>-76</v>
      </c>
      <c r="DR56" s="621">
        <f t="shared" si="29"/>
        <v>-0.10872675250357654</v>
      </c>
      <c r="DS56" s="294">
        <v>6113</v>
      </c>
      <c r="DT56" s="602">
        <f t="shared" si="30"/>
        <v>-13</v>
      </c>
      <c r="DU56" s="621">
        <f t="shared" si="31"/>
        <v>-2.1221025138752855E-3</v>
      </c>
      <c r="DV56" s="294">
        <v>15871</v>
      </c>
      <c r="DW56" s="602">
        <f t="shared" si="32"/>
        <v>372</v>
      </c>
      <c r="DX56" s="621">
        <f t="shared" si="33"/>
        <v>2.4001548486999161E-2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15871</v>
      </c>
      <c r="EL56" s="602">
        <f t="shared" si="42"/>
        <v>372</v>
      </c>
      <c r="EM56" s="621">
        <f t="shared" si="43"/>
        <v>2.4001548486999161E-2</v>
      </c>
    </row>
    <row r="57" spans="1:143" x14ac:dyDescent="0.3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  <c r="DM57" s="294">
        <v>675</v>
      </c>
      <c r="DN57" s="602">
        <f t="shared" si="26"/>
        <v>241</v>
      </c>
      <c r="DO57" s="621">
        <f t="shared" si="27"/>
        <v>0.5552995391705069</v>
      </c>
      <c r="DP57" s="294">
        <v>1054</v>
      </c>
      <c r="DQ57" s="602">
        <f t="shared" si="28"/>
        <v>-243</v>
      </c>
      <c r="DR57" s="621">
        <f t="shared" si="29"/>
        <v>-0.18735543562066306</v>
      </c>
      <c r="DS57" s="294">
        <v>3222</v>
      </c>
      <c r="DT57" s="602">
        <f t="shared" si="30"/>
        <v>244</v>
      </c>
      <c r="DU57" s="621">
        <f t="shared" si="31"/>
        <v>8.1934184016118197E-2</v>
      </c>
      <c r="DV57" s="294">
        <v>9516</v>
      </c>
      <c r="DW57" s="602">
        <f t="shared" si="32"/>
        <v>1106</v>
      </c>
      <c r="DX57" s="621">
        <f t="shared" si="33"/>
        <v>0.13151010701545779</v>
      </c>
      <c r="DY57" s="294">
        <v>453</v>
      </c>
      <c r="DZ57" s="602">
        <f t="shared" si="34"/>
        <v>10</v>
      </c>
      <c r="EA57" s="621">
        <f t="shared" si="35"/>
        <v>2.2573363431151242E-2</v>
      </c>
      <c r="EB57" s="294">
        <v>495</v>
      </c>
      <c r="EC57" s="602">
        <f t="shared" si="36"/>
        <v>111</v>
      </c>
      <c r="ED57" s="621">
        <f t="shared" si="37"/>
        <v>0.2890625</v>
      </c>
      <c r="EE57" s="294">
        <v>1425</v>
      </c>
      <c r="EF57" s="602">
        <f t="shared" si="38"/>
        <v>-68</v>
      </c>
      <c r="EG57" s="621">
        <f t="shared" si="39"/>
        <v>-4.554588077695914E-2</v>
      </c>
      <c r="EH57" s="294">
        <v>2373</v>
      </c>
      <c r="EI57" s="602">
        <f t="shared" si="40"/>
        <v>53</v>
      </c>
      <c r="EJ57" s="621">
        <f t="shared" si="41"/>
        <v>2.2844827586206897E-2</v>
      </c>
      <c r="EK57" s="294">
        <v>11889</v>
      </c>
      <c r="EL57" s="602">
        <f t="shared" si="42"/>
        <v>1159</v>
      </c>
      <c r="EM57" s="621">
        <f t="shared" si="43"/>
        <v>0.10801491146318733</v>
      </c>
    </row>
    <row r="58" spans="1:143" x14ac:dyDescent="0.3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  <c r="DM58" s="294">
        <v>2472</v>
      </c>
      <c r="DN58" s="602">
        <f t="shared" si="26"/>
        <v>-41</v>
      </c>
      <c r="DO58" s="621">
        <f t="shared" si="27"/>
        <v>-1.631516116195782E-2</v>
      </c>
      <c r="DP58" s="294">
        <v>2071</v>
      </c>
      <c r="DQ58" s="602">
        <f t="shared" si="28"/>
        <v>-175</v>
      </c>
      <c r="DR58" s="621">
        <f t="shared" si="29"/>
        <v>-7.7916295636687449E-2</v>
      </c>
      <c r="DS58" s="294">
        <v>7344</v>
      </c>
      <c r="DT58" s="602">
        <f t="shared" si="30"/>
        <v>-337</v>
      </c>
      <c r="DU58" s="621">
        <f t="shared" si="31"/>
        <v>-4.3874495508397345E-2</v>
      </c>
      <c r="DV58" s="294">
        <v>17448</v>
      </c>
      <c r="DW58" s="602">
        <f t="shared" si="32"/>
        <v>-795</v>
      </c>
      <c r="DX58" s="621">
        <f t="shared" si="33"/>
        <v>-4.3578358822562079E-2</v>
      </c>
      <c r="DY58" s="294">
        <v>875</v>
      </c>
      <c r="DZ58" s="602">
        <f t="shared" si="34"/>
        <v>54</v>
      </c>
      <c r="EA58" s="621">
        <f t="shared" si="35"/>
        <v>6.5773447015834346E-2</v>
      </c>
      <c r="EB58" s="294">
        <v>1552</v>
      </c>
      <c r="EC58" s="602">
        <f t="shared" si="36"/>
        <v>-13</v>
      </c>
      <c r="ED58" s="621">
        <f t="shared" si="37"/>
        <v>-8.3067092651757189E-3</v>
      </c>
      <c r="EE58" s="294">
        <v>1876</v>
      </c>
      <c r="EF58" s="602">
        <f t="shared" si="38"/>
        <v>58</v>
      </c>
      <c r="EG58" s="621">
        <f t="shared" si="39"/>
        <v>3.1903190319031903E-2</v>
      </c>
      <c r="EH58" s="294">
        <v>4303</v>
      </c>
      <c r="EI58" s="602">
        <f t="shared" si="40"/>
        <v>99</v>
      </c>
      <c r="EJ58" s="621">
        <f t="shared" si="41"/>
        <v>2.3549000951474785E-2</v>
      </c>
      <c r="EK58" s="294">
        <v>21751</v>
      </c>
      <c r="EL58" s="602">
        <f t="shared" si="42"/>
        <v>-696</v>
      </c>
      <c r="EM58" s="621">
        <f t="shared" si="43"/>
        <v>-3.1006370561767721E-2</v>
      </c>
    </row>
    <row r="59" spans="1:143" x14ac:dyDescent="0.3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  <c r="DM59" s="294">
        <v>1494</v>
      </c>
      <c r="DN59" s="602">
        <f t="shared" si="26"/>
        <v>-58</v>
      </c>
      <c r="DO59" s="621">
        <f t="shared" si="27"/>
        <v>-3.7371134020618556E-2</v>
      </c>
      <c r="DP59" s="294">
        <v>1007</v>
      </c>
      <c r="DQ59" s="602">
        <f t="shared" si="28"/>
        <v>-399</v>
      </c>
      <c r="DR59" s="621">
        <f t="shared" si="29"/>
        <v>-0.28378378378378377</v>
      </c>
      <c r="DS59" s="294">
        <v>4327</v>
      </c>
      <c r="DT59" s="602">
        <f t="shared" si="30"/>
        <v>-355</v>
      </c>
      <c r="DU59" s="621">
        <f t="shared" si="31"/>
        <v>-7.5822298163178134E-2</v>
      </c>
      <c r="DV59" s="294">
        <v>11175</v>
      </c>
      <c r="DW59" s="602">
        <f t="shared" si="32"/>
        <v>931</v>
      </c>
      <c r="DX59" s="621">
        <f t="shared" si="33"/>
        <v>9.088246778602109E-2</v>
      </c>
      <c r="DY59" s="294">
        <v>350</v>
      </c>
      <c r="DZ59" s="602">
        <f t="shared" si="34"/>
        <v>50</v>
      </c>
      <c r="EA59" s="621">
        <f t="shared" si="35"/>
        <v>0.16666666666666666</v>
      </c>
      <c r="EB59" s="294">
        <v>823</v>
      </c>
      <c r="EC59" s="602">
        <f t="shared" si="36"/>
        <v>111.5</v>
      </c>
      <c r="ED59" s="621">
        <f t="shared" si="37"/>
        <v>0.15671117357695011</v>
      </c>
      <c r="EE59" s="294">
        <v>1211</v>
      </c>
      <c r="EF59" s="602">
        <f t="shared" si="38"/>
        <v>-296</v>
      </c>
      <c r="EG59" s="621">
        <f t="shared" si="39"/>
        <v>-0.19641672196416721</v>
      </c>
      <c r="EH59" s="294">
        <v>2384</v>
      </c>
      <c r="EI59" s="602">
        <f t="shared" si="40"/>
        <v>-134.5</v>
      </c>
      <c r="EJ59" s="621">
        <f t="shared" si="41"/>
        <v>-5.3404804447091524E-2</v>
      </c>
      <c r="EK59" s="294">
        <v>13559</v>
      </c>
      <c r="EL59" s="602">
        <f t="shared" si="42"/>
        <v>796.5</v>
      </c>
      <c r="EM59" s="621">
        <f t="shared" si="43"/>
        <v>6.2409402546523017E-2</v>
      </c>
    </row>
    <row r="60" spans="1:143" x14ac:dyDescent="0.3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  <c r="DM60" s="294">
        <v>18217</v>
      </c>
      <c r="DN60" s="602">
        <f t="shared" si="26"/>
        <v>-1225</v>
      </c>
      <c r="DO60" s="621">
        <f t="shared" si="27"/>
        <v>-6.3007920995782327E-2</v>
      </c>
      <c r="DP60" s="294">
        <v>7761</v>
      </c>
      <c r="DQ60" s="602">
        <f t="shared" si="28"/>
        <v>2491</v>
      </c>
      <c r="DR60" s="621">
        <f t="shared" si="29"/>
        <v>0.47267552182163186</v>
      </c>
      <c r="DS60" s="294">
        <v>48027</v>
      </c>
      <c r="DT60" s="602">
        <f t="shared" si="30"/>
        <v>836</v>
      </c>
      <c r="DU60" s="621">
        <f t="shared" si="31"/>
        <v>1.7715242313152933E-2</v>
      </c>
      <c r="DV60" s="294">
        <v>128683</v>
      </c>
      <c r="DW60" s="602">
        <f t="shared" si="32"/>
        <v>-10845</v>
      </c>
      <c r="DX60" s="621">
        <f t="shared" si="33"/>
        <v>-7.7726334499168631E-2</v>
      </c>
      <c r="DY60" s="294">
        <v>3104</v>
      </c>
      <c r="DZ60" s="602">
        <f t="shared" si="34"/>
        <v>-83</v>
      </c>
      <c r="EA60" s="621">
        <f t="shared" si="35"/>
        <v>-2.6043300909946658E-2</v>
      </c>
      <c r="EB60" s="294">
        <v>2548</v>
      </c>
      <c r="EC60" s="602">
        <f t="shared" si="36"/>
        <v>135</v>
      </c>
      <c r="ED60" s="621">
        <f t="shared" si="37"/>
        <v>5.5946953999171156E-2</v>
      </c>
      <c r="EE60" s="294">
        <v>3648</v>
      </c>
      <c r="EF60" s="602">
        <f t="shared" si="38"/>
        <v>660</v>
      </c>
      <c r="EG60" s="621">
        <f t="shared" si="39"/>
        <v>0.22088353413654618</v>
      </c>
      <c r="EH60" s="294">
        <v>9300</v>
      </c>
      <c r="EI60" s="602">
        <f t="shared" si="40"/>
        <v>712</v>
      </c>
      <c r="EJ60" s="621">
        <f t="shared" si="41"/>
        <v>8.2906380996739637E-2</v>
      </c>
      <c r="EK60" s="294">
        <v>137983</v>
      </c>
      <c r="EL60" s="602">
        <f t="shared" si="42"/>
        <v>-10133</v>
      </c>
      <c r="EM60" s="621">
        <f t="shared" si="43"/>
        <v>-6.8412595533230716E-2</v>
      </c>
    </row>
    <row r="61" spans="1:143" x14ac:dyDescent="0.3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  <c r="DM61" s="294">
        <v>18217</v>
      </c>
      <c r="DN61" s="602">
        <f t="shared" si="26"/>
        <v>-1225</v>
      </c>
      <c r="DO61" s="621">
        <f t="shared" si="27"/>
        <v>-6.3007920995782327E-2</v>
      </c>
      <c r="DP61" s="294">
        <v>7761</v>
      </c>
      <c r="DQ61" s="602">
        <f t="shared" si="28"/>
        <v>2491</v>
      </c>
      <c r="DR61" s="621">
        <f t="shared" si="29"/>
        <v>0.47267552182163186</v>
      </c>
      <c r="DS61" s="294">
        <v>48027</v>
      </c>
      <c r="DT61" s="602">
        <f t="shared" si="30"/>
        <v>836</v>
      </c>
      <c r="DU61" s="621">
        <f t="shared" si="31"/>
        <v>1.7715242313152933E-2</v>
      </c>
      <c r="DV61" s="294">
        <v>128683</v>
      </c>
      <c r="DW61" s="602">
        <f t="shared" si="32"/>
        <v>-10845</v>
      </c>
      <c r="DX61" s="621">
        <f t="shared" si="33"/>
        <v>-7.7726334499168631E-2</v>
      </c>
      <c r="DY61" s="294">
        <v>3104</v>
      </c>
      <c r="DZ61" s="602">
        <f t="shared" si="34"/>
        <v>-83</v>
      </c>
      <c r="EA61" s="621">
        <f t="shared" si="35"/>
        <v>-2.6043300909946658E-2</v>
      </c>
      <c r="EB61" s="294">
        <v>2548</v>
      </c>
      <c r="EC61" s="602">
        <f t="shared" si="36"/>
        <v>135</v>
      </c>
      <c r="ED61" s="621">
        <f t="shared" si="37"/>
        <v>5.5946953999171156E-2</v>
      </c>
      <c r="EE61" s="294">
        <v>3648</v>
      </c>
      <c r="EF61" s="602">
        <f t="shared" si="38"/>
        <v>660</v>
      </c>
      <c r="EG61" s="621">
        <f t="shared" si="39"/>
        <v>0.22088353413654618</v>
      </c>
      <c r="EH61" s="294">
        <v>9300</v>
      </c>
      <c r="EI61" s="602">
        <f t="shared" si="40"/>
        <v>712</v>
      </c>
      <c r="EJ61" s="621">
        <f t="shared" si="41"/>
        <v>8.2906380996739637E-2</v>
      </c>
      <c r="EK61" s="294">
        <v>137983</v>
      </c>
      <c r="EL61" s="602">
        <f t="shared" si="42"/>
        <v>-10133</v>
      </c>
      <c r="EM61" s="621">
        <f t="shared" si="43"/>
        <v>-6.8412595533230716E-2</v>
      </c>
    </row>
    <row r="62" spans="1:143" x14ac:dyDescent="0.3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  <c r="DM62" s="294">
        <v>110</v>
      </c>
      <c r="DN62" s="602">
        <f t="shared" si="26"/>
        <v>-612</v>
      </c>
      <c r="DO62" s="621">
        <f t="shared" si="27"/>
        <v>-0.8476454293628809</v>
      </c>
      <c r="DP62" s="294">
        <v>0</v>
      </c>
      <c r="DQ62" s="602">
        <f t="shared" si="28"/>
        <v>-142</v>
      </c>
      <c r="DR62" s="621">
        <f t="shared" si="29"/>
        <v>-1</v>
      </c>
      <c r="DS62" s="294">
        <v>387</v>
      </c>
      <c r="DT62" s="602">
        <f t="shared" si="30"/>
        <v>-1247</v>
      </c>
      <c r="DU62" s="621">
        <f t="shared" si="31"/>
        <v>-0.76315789473684215</v>
      </c>
      <c r="DV62" s="294">
        <v>3408</v>
      </c>
      <c r="DW62" s="602">
        <f t="shared" si="32"/>
        <v>-1505</v>
      </c>
      <c r="DX62" s="621">
        <f t="shared" si="33"/>
        <v>-0.3063301445145532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3408</v>
      </c>
      <c r="EL62" s="602">
        <f t="shared" si="42"/>
        <v>-1505</v>
      </c>
      <c r="EM62" s="621">
        <f t="shared" si="43"/>
        <v>-0.3063301445145532</v>
      </c>
    </row>
    <row r="63" spans="1:143" x14ac:dyDescent="0.3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  <c r="DM63" s="294">
        <v>18107</v>
      </c>
      <c r="DN63" s="602">
        <f t="shared" si="26"/>
        <v>-613</v>
      </c>
      <c r="DO63" s="621">
        <f t="shared" si="27"/>
        <v>-3.2745726495726497E-2</v>
      </c>
      <c r="DP63" s="294">
        <v>7761</v>
      </c>
      <c r="DQ63" s="602">
        <f t="shared" si="28"/>
        <v>2633</v>
      </c>
      <c r="DR63" s="621">
        <f t="shared" si="29"/>
        <v>0.5134555382215289</v>
      </c>
      <c r="DS63" s="294">
        <v>47640</v>
      </c>
      <c r="DT63" s="602">
        <f t="shared" si="30"/>
        <v>2083</v>
      </c>
      <c r="DU63" s="621">
        <f t="shared" si="31"/>
        <v>4.5722940492130736E-2</v>
      </c>
      <c r="DV63" s="294">
        <v>125275</v>
      </c>
      <c r="DW63" s="602">
        <f t="shared" si="32"/>
        <v>-9340</v>
      </c>
      <c r="DX63" s="621">
        <f t="shared" si="33"/>
        <v>-6.9383055380158223E-2</v>
      </c>
      <c r="DY63" s="294">
        <v>3104</v>
      </c>
      <c r="DZ63" s="602">
        <f t="shared" si="34"/>
        <v>-83</v>
      </c>
      <c r="EA63" s="621">
        <f t="shared" si="35"/>
        <v>-2.6043300909946658E-2</v>
      </c>
      <c r="EB63" s="294">
        <v>2548</v>
      </c>
      <c r="EC63" s="602">
        <f t="shared" si="36"/>
        <v>135</v>
      </c>
      <c r="ED63" s="621">
        <f t="shared" si="37"/>
        <v>5.5946953999171156E-2</v>
      </c>
      <c r="EE63" s="294">
        <v>3648</v>
      </c>
      <c r="EF63" s="602">
        <f t="shared" si="38"/>
        <v>660</v>
      </c>
      <c r="EG63" s="621">
        <f t="shared" si="39"/>
        <v>0.22088353413654618</v>
      </c>
      <c r="EH63" s="294">
        <v>9300</v>
      </c>
      <c r="EI63" s="602">
        <f t="shared" si="40"/>
        <v>712</v>
      </c>
      <c r="EJ63" s="621">
        <f t="shared" si="41"/>
        <v>8.2906380996739637E-2</v>
      </c>
      <c r="EK63" s="294">
        <v>134575</v>
      </c>
      <c r="EL63" s="602">
        <f t="shared" si="42"/>
        <v>-8628</v>
      </c>
      <c r="EM63" s="621">
        <f t="shared" si="43"/>
        <v>-6.0250134424558142E-2</v>
      </c>
    </row>
    <row r="64" spans="1:143" x14ac:dyDescent="0.3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  <c r="DM64" s="294">
        <v>15040</v>
      </c>
      <c r="DN64" s="602">
        <f t="shared" si="26"/>
        <v>-1245</v>
      </c>
      <c r="DO64" s="621">
        <f t="shared" si="27"/>
        <v>-7.6450721522873813E-2</v>
      </c>
      <c r="DP64" s="294">
        <v>7761</v>
      </c>
      <c r="DQ64" s="602">
        <f t="shared" si="28"/>
        <v>2633</v>
      </c>
      <c r="DR64" s="621">
        <f t="shared" si="29"/>
        <v>0.5134555382215289</v>
      </c>
      <c r="DS64" s="294">
        <v>40069</v>
      </c>
      <c r="DT64" s="602">
        <f t="shared" si="30"/>
        <v>-741</v>
      </c>
      <c r="DU64" s="621">
        <f t="shared" si="31"/>
        <v>-1.815731438372948E-2</v>
      </c>
      <c r="DV64" s="294">
        <v>117704</v>
      </c>
      <c r="DW64" s="602">
        <f t="shared" si="32"/>
        <v>-12164</v>
      </c>
      <c r="DX64" s="621">
        <f t="shared" si="33"/>
        <v>-9.3664336095111961E-2</v>
      </c>
      <c r="DY64" s="294">
        <v>3104</v>
      </c>
      <c r="DZ64" s="602">
        <f t="shared" si="34"/>
        <v>-83</v>
      </c>
      <c r="EA64" s="621">
        <f t="shared" si="35"/>
        <v>-2.6043300909946658E-2</v>
      </c>
      <c r="EB64" s="294">
        <v>2548</v>
      </c>
      <c r="EC64" s="602">
        <f t="shared" si="36"/>
        <v>135</v>
      </c>
      <c r="ED64" s="621">
        <f t="shared" si="37"/>
        <v>5.5946953999171156E-2</v>
      </c>
      <c r="EE64" s="294">
        <v>3648</v>
      </c>
      <c r="EF64" s="602">
        <f t="shared" si="38"/>
        <v>660</v>
      </c>
      <c r="EG64" s="621">
        <f t="shared" si="39"/>
        <v>0.22088353413654618</v>
      </c>
      <c r="EH64" s="294">
        <v>9300</v>
      </c>
      <c r="EI64" s="602">
        <f t="shared" si="40"/>
        <v>712</v>
      </c>
      <c r="EJ64" s="621">
        <f t="shared" si="41"/>
        <v>8.2906380996739637E-2</v>
      </c>
      <c r="EK64" s="294">
        <v>127004</v>
      </c>
      <c r="EL64" s="602">
        <f t="shared" si="42"/>
        <v>-11452</v>
      </c>
      <c r="EM64" s="621">
        <f t="shared" si="43"/>
        <v>-8.2712197376783966E-2</v>
      </c>
    </row>
    <row r="65" spans="1:143" x14ac:dyDescent="0.3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  <c r="DN65" s="602">
        <f t="shared" si="26"/>
        <v>0</v>
      </c>
      <c r="DO65" s="621" t="e">
        <f t="shared" si="27"/>
        <v>#DIV/0!</v>
      </c>
      <c r="DQ65" s="602">
        <f t="shared" si="28"/>
        <v>0</v>
      </c>
      <c r="DR65" s="621" t="e">
        <f t="shared" si="29"/>
        <v>#DIV/0!</v>
      </c>
      <c r="DS65" s="294">
        <v>0</v>
      </c>
      <c r="DT65" s="602">
        <f t="shared" si="30"/>
        <v>0</v>
      </c>
      <c r="DU65" s="621" t="e">
        <f t="shared" si="31"/>
        <v>#DIV/0!</v>
      </c>
      <c r="DV65" s="294">
        <v>0</v>
      </c>
      <c r="DW65" s="602">
        <f t="shared" si="32"/>
        <v>0</v>
      </c>
      <c r="DX65" s="621" t="e">
        <f t="shared" si="33"/>
        <v>#DIV/0!</v>
      </c>
      <c r="DY65" s="294">
        <v>0</v>
      </c>
      <c r="DZ65" s="602">
        <f t="shared" si="34"/>
        <v>0</v>
      </c>
      <c r="EA65" s="621" t="e">
        <f t="shared" si="35"/>
        <v>#DIV/0!</v>
      </c>
      <c r="EB65" s="294">
        <v>0</v>
      </c>
      <c r="EC65" s="602">
        <f t="shared" si="36"/>
        <v>0</v>
      </c>
      <c r="ED65" s="621" t="e">
        <f t="shared" si="37"/>
        <v>#DIV/0!</v>
      </c>
      <c r="EE65" s="294">
        <v>0</v>
      </c>
      <c r="EF65" s="602">
        <f t="shared" si="38"/>
        <v>0</v>
      </c>
      <c r="EG65" s="621" t="e">
        <f t="shared" si="39"/>
        <v>#DIV/0!</v>
      </c>
      <c r="EH65" s="294">
        <v>0</v>
      </c>
      <c r="EI65" s="602">
        <f t="shared" si="40"/>
        <v>-8588</v>
      </c>
      <c r="EJ65" s="621">
        <f t="shared" si="41"/>
        <v>-1</v>
      </c>
      <c r="EK65" s="294">
        <v>0</v>
      </c>
      <c r="EL65" s="602">
        <f t="shared" si="42"/>
        <v>-8588</v>
      </c>
      <c r="EM65" s="621">
        <f t="shared" si="43"/>
        <v>-1</v>
      </c>
    </row>
    <row r="66" spans="1:143" x14ac:dyDescent="0.3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  <c r="DM66" s="294">
        <v>3067</v>
      </c>
      <c r="DN66" s="602">
        <f t="shared" si="26"/>
        <v>632</v>
      </c>
      <c r="DO66" s="621">
        <f t="shared" si="27"/>
        <v>0.25954825462012321</v>
      </c>
      <c r="DP66" s="294">
        <v>0</v>
      </c>
      <c r="DQ66" s="602">
        <f t="shared" si="28"/>
        <v>0</v>
      </c>
      <c r="DR66" s="621" t="e">
        <f t="shared" si="29"/>
        <v>#DIV/0!</v>
      </c>
      <c r="DS66" s="294">
        <v>7571</v>
      </c>
      <c r="DT66" s="602">
        <f t="shared" si="30"/>
        <v>2824</v>
      </c>
      <c r="DU66" s="621">
        <f t="shared" si="31"/>
        <v>0.59490204339582897</v>
      </c>
      <c r="DV66" s="294">
        <v>24109</v>
      </c>
      <c r="DW66" s="602">
        <f t="shared" si="32"/>
        <v>-1070</v>
      </c>
      <c r="DX66" s="621">
        <f t="shared" si="33"/>
        <v>-4.2495730569125062E-2</v>
      </c>
      <c r="DY66" s="294">
        <v>0</v>
      </c>
      <c r="DZ66" s="602">
        <f t="shared" si="34"/>
        <v>0</v>
      </c>
      <c r="EA66" s="621" t="e">
        <f t="shared" si="35"/>
        <v>#DIV/0!</v>
      </c>
      <c r="EB66" s="294">
        <v>0</v>
      </c>
      <c r="EC66" s="602">
        <f t="shared" si="36"/>
        <v>0</v>
      </c>
      <c r="ED66" s="621" t="e">
        <f t="shared" si="37"/>
        <v>#DIV/0!</v>
      </c>
      <c r="EE66" s="294">
        <v>0</v>
      </c>
      <c r="EF66" s="602">
        <f t="shared" si="38"/>
        <v>0</v>
      </c>
      <c r="EG66" s="621" t="e">
        <f t="shared" si="39"/>
        <v>#DIV/0!</v>
      </c>
      <c r="EH66" s="294">
        <v>0</v>
      </c>
      <c r="EI66" s="602">
        <f t="shared" si="40"/>
        <v>-8588</v>
      </c>
      <c r="EJ66" s="621">
        <f t="shared" si="41"/>
        <v>-1</v>
      </c>
      <c r="EK66" s="294">
        <v>24109</v>
      </c>
      <c r="EL66" s="602">
        <f t="shared" si="42"/>
        <v>-9658</v>
      </c>
      <c r="EM66" s="621">
        <f t="shared" si="43"/>
        <v>-0.2860188941866319</v>
      </c>
    </row>
    <row r="67" spans="1:143" x14ac:dyDescent="0.3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  <c r="DN67" s="602">
        <f t="shared" si="26"/>
        <v>0</v>
      </c>
      <c r="DO67" s="621" t="e">
        <f t="shared" si="27"/>
        <v>#DIV/0!</v>
      </c>
      <c r="DQ67" s="602">
        <f t="shared" si="28"/>
        <v>0</v>
      </c>
      <c r="DR67" s="621" t="e">
        <f t="shared" si="29"/>
        <v>#DIV/0!</v>
      </c>
      <c r="DS67" s="294">
        <v>0</v>
      </c>
      <c r="DT67" s="602">
        <f t="shared" si="30"/>
        <v>0</v>
      </c>
      <c r="DU67" s="621" t="e">
        <f t="shared" si="31"/>
        <v>#DIV/0!</v>
      </c>
      <c r="DV67" s="294">
        <v>0</v>
      </c>
      <c r="DW67" s="602">
        <f t="shared" si="32"/>
        <v>0</v>
      </c>
      <c r="DX67" s="621" t="e">
        <f t="shared" si="33"/>
        <v>#DIV/0!</v>
      </c>
      <c r="DY67" s="294">
        <v>0</v>
      </c>
      <c r="DZ67" s="602">
        <f t="shared" si="34"/>
        <v>0</v>
      </c>
      <c r="EA67" s="621" t="e">
        <f t="shared" si="35"/>
        <v>#DIV/0!</v>
      </c>
      <c r="EC67" s="602">
        <f t="shared" si="36"/>
        <v>0</v>
      </c>
      <c r="ED67" s="621" t="e">
        <f t="shared" si="37"/>
        <v>#DIV/0!</v>
      </c>
      <c r="EF67" s="602">
        <f t="shared" si="38"/>
        <v>0</v>
      </c>
      <c r="EG67" s="621" t="e">
        <f t="shared" si="39"/>
        <v>#DIV/0!</v>
      </c>
      <c r="EH67" s="294">
        <v>0</v>
      </c>
      <c r="EI67" s="602">
        <f t="shared" si="40"/>
        <v>0</v>
      </c>
      <c r="EJ67" s="621" t="e">
        <f t="shared" si="41"/>
        <v>#DIV/0!</v>
      </c>
      <c r="EK67" s="294">
        <v>0</v>
      </c>
      <c r="EL67" s="602">
        <f t="shared" si="42"/>
        <v>0</v>
      </c>
      <c r="EM67" s="621" t="e">
        <f t="shared" si="43"/>
        <v>#DIV/0!</v>
      </c>
    </row>
    <row r="68" spans="1:143" x14ac:dyDescent="0.3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  <c r="DM68" s="294">
        <v>31297.599999999999</v>
      </c>
      <c r="DN68" s="602">
        <f t="shared" si="26"/>
        <v>-1002.9000000000015</v>
      </c>
      <c r="DO68" s="621">
        <f t="shared" si="27"/>
        <v>-3.1049054968189393E-2</v>
      </c>
      <c r="DP68" s="294">
        <v>6591.6</v>
      </c>
      <c r="DQ68" s="602">
        <f t="shared" si="28"/>
        <v>-1647.3999999999996</v>
      </c>
      <c r="DR68" s="621">
        <f t="shared" si="29"/>
        <v>-0.1999514504187401</v>
      </c>
      <c r="DS68" s="294">
        <v>92065.5</v>
      </c>
      <c r="DT68" s="602">
        <f t="shared" si="30"/>
        <v>-3928</v>
      </c>
      <c r="DU68" s="621">
        <f t="shared" si="31"/>
        <v>-4.0919437253564041E-2</v>
      </c>
      <c r="DV68" s="294">
        <v>367990.5</v>
      </c>
      <c r="DW68" s="602">
        <f t="shared" si="32"/>
        <v>-6857.4000000000233</v>
      </c>
      <c r="DX68" s="621">
        <f t="shared" si="33"/>
        <v>-1.8293819973381264E-2</v>
      </c>
      <c r="DY68" s="294">
        <v>5890</v>
      </c>
      <c r="DZ68" s="602">
        <f t="shared" si="34"/>
        <v>-208</v>
      </c>
      <c r="EA68" s="621">
        <f t="shared" si="35"/>
        <v>-3.4109544112823874E-2</v>
      </c>
      <c r="EB68" s="294">
        <v>5426</v>
      </c>
      <c r="EC68" s="602">
        <f t="shared" si="36"/>
        <v>-689</v>
      </c>
      <c r="ED68" s="621">
        <f t="shared" si="37"/>
        <v>-0.11267375306623058</v>
      </c>
      <c r="EE68" s="294">
        <v>26170.6</v>
      </c>
      <c r="EF68" s="602">
        <f t="shared" si="38"/>
        <v>-3186.6000000000022</v>
      </c>
      <c r="EG68" s="621">
        <f t="shared" si="39"/>
        <v>-0.10854577412014776</v>
      </c>
      <c r="EH68" s="294">
        <v>37486.6</v>
      </c>
      <c r="EI68" s="602">
        <f t="shared" si="40"/>
        <v>-4083.5999999999985</v>
      </c>
      <c r="EJ68" s="621">
        <f t="shared" si="41"/>
        <v>-9.8233830965451185E-2</v>
      </c>
      <c r="EK68" s="294">
        <v>405477.1</v>
      </c>
      <c r="EL68" s="602">
        <f t="shared" si="42"/>
        <v>-10942.400000000023</v>
      </c>
      <c r="EM68" s="621">
        <f t="shared" si="43"/>
        <v>-2.6277347722669143E-2</v>
      </c>
    </row>
    <row r="69" spans="1:143" x14ac:dyDescent="0.3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44">BZ69-AY69</f>
        <v>1879.1361999999972</v>
      </c>
      <c r="CB69" s="621">
        <f t="shared" ref="CB69:CB83" si="45">CA69/AY69</f>
        <v>0.1239383379766277</v>
      </c>
      <c r="CC69" s="294">
        <v>27978</v>
      </c>
      <c r="CD69" s="602">
        <f t="shared" ref="CD69:CD84" si="46">CC69-AZ69</f>
        <v>2036.1361999999972</v>
      </c>
      <c r="CE69" s="621">
        <f t="shared" ref="CE69:CE84" si="47">CD69/AZ69</f>
        <v>7.8488431505834871E-2</v>
      </c>
      <c r="CF69" s="294">
        <v>241245</v>
      </c>
      <c r="CG69" s="602">
        <f t="shared" ref="CG69:CG84" si="48">CF69-BA69</f>
        <v>-6390.8263999999908</v>
      </c>
      <c r="CH69" s="621">
        <f t="shared" ref="CH69:CH84" si="49">CG69/BA69</f>
        <v>-2.5807357896902396E-2</v>
      </c>
      <c r="CI69" s="294">
        <v>32805</v>
      </c>
      <c r="CJ69" s="602">
        <f t="shared" ref="CJ69:CJ84" si="50">CI69-BB69</f>
        <v>2635.7929000000004</v>
      </c>
      <c r="CK69" s="621">
        <f t="shared" ref="CK69:CK84" si="51">CJ69/BB69</f>
        <v>8.7366992816990549E-2</v>
      </c>
      <c r="CL69" s="294">
        <v>49836</v>
      </c>
      <c r="CM69" s="602">
        <f t="shared" ref="CM69:CM84" si="52">CL69-BC69</f>
        <v>1138</v>
      </c>
      <c r="CN69" s="621">
        <f t="shared" ref="CN69:CN84" si="53">CM69/BC69</f>
        <v>2.3368516160827961E-2</v>
      </c>
      <c r="CO69" s="294">
        <v>66001</v>
      </c>
      <c r="CP69" s="602">
        <f t="shared" ref="CP69:CP84" si="54">CO69-BD69</f>
        <v>8305</v>
      </c>
      <c r="CQ69" s="621">
        <f t="shared" ref="CQ69:CQ84" si="55">CP69/BD69</f>
        <v>0.14394412090959513</v>
      </c>
      <c r="CR69" s="294">
        <v>148642</v>
      </c>
      <c r="CS69" s="602">
        <f t="shared" ref="CS69:CS84" si="56">CR69-BE69</f>
        <v>12078.7929</v>
      </c>
      <c r="CT69" s="621">
        <f t="shared" ref="CT69:CT84" si="57">CS69/BE69</f>
        <v>8.8448368755393705E-2</v>
      </c>
      <c r="CU69" s="294">
        <v>389887</v>
      </c>
      <c r="CV69" s="602">
        <f t="shared" ref="CV69:CV84" si="58">CU69-BF69</f>
        <v>5687.9664999999804</v>
      </c>
      <c r="CW69" s="621">
        <f t="shared" ref="CW69:CW84" si="59">CV69/BF69</f>
        <v>1.480473922118802E-2</v>
      </c>
      <c r="CX69" s="294">
        <v>60372</v>
      </c>
      <c r="CY69" s="602">
        <f t="shared" ref="CY69:CY84" si="60">CX69-BI69</f>
        <v>-9299</v>
      </c>
      <c r="CZ69" s="621">
        <f t="shared" ref="CZ69:CZ84" si="61">CY69/BI69</f>
        <v>-0.13347016692741601</v>
      </c>
      <c r="DA69" s="294">
        <v>47359</v>
      </c>
      <c r="DB69" s="602">
        <f t="shared" ref="DB69:DB84" si="62">DA69-BJ69</f>
        <v>-6508</v>
      </c>
      <c r="DC69" s="621">
        <f t="shared" ref="DC69:DC84" si="63">DB69/BJ69</f>
        <v>-0.12081608405888578</v>
      </c>
      <c r="DD69" s="294">
        <v>42452</v>
      </c>
      <c r="DE69" s="602">
        <f t="shared" ref="DE69:DE84" si="64">DD69-BK69</f>
        <v>937</v>
      </c>
      <c r="DF69" s="621">
        <f t="shared" ref="DF69:DF84" si="65">DE69/BK69</f>
        <v>2.2570155365530531E-2</v>
      </c>
      <c r="DG69" s="294">
        <v>150183</v>
      </c>
      <c r="DH69" s="602">
        <f t="shared" ref="DH69:DH84" si="66">DG69-BL69</f>
        <v>-14870</v>
      </c>
      <c r="DI69" s="621">
        <f t="shared" ref="DI69:DI84" si="67">DH69/BL69</f>
        <v>-9.0092273390971381E-2</v>
      </c>
      <c r="DJ69" s="294">
        <v>30369</v>
      </c>
      <c r="DK69" s="602">
        <f t="shared" ref="DK69:DK84" si="68">DJ69-BN69</f>
        <v>15439</v>
      </c>
      <c r="DL69" s="621">
        <f t="shared" ref="DL69:DL84" si="69">DK69/BN69</f>
        <v>1.0340924313462827</v>
      </c>
      <c r="DM69" s="294">
        <v>17912</v>
      </c>
      <c r="DN69" s="602">
        <f t="shared" ref="DN69:DN84" si="70">DM69-BN69</f>
        <v>2982</v>
      </c>
      <c r="DO69" s="621">
        <f t="shared" ref="DO69:DO84" si="71">DN69/BN69</f>
        <v>0.19973208305425319</v>
      </c>
      <c r="DP69" s="294">
        <v>5219</v>
      </c>
      <c r="DQ69" s="602">
        <f t="shared" ref="DQ69:DQ84" si="72">DP69-BO69</f>
        <v>-921</v>
      </c>
      <c r="DR69" s="621">
        <f t="shared" ref="DR69:DR84" si="73">DQ69/BO69</f>
        <v>-0.15</v>
      </c>
      <c r="DS69" s="294">
        <v>53500</v>
      </c>
      <c r="DT69" s="602">
        <f t="shared" ref="DT69:DT84" si="74">DS69-BP69</f>
        <v>5286</v>
      </c>
      <c r="DU69" s="621">
        <f t="shared" ref="DU69:DU84" si="75">DT69/BP69</f>
        <v>0.10963620525158668</v>
      </c>
      <c r="DV69" s="294">
        <v>203683</v>
      </c>
      <c r="DW69" s="602">
        <f t="shared" ref="DW69:DW84" si="76">DV69-BQ69</f>
        <v>-9584</v>
      </c>
      <c r="DX69" s="621">
        <f t="shared" ref="DX69:DX84" si="77">DW69/BQ69</f>
        <v>-4.4938973211983098E-2</v>
      </c>
      <c r="DY69" s="294">
        <v>5251</v>
      </c>
      <c r="DZ69" s="602">
        <f t="shared" ref="DZ69:DZ84" si="78">DY69-BT69</f>
        <v>-345</v>
      </c>
      <c r="EA69" s="621">
        <f t="shared" ref="EA69:EA84" si="79">DZ69/BT69</f>
        <v>-6.1651179413867045E-2</v>
      </c>
      <c r="EB69" s="294">
        <v>5096</v>
      </c>
      <c r="EC69" s="602">
        <f t="shared" ref="EC69:EC84" si="80">EB69-BW69</f>
        <v>-245</v>
      </c>
      <c r="ED69" s="621">
        <f t="shared" ref="ED69:ED84" si="81">EC69/BW69</f>
        <v>-4.5871559633027525E-2</v>
      </c>
      <c r="EE69" s="294">
        <v>16129.5</v>
      </c>
      <c r="EF69" s="602">
        <f t="shared" ref="EF69:EF84" si="82">EE69-BZ69</f>
        <v>-911.5</v>
      </c>
      <c r="EG69" s="621">
        <f t="shared" ref="EG69:EG84" si="83">EF69/BZ69</f>
        <v>-5.3488645032568512E-2</v>
      </c>
      <c r="EH69" s="294">
        <v>26476.5</v>
      </c>
      <c r="EI69" s="602">
        <f t="shared" ref="EI69:EI84" si="84">EH69-CC69</f>
        <v>-1501.5</v>
      </c>
      <c r="EJ69" s="621">
        <f t="shared" ref="EJ69:EJ84" si="85">EI69/CC69</f>
        <v>-5.3667167059832724E-2</v>
      </c>
      <c r="EK69" s="294">
        <v>230159.5</v>
      </c>
      <c r="EL69" s="602">
        <f t="shared" ref="EL69:EL84" si="86">EK69-CF69</f>
        <v>-11085.5</v>
      </c>
      <c r="EM69" s="621">
        <f t="shared" ref="EM69:EM84" si="87">EL69/CF69</f>
        <v>-4.5951211424070965E-2</v>
      </c>
    </row>
    <row r="70" spans="1:143" x14ac:dyDescent="0.3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44"/>
        <v>954.69219999999768</v>
      </c>
      <c r="CB70" s="621">
        <f t="shared" si="45"/>
        <v>8.7471621425226576E-2</v>
      </c>
      <c r="CC70" s="294">
        <v>21866</v>
      </c>
      <c r="CD70" s="602">
        <f t="shared" si="46"/>
        <v>1159.6921999999977</v>
      </c>
      <c r="CE70" s="621">
        <f t="shared" si="47"/>
        <v>5.6006711153013845E-2</v>
      </c>
      <c r="CF70" s="294">
        <v>139872</v>
      </c>
      <c r="CG70" s="602">
        <f t="shared" si="48"/>
        <v>-4717.801999999996</v>
      </c>
      <c r="CH70" s="621">
        <f t="shared" si="49"/>
        <v>-3.2628871018164862E-2</v>
      </c>
      <c r="CI70" s="294">
        <v>15929</v>
      </c>
      <c r="CJ70" s="602">
        <f t="shared" si="50"/>
        <v>1094.7929000000004</v>
      </c>
      <c r="CK70" s="621">
        <f t="shared" si="51"/>
        <v>7.3801915573903532E-2</v>
      </c>
      <c r="CL70" s="294">
        <v>23714</v>
      </c>
      <c r="CM70" s="602">
        <f t="shared" si="52"/>
        <v>1259</v>
      </c>
      <c r="CN70" s="621">
        <f t="shared" si="53"/>
        <v>5.6067690937430414E-2</v>
      </c>
      <c r="CO70" s="294">
        <v>29980</v>
      </c>
      <c r="CP70" s="602">
        <f t="shared" si="54"/>
        <v>2862</v>
      </c>
      <c r="CQ70" s="621">
        <f t="shared" si="55"/>
        <v>0.10553875654546796</v>
      </c>
      <c r="CR70" s="294">
        <v>69623</v>
      </c>
      <c r="CS70" s="602">
        <f t="shared" si="56"/>
        <v>5215.7929000000004</v>
      </c>
      <c r="CT70" s="621">
        <f t="shared" si="57"/>
        <v>8.0981510219839986E-2</v>
      </c>
      <c r="CU70" s="294">
        <v>209495</v>
      </c>
      <c r="CV70" s="602">
        <f t="shared" si="58"/>
        <v>497.99090000000433</v>
      </c>
      <c r="CW70" s="621">
        <f t="shared" si="59"/>
        <v>2.3827656775783227E-3</v>
      </c>
      <c r="CX70" s="294">
        <v>28098</v>
      </c>
      <c r="CY70" s="602">
        <f t="shared" si="60"/>
        <v>-3736</v>
      </c>
      <c r="CZ70" s="621">
        <f t="shared" si="61"/>
        <v>-0.11735879876861217</v>
      </c>
      <c r="DA70" s="294">
        <v>22231</v>
      </c>
      <c r="DB70" s="602">
        <f t="shared" si="62"/>
        <v>-2768</v>
      </c>
      <c r="DC70" s="621">
        <f t="shared" si="63"/>
        <v>-0.11072442897715909</v>
      </c>
      <c r="DD70" s="294">
        <v>21032</v>
      </c>
      <c r="DE70" s="602">
        <f t="shared" si="64"/>
        <v>563</v>
      </c>
      <c r="DF70" s="621">
        <f t="shared" si="65"/>
        <v>2.7505007572426597E-2</v>
      </c>
      <c r="DG70" s="294">
        <v>71361</v>
      </c>
      <c r="DH70" s="602">
        <f t="shared" si="66"/>
        <v>-5941</v>
      </c>
      <c r="DI70" s="621">
        <f t="shared" si="67"/>
        <v>-7.6854415150966346E-2</v>
      </c>
      <c r="DJ70" s="294">
        <v>21268</v>
      </c>
      <c r="DK70" s="602">
        <f t="shared" si="68"/>
        <v>8844</v>
      </c>
      <c r="DL70" s="621">
        <f t="shared" si="69"/>
        <v>0.71184803605924019</v>
      </c>
      <c r="DM70" s="294">
        <v>15444</v>
      </c>
      <c r="DN70" s="602">
        <f t="shared" si="70"/>
        <v>3020</v>
      </c>
      <c r="DO70" s="621">
        <f t="shared" si="71"/>
        <v>0.24307791371538956</v>
      </c>
      <c r="DP70" s="294">
        <v>4434</v>
      </c>
      <c r="DQ70" s="602">
        <f t="shared" si="72"/>
        <v>-984</v>
      </c>
      <c r="DR70" s="621">
        <f t="shared" si="73"/>
        <v>-0.18161683277962348</v>
      </c>
      <c r="DS70" s="294">
        <v>41146</v>
      </c>
      <c r="DT70" s="602">
        <f t="shared" si="74"/>
        <v>442</v>
      </c>
      <c r="DU70" s="621">
        <f t="shared" si="75"/>
        <v>1.0858883647798741E-2</v>
      </c>
      <c r="DV70" s="294">
        <v>112507</v>
      </c>
      <c r="DW70" s="602">
        <f t="shared" si="76"/>
        <v>-5499</v>
      </c>
      <c r="DX70" s="621">
        <f t="shared" si="77"/>
        <v>-4.6599325458027557E-2</v>
      </c>
      <c r="DY70" s="294">
        <v>4633</v>
      </c>
      <c r="DZ70" s="602">
        <f t="shared" si="78"/>
        <v>-296</v>
      </c>
      <c r="EA70" s="621">
        <f t="shared" si="79"/>
        <v>-6.0052749036315682E-2</v>
      </c>
      <c r="EB70" s="294">
        <v>4771</v>
      </c>
      <c r="EC70" s="602">
        <f t="shared" si="80"/>
        <v>-297</v>
      </c>
      <c r="ED70" s="621">
        <f t="shared" si="81"/>
        <v>-5.8602999210734016E-2</v>
      </c>
      <c r="EE70" s="294">
        <v>10832.5</v>
      </c>
      <c r="EF70" s="602">
        <f t="shared" si="82"/>
        <v>-1036.5</v>
      </c>
      <c r="EG70" s="621">
        <f t="shared" si="83"/>
        <v>-8.732833431628613E-2</v>
      </c>
      <c r="EH70" s="294">
        <v>20236.5</v>
      </c>
      <c r="EI70" s="602">
        <f t="shared" si="84"/>
        <v>-1629.5</v>
      </c>
      <c r="EJ70" s="621">
        <f t="shared" si="85"/>
        <v>-7.4522089088081958E-2</v>
      </c>
      <c r="EK70" s="294">
        <v>132743.5</v>
      </c>
      <c r="EL70" s="602">
        <f t="shared" si="86"/>
        <v>-7128.5</v>
      </c>
      <c r="EM70" s="621">
        <f t="shared" si="87"/>
        <v>-5.0964453214367419E-2</v>
      </c>
    </row>
    <row r="71" spans="1:143" x14ac:dyDescent="0.3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44"/>
        <v>355.44399999999951</v>
      </c>
      <c r="CB71" s="621">
        <f t="shared" si="45"/>
        <v>0.10033546399831067</v>
      </c>
      <c r="CC71" s="294">
        <v>4770</v>
      </c>
      <c r="CD71" s="602">
        <f t="shared" si="46"/>
        <v>311.44399999999951</v>
      </c>
      <c r="CE71" s="621">
        <f t="shared" si="47"/>
        <v>6.9853109392368176E-2</v>
      </c>
      <c r="CF71" s="294">
        <v>86965</v>
      </c>
      <c r="CG71" s="602">
        <f t="shared" si="48"/>
        <v>-1860.6435000000056</v>
      </c>
      <c r="CH71" s="621">
        <f t="shared" si="49"/>
        <v>-2.0947143490156708E-2</v>
      </c>
      <c r="CI71" s="294">
        <v>14523</v>
      </c>
      <c r="CJ71" s="602">
        <f t="shared" si="50"/>
        <v>1119</v>
      </c>
      <c r="CK71" s="621">
        <f t="shared" si="51"/>
        <v>8.3482542524619521E-2</v>
      </c>
      <c r="CL71" s="294">
        <v>23328</v>
      </c>
      <c r="CM71" s="602">
        <f t="shared" si="52"/>
        <v>-74</v>
      </c>
      <c r="CN71" s="621">
        <f t="shared" si="53"/>
        <v>-3.1621228954790189E-3</v>
      </c>
      <c r="CO71" s="294">
        <v>32090</v>
      </c>
      <c r="CP71" s="602">
        <f t="shared" si="54"/>
        <v>4877</v>
      </c>
      <c r="CQ71" s="621">
        <f t="shared" si="55"/>
        <v>0.17921581597030831</v>
      </c>
      <c r="CR71" s="294">
        <v>69941</v>
      </c>
      <c r="CS71" s="602">
        <f t="shared" si="56"/>
        <v>5922</v>
      </c>
      <c r="CT71" s="621">
        <f t="shared" si="57"/>
        <v>9.2503787937955925E-2</v>
      </c>
      <c r="CU71" s="294">
        <v>156906</v>
      </c>
      <c r="CV71" s="602">
        <f t="shared" si="58"/>
        <v>4061.3564999999944</v>
      </c>
      <c r="CW71" s="621">
        <f t="shared" si="59"/>
        <v>2.6571794778009309E-2</v>
      </c>
      <c r="CX71" s="294">
        <v>28813</v>
      </c>
      <c r="CY71" s="602">
        <f t="shared" si="60"/>
        <v>-4917</v>
      </c>
      <c r="CZ71" s="621">
        <f t="shared" si="61"/>
        <v>-0.14577527423658465</v>
      </c>
      <c r="DA71" s="294">
        <v>22379</v>
      </c>
      <c r="DB71" s="602">
        <f t="shared" si="62"/>
        <v>-3407</v>
      </c>
      <c r="DC71" s="621">
        <f t="shared" si="63"/>
        <v>-0.13212595982315986</v>
      </c>
      <c r="DD71" s="294">
        <v>18975</v>
      </c>
      <c r="DE71" s="602">
        <f t="shared" si="64"/>
        <v>217</v>
      </c>
      <c r="DF71" s="621">
        <f t="shared" si="65"/>
        <v>1.1568397483740271E-2</v>
      </c>
      <c r="DG71" s="294">
        <v>70167</v>
      </c>
      <c r="DH71" s="602">
        <f t="shared" si="66"/>
        <v>-8107</v>
      </c>
      <c r="DI71" s="621">
        <f t="shared" si="67"/>
        <v>-0.10357206735314409</v>
      </c>
      <c r="DJ71" s="294">
        <v>7124</v>
      </c>
      <c r="DK71" s="602">
        <f t="shared" si="68"/>
        <v>5877</v>
      </c>
      <c r="DL71" s="621">
        <f t="shared" si="69"/>
        <v>4.7129109863672811</v>
      </c>
      <c r="DM71" s="294">
        <v>1273</v>
      </c>
      <c r="DN71" s="602">
        <f t="shared" si="70"/>
        <v>26</v>
      </c>
      <c r="DO71" s="621">
        <f t="shared" si="71"/>
        <v>2.0850040096230954E-2</v>
      </c>
      <c r="DP71" s="294">
        <v>749</v>
      </c>
      <c r="DQ71" s="602">
        <f t="shared" si="72"/>
        <v>67</v>
      </c>
      <c r="DR71" s="621">
        <f t="shared" si="73"/>
        <v>9.824046920821114E-2</v>
      </c>
      <c r="DS71" s="294">
        <v>9146</v>
      </c>
      <c r="DT71" s="602">
        <f t="shared" si="74"/>
        <v>5225</v>
      </c>
      <c r="DU71" s="621">
        <f t="shared" si="75"/>
        <v>1.3325682223922468</v>
      </c>
      <c r="DV71" s="294">
        <v>79313</v>
      </c>
      <c r="DW71" s="602">
        <f t="shared" si="76"/>
        <v>-2882</v>
      </c>
      <c r="DX71" s="621">
        <f t="shared" si="77"/>
        <v>-3.5062960034065331E-2</v>
      </c>
      <c r="DY71" s="294">
        <v>590</v>
      </c>
      <c r="DZ71" s="602">
        <f t="shared" si="78"/>
        <v>-41</v>
      </c>
      <c r="EA71" s="621">
        <f t="shared" si="79"/>
        <v>-6.4976228209191758E-2</v>
      </c>
      <c r="EB71" s="294">
        <v>293</v>
      </c>
      <c r="EC71" s="602">
        <f t="shared" si="80"/>
        <v>52</v>
      </c>
      <c r="ED71" s="621">
        <f t="shared" si="81"/>
        <v>0.21576763485477179</v>
      </c>
      <c r="EE71" s="294">
        <v>4033</v>
      </c>
      <c r="EF71" s="602">
        <f t="shared" si="82"/>
        <v>135</v>
      </c>
      <c r="EG71" s="621">
        <f t="shared" si="83"/>
        <v>3.4633145202668032E-2</v>
      </c>
      <c r="EH71" s="294">
        <v>4916</v>
      </c>
      <c r="EI71" s="602">
        <f t="shared" si="84"/>
        <v>146</v>
      </c>
      <c r="EJ71" s="621">
        <f t="shared" si="85"/>
        <v>3.0607966457023062E-2</v>
      </c>
      <c r="EK71" s="294">
        <v>84229</v>
      </c>
      <c r="EL71" s="602">
        <f t="shared" si="86"/>
        <v>-2736</v>
      </c>
      <c r="EM71" s="621">
        <f t="shared" si="87"/>
        <v>-3.1460932559075491E-2</v>
      </c>
    </row>
    <row r="72" spans="1:143" x14ac:dyDescent="0.3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44"/>
        <v>569</v>
      </c>
      <c r="CB72" s="621">
        <f t="shared" si="45"/>
        <v>0.80709219858156034</v>
      </c>
      <c r="CC72" s="294">
        <v>1342</v>
      </c>
      <c r="CD72" s="602">
        <f t="shared" si="46"/>
        <v>565</v>
      </c>
      <c r="CE72" s="621">
        <f t="shared" si="47"/>
        <v>0.72715572715572718</v>
      </c>
      <c r="CF72" s="294">
        <v>14408</v>
      </c>
      <c r="CG72" s="602">
        <f t="shared" si="48"/>
        <v>187.61909999999989</v>
      </c>
      <c r="CH72" s="621">
        <f t="shared" si="49"/>
        <v>1.3193676127198526E-2</v>
      </c>
      <c r="CI72" s="294">
        <v>2353</v>
      </c>
      <c r="CJ72" s="602">
        <f t="shared" si="50"/>
        <v>422</v>
      </c>
      <c r="CK72" s="621">
        <f t="shared" si="51"/>
        <v>0.21853961677887104</v>
      </c>
      <c r="CL72" s="294">
        <v>2794</v>
      </c>
      <c r="CM72" s="602">
        <f t="shared" si="52"/>
        <v>-47</v>
      </c>
      <c r="CN72" s="621">
        <f t="shared" si="53"/>
        <v>-1.6543470608940514E-2</v>
      </c>
      <c r="CO72" s="294">
        <v>3931</v>
      </c>
      <c r="CP72" s="602">
        <f t="shared" si="54"/>
        <v>566</v>
      </c>
      <c r="CQ72" s="621">
        <f t="shared" si="55"/>
        <v>0.16820208023774147</v>
      </c>
      <c r="CR72" s="294">
        <v>9078</v>
      </c>
      <c r="CS72" s="602">
        <f t="shared" si="56"/>
        <v>941</v>
      </c>
      <c r="CT72" s="621">
        <f t="shared" si="57"/>
        <v>0.11564458645692516</v>
      </c>
      <c r="CU72" s="294">
        <v>23486</v>
      </c>
      <c r="CV72" s="602">
        <f t="shared" si="58"/>
        <v>1128.6190999999999</v>
      </c>
      <c r="CW72" s="621">
        <f t="shared" si="59"/>
        <v>5.0480828011477852E-2</v>
      </c>
      <c r="CX72" s="294">
        <v>3461</v>
      </c>
      <c r="CY72" s="602">
        <f t="shared" si="60"/>
        <v>-646</v>
      </c>
      <c r="CZ72" s="621">
        <f t="shared" si="61"/>
        <v>-0.15729242756269785</v>
      </c>
      <c r="DA72" s="294">
        <v>2749</v>
      </c>
      <c r="DB72" s="602">
        <f t="shared" si="62"/>
        <v>-333</v>
      </c>
      <c r="DC72" s="621">
        <f t="shared" si="63"/>
        <v>-0.10804672290720312</v>
      </c>
      <c r="DD72" s="294">
        <v>2445</v>
      </c>
      <c r="DE72" s="602">
        <f t="shared" si="64"/>
        <v>157</v>
      </c>
      <c r="DF72" s="621">
        <f t="shared" si="65"/>
        <v>6.861888111888112E-2</v>
      </c>
      <c r="DG72" s="294">
        <v>8655</v>
      </c>
      <c r="DH72" s="602">
        <f t="shared" si="66"/>
        <v>-822</v>
      </c>
      <c r="DI72" s="621">
        <f t="shared" si="67"/>
        <v>-8.6736308958531183E-2</v>
      </c>
      <c r="DJ72" s="294">
        <v>1977</v>
      </c>
      <c r="DK72" s="602">
        <f t="shared" si="68"/>
        <v>718</v>
      </c>
      <c r="DL72" s="621">
        <f t="shared" si="69"/>
        <v>0.57029388403494841</v>
      </c>
      <c r="DM72" s="294">
        <v>1195</v>
      </c>
      <c r="DN72" s="602">
        <f t="shared" si="70"/>
        <v>-64</v>
      </c>
      <c r="DO72" s="621">
        <f t="shared" si="71"/>
        <v>-5.0833995234312944E-2</v>
      </c>
      <c r="DP72" s="294">
        <v>36</v>
      </c>
      <c r="DQ72" s="602">
        <f t="shared" si="72"/>
        <v>-4</v>
      </c>
      <c r="DR72" s="621">
        <f t="shared" si="73"/>
        <v>-0.1</v>
      </c>
      <c r="DS72" s="294">
        <v>3208</v>
      </c>
      <c r="DT72" s="602">
        <f t="shared" si="74"/>
        <v>-381</v>
      </c>
      <c r="DU72" s="621">
        <f t="shared" si="75"/>
        <v>-0.10615770409584843</v>
      </c>
      <c r="DV72" s="294">
        <v>11863</v>
      </c>
      <c r="DW72" s="602">
        <f t="shared" si="76"/>
        <v>-1203</v>
      </c>
      <c r="DX72" s="621">
        <f t="shared" si="77"/>
        <v>-9.2071024031838353E-2</v>
      </c>
      <c r="DY72" s="294">
        <v>28</v>
      </c>
      <c r="DZ72" s="602">
        <f t="shared" si="78"/>
        <v>-8</v>
      </c>
      <c r="EA72" s="621">
        <f t="shared" si="79"/>
        <v>-0.22222222222222221</v>
      </c>
      <c r="EB72" s="294">
        <v>32</v>
      </c>
      <c r="EC72" s="602">
        <f t="shared" si="80"/>
        <v>0</v>
      </c>
      <c r="ED72" s="621">
        <f t="shared" si="81"/>
        <v>0</v>
      </c>
      <c r="EE72" s="294">
        <v>1264</v>
      </c>
      <c r="EF72" s="602">
        <f t="shared" si="82"/>
        <v>-10</v>
      </c>
      <c r="EG72" s="621">
        <f t="shared" si="83"/>
        <v>-7.8492935635792772E-3</v>
      </c>
      <c r="EH72" s="294">
        <v>1324</v>
      </c>
      <c r="EI72" s="602">
        <f t="shared" si="84"/>
        <v>-18</v>
      </c>
      <c r="EJ72" s="621">
        <f t="shared" si="85"/>
        <v>-1.3412816691505217E-2</v>
      </c>
      <c r="EK72" s="294">
        <v>13187</v>
      </c>
      <c r="EL72" s="602">
        <f t="shared" si="86"/>
        <v>-1221</v>
      </c>
      <c r="EM72" s="621">
        <f t="shared" si="87"/>
        <v>-8.4744586340921704E-2</v>
      </c>
    </row>
    <row r="73" spans="1:143" x14ac:dyDescent="0.3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44"/>
        <v>0</v>
      </c>
      <c r="CB73" s="621" t="e">
        <f t="shared" si="45"/>
        <v>#DIV/0!</v>
      </c>
      <c r="CC73" s="294">
        <v>0</v>
      </c>
      <c r="CD73" s="602">
        <f t="shared" si="46"/>
        <v>0</v>
      </c>
      <c r="CE73" s="621" t="e">
        <f t="shared" si="47"/>
        <v>#DIV/0!</v>
      </c>
      <c r="CF73" s="294">
        <v>0</v>
      </c>
      <c r="CG73" s="602">
        <f t="shared" si="48"/>
        <v>0</v>
      </c>
      <c r="CH73" s="621" t="e">
        <f t="shared" si="49"/>
        <v>#DIV/0!</v>
      </c>
      <c r="CJ73" s="602">
        <f t="shared" si="50"/>
        <v>0</v>
      </c>
      <c r="CK73" s="621" t="e">
        <f t="shared" si="51"/>
        <v>#DIV/0!</v>
      </c>
      <c r="CL73" s="294">
        <v>0</v>
      </c>
      <c r="CM73" s="602">
        <f t="shared" si="52"/>
        <v>0</v>
      </c>
      <c r="CN73" s="621" t="e">
        <f t="shared" si="53"/>
        <v>#DIV/0!</v>
      </c>
      <c r="CO73" s="294">
        <v>0</v>
      </c>
      <c r="CP73" s="602">
        <f t="shared" si="54"/>
        <v>0</v>
      </c>
      <c r="CQ73" s="621" t="e">
        <f t="shared" si="55"/>
        <v>#DIV/0!</v>
      </c>
      <c r="CR73" s="294">
        <v>0</v>
      </c>
      <c r="CS73" s="602">
        <f t="shared" si="56"/>
        <v>0</v>
      </c>
      <c r="CT73" s="621" t="e">
        <f t="shared" si="57"/>
        <v>#DIV/0!</v>
      </c>
      <c r="CU73" s="294">
        <v>0</v>
      </c>
      <c r="CV73" s="602">
        <f t="shared" si="58"/>
        <v>0</v>
      </c>
      <c r="CW73" s="621" t="e">
        <f t="shared" si="59"/>
        <v>#DIV/0!</v>
      </c>
      <c r="CY73" s="602">
        <f t="shared" si="60"/>
        <v>0</v>
      </c>
      <c r="CZ73" s="621" t="e">
        <f t="shared" si="61"/>
        <v>#DIV/0!</v>
      </c>
      <c r="DB73" s="602">
        <f t="shared" si="62"/>
        <v>0</v>
      </c>
      <c r="DC73" s="621" t="e">
        <f t="shared" si="63"/>
        <v>#DIV/0!</v>
      </c>
      <c r="DE73" s="602">
        <f t="shared" si="64"/>
        <v>0</v>
      </c>
      <c r="DF73" s="621" t="e">
        <f t="shared" si="65"/>
        <v>#DIV/0!</v>
      </c>
      <c r="DG73" s="294">
        <v>0</v>
      </c>
      <c r="DH73" s="602">
        <f t="shared" si="66"/>
        <v>0</v>
      </c>
      <c r="DI73" s="621" t="e">
        <f t="shared" si="67"/>
        <v>#DIV/0!</v>
      </c>
      <c r="DK73" s="602">
        <f t="shared" si="68"/>
        <v>0</v>
      </c>
      <c r="DL73" s="621" t="e">
        <f t="shared" si="69"/>
        <v>#DIV/0!</v>
      </c>
      <c r="DN73" s="602">
        <f t="shared" si="70"/>
        <v>0</v>
      </c>
      <c r="DO73" s="621" t="e">
        <f t="shared" si="71"/>
        <v>#DIV/0!</v>
      </c>
      <c r="DQ73" s="602">
        <f t="shared" si="72"/>
        <v>0</v>
      </c>
      <c r="DR73" s="621" t="e">
        <f t="shared" si="73"/>
        <v>#DIV/0!</v>
      </c>
      <c r="DS73" s="294">
        <v>0</v>
      </c>
      <c r="DT73" s="602">
        <f t="shared" si="74"/>
        <v>0</v>
      </c>
      <c r="DU73" s="621" t="e">
        <f t="shared" si="75"/>
        <v>#DIV/0!</v>
      </c>
      <c r="DV73" s="294">
        <v>0</v>
      </c>
      <c r="DW73" s="602">
        <f t="shared" si="76"/>
        <v>0</v>
      </c>
      <c r="DX73" s="621" t="e">
        <f t="shared" si="77"/>
        <v>#DIV/0!</v>
      </c>
      <c r="DY73" s="294">
        <v>0</v>
      </c>
      <c r="DZ73" s="602">
        <f t="shared" si="78"/>
        <v>0</v>
      </c>
      <c r="EA73" s="621" t="e">
        <f t="shared" si="79"/>
        <v>#DIV/0!</v>
      </c>
      <c r="EC73" s="602">
        <f t="shared" si="80"/>
        <v>0</v>
      </c>
      <c r="ED73" s="621" t="e">
        <f t="shared" si="81"/>
        <v>#DIV/0!</v>
      </c>
      <c r="EF73" s="602">
        <f t="shared" si="82"/>
        <v>0</v>
      </c>
      <c r="EG73" s="621" t="e">
        <f t="shared" si="83"/>
        <v>#DIV/0!</v>
      </c>
      <c r="EH73" s="294">
        <v>0</v>
      </c>
      <c r="EI73" s="602">
        <f t="shared" si="84"/>
        <v>0</v>
      </c>
      <c r="EJ73" s="621" t="e">
        <f t="shared" si="85"/>
        <v>#DIV/0!</v>
      </c>
      <c r="EK73" s="294">
        <v>0</v>
      </c>
      <c r="EL73" s="602">
        <f t="shared" si="86"/>
        <v>0</v>
      </c>
      <c r="EM73" s="621" t="e">
        <f t="shared" si="87"/>
        <v>#DIV/0!</v>
      </c>
    </row>
    <row r="74" spans="1:143" x14ac:dyDescent="0.3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44"/>
        <v>0</v>
      </c>
      <c r="CB74" s="621" t="e">
        <f t="shared" si="45"/>
        <v>#DIV/0!</v>
      </c>
      <c r="CC74" s="294">
        <v>0</v>
      </c>
      <c r="CD74" s="602">
        <f t="shared" si="46"/>
        <v>0</v>
      </c>
      <c r="CE74" s="621" t="e">
        <f t="shared" si="47"/>
        <v>#DIV/0!</v>
      </c>
      <c r="CF74" s="294">
        <v>0</v>
      </c>
      <c r="CG74" s="602">
        <f t="shared" si="48"/>
        <v>0</v>
      </c>
      <c r="CH74" s="621" t="e">
        <f t="shared" si="49"/>
        <v>#DIV/0!</v>
      </c>
      <c r="CJ74" s="602">
        <f t="shared" si="50"/>
        <v>0</v>
      </c>
      <c r="CK74" s="621" t="e">
        <f t="shared" si="51"/>
        <v>#DIV/0!</v>
      </c>
      <c r="CL74" s="294">
        <v>0</v>
      </c>
      <c r="CM74" s="602">
        <f t="shared" si="52"/>
        <v>0</v>
      </c>
      <c r="CN74" s="621" t="e">
        <f t="shared" si="53"/>
        <v>#DIV/0!</v>
      </c>
      <c r="CO74" s="294">
        <v>0</v>
      </c>
      <c r="CP74" s="602">
        <f t="shared" si="54"/>
        <v>0</v>
      </c>
      <c r="CQ74" s="621" t="e">
        <f t="shared" si="55"/>
        <v>#DIV/0!</v>
      </c>
      <c r="CR74" s="294">
        <v>0</v>
      </c>
      <c r="CS74" s="602">
        <f t="shared" si="56"/>
        <v>0</v>
      </c>
      <c r="CT74" s="621" t="e">
        <f t="shared" si="57"/>
        <v>#DIV/0!</v>
      </c>
      <c r="CU74" s="294">
        <v>0</v>
      </c>
      <c r="CV74" s="602">
        <f t="shared" si="58"/>
        <v>0</v>
      </c>
      <c r="CW74" s="621" t="e">
        <f t="shared" si="59"/>
        <v>#DIV/0!</v>
      </c>
      <c r="CY74" s="602">
        <f t="shared" si="60"/>
        <v>0</v>
      </c>
      <c r="CZ74" s="621" t="e">
        <f t="shared" si="61"/>
        <v>#DIV/0!</v>
      </c>
      <c r="DB74" s="602">
        <f t="shared" si="62"/>
        <v>0</v>
      </c>
      <c r="DC74" s="621" t="e">
        <f t="shared" si="63"/>
        <v>#DIV/0!</v>
      </c>
      <c r="DE74" s="602">
        <f t="shared" si="64"/>
        <v>0</v>
      </c>
      <c r="DF74" s="621" t="e">
        <f t="shared" si="65"/>
        <v>#DIV/0!</v>
      </c>
      <c r="DG74" s="294">
        <v>0</v>
      </c>
      <c r="DH74" s="602">
        <f t="shared" si="66"/>
        <v>0</v>
      </c>
      <c r="DI74" s="621" t="e">
        <f t="shared" si="67"/>
        <v>#DIV/0!</v>
      </c>
      <c r="DK74" s="602">
        <f t="shared" si="68"/>
        <v>0</v>
      </c>
      <c r="DL74" s="621" t="e">
        <f t="shared" si="69"/>
        <v>#DIV/0!</v>
      </c>
      <c r="DN74" s="602">
        <f t="shared" si="70"/>
        <v>0</v>
      </c>
      <c r="DO74" s="621" t="e">
        <f t="shared" si="71"/>
        <v>#DIV/0!</v>
      </c>
      <c r="DQ74" s="602">
        <f t="shared" si="72"/>
        <v>0</v>
      </c>
      <c r="DR74" s="621" t="e">
        <f t="shared" si="73"/>
        <v>#DIV/0!</v>
      </c>
      <c r="DS74" s="294">
        <v>0</v>
      </c>
      <c r="DT74" s="602">
        <f t="shared" si="74"/>
        <v>0</v>
      </c>
      <c r="DU74" s="621" t="e">
        <f t="shared" si="75"/>
        <v>#DIV/0!</v>
      </c>
      <c r="DV74" s="294">
        <v>0</v>
      </c>
      <c r="DW74" s="602">
        <f t="shared" si="76"/>
        <v>0</v>
      </c>
      <c r="DX74" s="621" t="e">
        <f t="shared" si="77"/>
        <v>#DIV/0!</v>
      </c>
      <c r="DY74" s="294">
        <v>0</v>
      </c>
      <c r="DZ74" s="602">
        <f t="shared" si="78"/>
        <v>0</v>
      </c>
      <c r="EA74" s="621" t="e">
        <f t="shared" si="79"/>
        <v>#DIV/0!</v>
      </c>
      <c r="EC74" s="602">
        <f t="shared" si="80"/>
        <v>0</v>
      </c>
      <c r="ED74" s="621" t="e">
        <f t="shared" si="81"/>
        <v>#DIV/0!</v>
      </c>
      <c r="EF74" s="602">
        <f t="shared" si="82"/>
        <v>0</v>
      </c>
      <c r="EG74" s="621" t="e">
        <f t="shared" si="83"/>
        <v>#DIV/0!</v>
      </c>
      <c r="EH74" s="294">
        <v>0</v>
      </c>
      <c r="EI74" s="602">
        <f t="shared" si="84"/>
        <v>0</v>
      </c>
      <c r="EJ74" s="621" t="e">
        <f t="shared" si="85"/>
        <v>#DIV/0!</v>
      </c>
      <c r="EK74" s="294">
        <v>0</v>
      </c>
      <c r="EL74" s="602">
        <f t="shared" si="86"/>
        <v>0</v>
      </c>
      <c r="EM74" s="621" t="e">
        <f t="shared" si="87"/>
        <v>#DIV/0!</v>
      </c>
    </row>
    <row r="75" spans="1:143" x14ac:dyDescent="0.3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44"/>
        <v>0</v>
      </c>
      <c r="CB75" s="621" t="e">
        <f t="shared" si="45"/>
        <v>#DIV/0!</v>
      </c>
      <c r="CC75" s="294">
        <v>0</v>
      </c>
      <c r="CD75" s="602">
        <f t="shared" si="46"/>
        <v>0</v>
      </c>
      <c r="CE75" s="621" t="e">
        <f t="shared" si="47"/>
        <v>#DIV/0!</v>
      </c>
      <c r="CF75" s="294">
        <v>0</v>
      </c>
      <c r="CG75" s="602">
        <f t="shared" si="48"/>
        <v>0</v>
      </c>
      <c r="CH75" s="621" t="e">
        <f t="shared" si="49"/>
        <v>#DIV/0!</v>
      </c>
      <c r="CJ75" s="602">
        <f t="shared" si="50"/>
        <v>0</v>
      </c>
      <c r="CK75" s="621" t="e">
        <f t="shared" si="51"/>
        <v>#DIV/0!</v>
      </c>
      <c r="CL75" s="294">
        <v>0</v>
      </c>
      <c r="CM75" s="602">
        <f t="shared" si="52"/>
        <v>0</v>
      </c>
      <c r="CN75" s="621" t="e">
        <f t="shared" si="53"/>
        <v>#DIV/0!</v>
      </c>
      <c r="CO75" s="294">
        <v>0</v>
      </c>
      <c r="CP75" s="602">
        <f t="shared" si="54"/>
        <v>0</v>
      </c>
      <c r="CQ75" s="621" t="e">
        <f t="shared" si="55"/>
        <v>#DIV/0!</v>
      </c>
      <c r="CR75" s="294">
        <v>0</v>
      </c>
      <c r="CS75" s="602">
        <f t="shared" si="56"/>
        <v>0</v>
      </c>
      <c r="CT75" s="621" t="e">
        <f t="shared" si="57"/>
        <v>#DIV/0!</v>
      </c>
      <c r="CU75" s="294">
        <v>0</v>
      </c>
      <c r="CV75" s="602">
        <f t="shared" si="58"/>
        <v>0</v>
      </c>
      <c r="CW75" s="621" t="e">
        <f t="shared" si="59"/>
        <v>#DIV/0!</v>
      </c>
      <c r="CY75" s="602">
        <f t="shared" si="60"/>
        <v>0</v>
      </c>
      <c r="CZ75" s="621" t="e">
        <f t="shared" si="61"/>
        <v>#DIV/0!</v>
      </c>
      <c r="DB75" s="602">
        <f t="shared" si="62"/>
        <v>0</v>
      </c>
      <c r="DC75" s="621" t="e">
        <f t="shared" si="63"/>
        <v>#DIV/0!</v>
      </c>
      <c r="DE75" s="602">
        <f t="shared" si="64"/>
        <v>0</v>
      </c>
      <c r="DF75" s="621" t="e">
        <f t="shared" si="65"/>
        <v>#DIV/0!</v>
      </c>
      <c r="DG75" s="294">
        <v>0</v>
      </c>
      <c r="DH75" s="602">
        <f t="shared" si="66"/>
        <v>0</v>
      </c>
      <c r="DI75" s="621" t="e">
        <f t="shared" si="67"/>
        <v>#DIV/0!</v>
      </c>
      <c r="DK75" s="602">
        <f t="shared" si="68"/>
        <v>0</v>
      </c>
      <c r="DL75" s="621" t="e">
        <f t="shared" si="69"/>
        <v>#DIV/0!</v>
      </c>
      <c r="DN75" s="602">
        <f t="shared" si="70"/>
        <v>0</v>
      </c>
      <c r="DO75" s="621" t="e">
        <f t="shared" si="71"/>
        <v>#DIV/0!</v>
      </c>
      <c r="DQ75" s="602">
        <f t="shared" si="72"/>
        <v>0</v>
      </c>
      <c r="DR75" s="621" t="e">
        <f t="shared" si="73"/>
        <v>#DIV/0!</v>
      </c>
      <c r="DS75" s="294">
        <v>0</v>
      </c>
      <c r="DT75" s="602">
        <f t="shared" si="74"/>
        <v>0</v>
      </c>
      <c r="DU75" s="621" t="e">
        <f t="shared" si="75"/>
        <v>#DIV/0!</v>
      </c>
      <c r="DV75" s="294">
        <v>0</v>
      </c>
      <c r="DW75" s="602">
        <f t="shared" si="76"/>
        <v>0</v>
      </c>
      <c r="DX75" s="621" t="e">
        <f t="shared" si="77"/>
        <v>#DIV/0!</v>
      </c>
      <c r="DY75" s="294">
        <v>0</v>
      </c>
      <c r="DZ75" s="602">
        <f t="shared" si="78"/>
        <v>0</v>
      </c>
      <c r="EA75" s="621" t="e">
        <f t="shared" si="79"/>
        <v>#DIV/0!</v>
      </c>
      <c r="EC75" s="602">
        <f t="shared" si="80"/>
        <v>0</v>
      </c>
      <c r="ED75" s="621" t="e">
        <f t="shared" si="81"/>
        <v>#DIV/0!</v>
      </c>
      <c r="EF75" s="602">
        <f t="shared" si="82"/>
        <v>0</v>
      </c>
      <c r="EG75" s="621" t="e">
        <f t="shared" si="83"/>
        <v>#DIV/0!</v>
      </c>
      <c r="EH75" s="294">
        <v>0</v>
      </c>
      <c r="EI75" s="602">
        <f t="shared" si="84"/>
        <v>0</v>
      </c>
      <c r="EJ75" s="621" t="e">
        <f t="shared" si="85"/>
        <v>#DIV/0!</v>
      </c>
      <c r="EK75" s="294">
        <v>0</v>
      </c>
      <c r="EL75" s="602">
        <f t="shared" si="86"/>
        <v>0</v>
      </c>
      <c r="EM75" s="621" t="e">
        <f t="shared" si="87"/>
        <v>#DIV/0!</v>
      </c>
    </row>
    <row r="76" spans="1:143" x14ac:dyDescent="0.3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44"/>
        <v>0</v>
      </c>
      <c r="CB76" s="621" t="e">
        <f t="shared" si="45"/>
        <v>#DIV/0!</v>
      </c>
      <c r="CC76" s="294">
        <v>0</v>
      </c>
      <c r="CD76" s="602">
        <f t="shared" si="46"/>
        <v>0</v>
      </c>
      <c r="CE76" s="621" t="e">
        <f t="shared" si="47"/>
        <v>#DIV/0!</v>
      </c>
      <c r="CF76" s="294">
        <v>0</v>
      </c>
      <c r="CG76" s="602">
        <f t="shared" si="48"/>
        <v>0</v>
      </c>
      <c r="CH76" s="621" t="e">
        <f t="shared" si="49"/>
        <v>#DIV/0!</v>
      </c>
      <c r="CJ76" s="602">
        <f t="shared" si="50"/>
        <v>0</v>
      </c>
      <c r="CK76" s="621" t="e">
        <f t="shared" si="51"/>
        <v>#DIV/0!</v>
      </c>
      <c r="CL76" s="294">
        <v>0</v>
      </c>
      <c r="CM76" s="602">
        <f t="shared" si="52"/>
        <v>0</v>
      </c>
      <c r="CN76" s="621" t="e">
        <f t="shared" si="53"/>
        <v>#DIV/0!</v>
      </c>
      <c r="CO76" s="294">
        <v>0</v>
      </c>
      <c r="CP76" s="602">
        <f t="shared" si="54"/>
        <v>0</v>
      </c>
      <c r="CQ76" s="621" t="e">
        <f t="shared" si="55"/>
        <v>#DIV/0!</v>
      </c>
      <c r="CR76" s="294">
        <v>0</v>
      </c>
      <c r="CS76" s="602">
        <f t="shared" si="56"/>
        <v>0</v>
      </c>
      <c r="CT76" s="621" t="e">
        <f t="shared" si="57"/>
        <v>#DIV/0!</v>
      </c>
      <c r="CU76" s="294">
        <v>0</v>
      </c>
      <c r="CV76" s="602">
        <f t="shared" si="58"/>
        <v>0</v>
      </c>
      <c r="CW76" s="621" t="e">
        <f t="shared" si="59"/>
        <v>#DIV/0!</v>
      </c>
      <c r="CY76" s="602">
        <f t="shared" si="60"/>
        <v>0</v>
      </c>
      <c r="CZ76" s="621" t="e">
        <f t="shared" si="61"/>
        <v>#DIV/0!</v>
      </c>
      <c r="DB76" s="602">
        <f t="shared" si="62"/>
        <v>0</v>
      </c>
      <c r="DC76" s="621" t="e">
        <f t="shared" si="63"/>
        <v>#DIV/0!</v>
      </c>
      <c r="DE76" s="602">
        <f t="shared" si="64"/>
        <v>0</v>
      </c>
      <c r="DF76" s="621" t="e">
        <f t="shared" si="65"/>
        <v>#DIV/0!</v>
      </c>
      <c r="DG76" s="294">
        <v>0</v>
      </c>
      <c r="DH76" s="602">
        <f t="shared" si="66"/>
        <v>0</v>
      </c>
      <c r="DI76" s="621" t="e">
        <f t="shared" si="67"/>
        <v>#DIV/0!</v>
      </c>
      <c r="DK76" s="602">
        <f t="shared" si="68"/>
        <v>0</v>
      </c>
      <c r="DL76" s="621" t="e">
        <f t="shared" si="69"/>
        <v>#DIV/0!</v>
      </c>
      <c r="DN76" s="602">
        <f t="shared" si="70"/>
        <v>0</v>
      </c>
      <c r="DO76" s="621" t="e">
        <f t="shared" si="71"/>
        <v>#DIV/0!</v>
      </c>
      <c r="DQ76" s="602">
        <f t="shared" si="72"/>
        <v>0</v>
      </c>
      <c r="DR76" s="621" t="e">
        <f t="shared" si="73"/>
        <v>#DIV/0!</v>
      </c>
      <c r="DS76" s="294">
        <v>0</v>
      </c>
      <c r="DT76" s="602">
        <f t="shared" si="74"/>
        <v>0</v>
      </c>
      <c r="DU76" s="621" t="e">
        <f t="shared" si="75"/>
        <v>#DIV/0!</v>
      </c>
      <c r="DV76" s="294">
        <v>0</v>
      </c>
      <c r="DW76" s="602">
        <f t="shared" si="76"/>
        <v>0</v>
      </c>
      <c r="DX76" s="621" t="e">
        <f t="shared" si="77"/>
        <v>#DIV/0!</v>
      </c>
      <c r="DY76" s="294">
        <v>0</v>
      </c>
      <c r="DZ76" s="602">
        <f t="shared" si="78"/>
        <v>0</v>
      </c>
      <c r="EA76" s="621" t="e">
        <f t="shared" si="79"/>
        <v>#DIV/0!</v>
      </c>
      <c r="EC76" s="602">
        <f t="shared" si="80"/>
        <v>0</v>
      </c>
      <c r="ED76" s="621" t="e">
        <f t="shared" si="81"/>
        <v>#DIV/0!</v>
      </c>
      <c r="EF76" s="602">
        <f t="shared" si="82"/>
        <v>0</v>
      </c>
      <c r="EG76" s="621" t="e">
        <f t="shared" si="83"/>
        <v>#DIV/0!</v>
      </c>
      <c r="EH76" s="294">
        <v>0</v>
      </c>
      <c r="EI76" s="602">
        <f t="shared" si="84"/>
        <v>0</v>
      </c>
      <c r="EJ76" s="621" t="e">
        <f t="shared" si="85"/>
        <v>#DIV/0!</v>
      </c>
      <c r="EK76" s="294">
        <v>0</v>
      </c>
      <c r="EL76" s="602">
        <f t="shared" si="86"/>
        <v>0</v>
      </c>
      <c r="EM76" s="621" t="e">
        <f t="shared" si="87"/>
        <v>#DIV/0!</v>
      </c>
    </row>
    <row r="77" spans="1:143" x14ac:dyDescent="0.3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44"/>
        <v>0</v>
      </c>
      <c r="CB77" s="621" t="e">
        <f t="shared" si="45"/>
        <v>#DIV/0!</v>
      </c>
      <c r="CC77" s="294">
        <v>0</v>
      </c>
      <c r="CD77" s="602">
        <f t="shared" si="46"/>
        <v>0</v>
      </c>
      <c r="CE77" s="621" t="e">
        <f t="shared" si="47"/>
        <v>#DIV/0!</v>
      </c>
      <c r="CF77" s="294">
        <v>0</v>
      </c>
      <c r="CG77" s="602">
        <f t="shared" si="48"/>
        <v>0</v>
      </c>
      <c r="CH77" s="621" t="e">
        <f t="shared" si="49"/>
        <v>#DIV/0!</v>
      </c>
      <c r="CJ77" s="602">
        <f t="shared" si="50"/>
        <v>0</v>
      </c>
      <c r="CK77" s="621" t="e">
        <f t="shared" si="51"/>
        <v>#DIV/0!</v>
      </c>
      <c r="CL77" s="294">
        <v>0</v>
      </c>
      <c r="CM77" s="602">
        <f t="shared" si="52"/>
        <v>0</v>
      </c>
      <c r="CN77" s="621" t="e">
        <f t="shared" si="53"/>
        <v>#DIV/0!</v>
      </c>
      <c r="CO77" s="294">
        <v>0</v>
      </c>
      <c r="CP77" s="602">
        <f t="shared" si="54"/>
        <v>0</v>
      </c>
      <c r="CQ77" s="621" t="e">
        <f t="shared" si="55"/>
        <v>#DIV/0!</v>
      </c>
      <c r="CR77" s="294">
        <v>0</v>
      </c>
      <c r="CS77" s="602">
        <f t="shared" si="56"/>
        <v>0</v>
      </c>
      <c r="CT77" s="621" t="e">
        <f t="shared" si="57"/>
        <v>#DIV/0!</v>
      </c>
      <c r="CU77" s="294">
        <v>0</v>
      </c>
      <c r="CV77" s="602">
        <f t="shared" si="58"/>
        <v>0</v>
      </c>
      <c r="CW77" s="621" t="e">
        <f t="shared" si="59"/>
        <v>#DIV/0!</v>
      </c>
      <c r="CY77" s="602">
        <f t="shared" si="60"/>
        <v>0</v>
      </c>
      <c r="CZ77" s="621" t="e">
        <f t="shared" si="61"/>
        <v>#DIV/0!</v>
      </c>
      <c r="DB77" s="602">
        <f t="shared" si="62"/>
        <v>0</v>
      </c>
      <c r="DC77" s="621" t="e">
        <f t="shared" si="63"/>
        <v>#DIV/0!</v>
      </c>
      <c r="DE77" s="602">
        <f t="shared" si="64"/>
        <v>0</v>
      </c>
      <c r="DF77" s="621" t="e">
        <f t="shared" si="65"/>
        <v>#DIV/0!</v>
      </c>
      <c r="DG77" s="294">
        <v>0</v>
      </c>
      <c r="DH77" s="602">
        <f t="shared" si="66"/>
        <v>0</v>
      </c>
      <c r="DI77" s="621" t="e">
        <f t="shared" si="67"/>
        <v>#DIV/0!</v>
      </c>
      <c r="DK77" s="602">
        <f t="shared" si="68"/>
        <v>0</v>
      </c>
      <c r="DL77" s="621" t="e">
        <f t="shared" si="69"/>
        <v>#DIV/0!</v>
      </c>
      <c r="DN77" s="602">
        <f t="shared" si="70"/>
        <v>0</v>
      </c>
      <c r="DO77" s="621" t="e">
        <f t="shared" si="71"/>
        <v>#DIV/0!</v>
      </c>
      <c r="DQ77" s="602">
        <f t="shared" si="72"/>
        <v>0</v>
      </c>
      <c r="DR77" s="621" t="e">
        <f t="shared" si="73"/>
        <v>#DIV/0!</v>
      </c>
      <c r="DS77" s="294">
        <v>0</v>
      </c>
      <c r="DT77" s="602">
        <f t="shared" si="74"/>
        <v>0</v>
      </c>
      <c r="DU77" s="621" t="e">
        <f t="shared" si="75"/>
        <v>#DIV/0!</v>
      </c>
      <c r="DV77" s="294">
        <v>0</v>
      </c>
      <c r="DW77" s="602">
        <f t="shared" si="76"/>
        <v>0</v>
      </c>
      <c r="DX77" s="621" t="e">
        <f t="shared" si="77"/>
        <v>#DIV/0!</v>
      </c>
      <c r="DY77" s="294">
        <v>0</v>
      </c>
      <c r="DZ77" s="602">
        <f t="shared" si="78"/>
        <v>0</v>
      </c>
      <c r="EA77" s="621" t="e">
        <f t="shared" si="79"/>
        <v>#DIV/0!</v>
      </c>
      <c r="EC77" s="602">
        <f t="shared" si="80"/>
        <v>0</v>
      </c>
      <c r="ED77" s="621" t="e">
        <f t="shared" si="81"/>
        <v>#DIV/0!</v>
      </c>
      <c r="EF77" s="602">
        <f t="shared" si="82"/>
        <v>0</v>
      </c>
      <c r="EG77" s="621" t="e">
        <f t="shared" si="83"/>
        <v>#DIV/0!</v>
      </c>
      <c r="EH77" s="294">
        <v>0</v>
      </c>
      <c r="EI77" s="602">
        <f t="shared" si="84"/>
        <v>0</v>
      </c>
      <c r="EJ77" s="621" t="e">
        <f t="shared" si="85"/>
        <v>#DIV/0!</v>
      </c>
      <c r="EK77" s="294">
        <v>0</v>
      </c>
      <c r="EL77" s="602">
        <f t="shared" si="86"/>
        <v>0</v>
      </c>
      <c r="EM77" s="621" t="e">
        <f t="shared" si="87"/>
        <v>#DIV/0!</v>
      </c>
    </row>
    <row r="78" spans="1:143" x14ac:dyDescent="0.3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44"/>
        <v>-433.79999999999995</v>
      </c>
      <c r="CB78" s="621">
        <f t="shared" si="45"/>
        <v>-0.38663101604278072</v>
      </c>
      <c r="CC78" s="294">
        <v>688.2</v>
      </c>
      <c r="CD78" s="602">
        <f t="shared" si="46"/>
        <v>-433.79999999999995</v>
      </c>
      <c r="CE78" s="621">
        <f t="shared" si="47"/>
        <v>-0.38663101604278072</v>
      </c>
      <c r="CF78" s="294">
        <v>10832.5</v>
      </c>
      <c r="CG78" s="602">
        <f t="shared" si="48"/>
        <v>-2436.2520000000022</v>
      </c>
      <c r="CH78" s="621">
        <f t="shared" si="49"/>
        <v>-0.18360822479762995</v>
      </c>
      <c r="CI78" s="294">
        <v>1364.7</v>
      </c>
      <c r="CJ78" s="602">
        <f t="shared" si="50"/>
        <v>-237.93500000000017</v>
      </c>
      <c r="CK78" s="621">
        <f t="shared" si="51"/>
        <v>-0.1484648719140666</v>
      </c>
      <c r="CL78" s="294">
        <v>2258.7000000000003</v>
      </c>
      <c r="CM78" s="602">
        <f t="shared" si="52"/>
        <v>-271.29999999999973</v>
      </c>
      <c r="CN78" s="621">
        <f t="shared" si="53"/>
        <v>-0.10723320158102756</v>
      </c>
      <c r="CO78" s="294">
        <v>2723</v>
      </c>
      <c r="CP78" s="602">
        <f t="shared" si="54"/>
        <v>675</v>
      </c>
      <c r="CQ78" s="621">
        <f t="shared" si="55"/>
        <v>0.32958984375</v>
      </c>
      <c r="CR78" s="294">
        <v>6346.4000000000005</v>
      </c>
      <c r="CS78" s="602">
        <f t="shared" si="56"/>
        <v>165.76500000000033</v>
      </c>
      <c r="CT78" s="621">
        <f t="shared" si="57"/>
        <v>2.6820059751142128E-2</v>
      </c>
      <c r="CU78" s="294">
        <v>17178.558000000001</v>
      </c>
      <c r="CV78" s="602">
        <f t="shared" si="58"/>
        <v>-2270.8290000000015</v>
      </c>
      <c r="CW78" s="621">
        <f t="shared" si="59"/>
        <v>-0.11675581343514843</v>
      </c>
      <c r="CX78" s="294">
        <v>2607</v>
      </c>
      <c r="CY78" s="602">
        <f t="shared" si="60"/>
        <v>288</v>
      </c>
      <c r="CZ78" s="621">
        <f t="shared" si="61"/>
        <v>0.12419146183699871</v>
      </c>
      <c r="DA78" s="294">
        <v>2714</v>
      </c>
      <c r="DB78" s="602">
        <f t="shared" si="62"/>
        <v>184</v>
      </c>
      <c r="DC78" s="621">
        <f t="shared" si="63"/>
        <v>7.2727272727272724E-2</v>
      </c>
      <c r="DD78" s="294">
        <v>2342</v>
      </c>
      <c r="DE78" s="602">
        <f t="shared" si="64"/>
        <v>362.59999999999991</v>
      </c>
      <c r="DF78" s="621">
        <f t="shared" si="65"/>
        <v>0.1831868242901889</v>
      </c>
      <c r="DG78" s="294">
        <v>7663</v>
      </c>
      <c r="DH78" s="602">
        <f t="shared" si="66"/>
        <v>834.60000000000036</v>
      </c>
      <c r="DI78" s="621">
        <f t="shared" si="67"/>
        <v>0.1222248257278426</v>
      </c>
      <c r="DJ78" s="294">
        <v>1772.3</v>
      </c>
      <c r="DK78" s="602">
        <f t="shared" si="68"/>
        <v>583.79999999999995</v>
      </c>
      <c r="DL78" s="621">
        <f t="shared" si="69"/>
        <v>0.49120740429112325</v>
      </c>
      <c r="DM78" s="294">
        <v>1190.5999999999999</v>
      </c>
      <c r="DN78" s="602">
        <f t="shared" si="70"/>
        <v>2.0999999999999091</v>
      </c>
      <c r="DO78" s="621">
        <f t="shared" si="71"/>
        <v>1.7669331089607985E-3</v>
      </c>
      <c r="DP78" s="294">
        <v>203.60000000000002</v>
      </c>
      <c r="DQ78" s="602">
        <f t="shared" si="72"/>
        <v>-298.39999999999998</v>
      </c>
      <c r="DR78" s="621">
        <f t="shared" si="73"/>
        <v>-0.59442231075697205</v>
      </c>
      <c r="DS78" s="294">
        <v>3166.5</v>
      </c>
      <c r="DT78" s="602">
        <f t="shared" si="74"/>
        <v>-149</v>
      </c>
      <c r="DU78" s="621">
        <f t="shared" si="75"/>
        <v>-4.4940431307495102E-2</v>
      </c>
      <c r="DV78" s="294">
        <v>10829.5</v>
      </c>
      <c r="DW78" s="602">
        <f t="shared" si="76"/>
        <v>685.60000000000036</v>
      </c>
      <c r="DX78" s="621">
        <f t="shared" si="77"/>
        <v>6.758741706838596E-2</v>
      </c>
      <c r="DY78" s="294">
        <v>0</v>
      </c>
      <c r="DZ78" s="602">
        <f t="shared" si="78"/>
        <v>0</v>
      </c>
      <c r="EA78" s="621" t="e">
        <f t="shared" si="79"/>
        <v>#DIV/0!</v>
      </c>
      <c r="EB78" s="294">
        <v>0</v>
      </c>
      <c r="EC78" s="602">
        <f t="shared" si="80"/>
        <v>0</v>
      </c>
      <c r="ED78" s="621" t="e">
        <f t="shared" si="81"/>
        <v>#DIV/0!</v>
      </c>
      <c r="EE78" s="294">
        <v>755.1</v>
      </c>
      <c r="EF78" s="602">
        <f t="shared" si="82"/>
        <v>66.899999999999977</v>
      </c>
      <c r="EG78" s="621">
        <f t="shared" si="83"/>
        <v>9.721011333914556E-2</v>
      </c>
      <c r="EH78" s="294">
        <v>755.1</v>
      </c>
      <c r="EI78" s="602">
        <f t="shared" si="84"/>
        <v>66.899999999999977</v>
      </c>
      <c r="EJ78" s="621">
        <f t="shared" si="85"/>
        <v>9.721011333914556E-2</v>
      </c>
      <c r="EK78" s="294">
        <v>11584.6</v>
      </c>
      <c r="EL78" s="602">
        <f t="shared" si="86"/>
        <v>752.10000000000036</v>
      </c>
      <c r="EM78" s="621">
        <f t="shared" si="87"/>
        <v>6.9429956150473149E-2</v>
      </c>
    </row>
    <row r="79" spans="1:143" x14ac:dyDescent="0.3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44"/>
        <v>-416</v>
      </c>
      <c r="CB79" s="621">
        <f t="shared" si="45"/>
        <v>-0.38878504672897196</v>
      </c>
      <c r="CC79" s="294">
        <v>654</v>
      </c>
      <c r="CD79" s="602">
        <f t="shared" si="46"/>
        <v>-416</v>
      </c>
      <c r="CE79" s="621">
        <f t="shared" si="47"/>
        <v>-0.38878504672897196</v>
      </c>
      <c r="CF79" s="294">
        <v>9941</v>
      </c>
      <c r="CG79" s="602">
        <f t="shared" si="48"/>
        <v>-2223.2560000000012</v>
      </c>
      <c r="CH79" s="621">
        <f t="shared" si="49"/>
        <v>-0.18276958327743192</v>
      </c>
      <c r="CI79" s="294">
        <v>1267.742</v>
      </c>
      <c r="CJ79" s="602">
        <f t="shared" si="50"/>
        <v>-217.88600000000019</v>
      </c>
      <c r="CK79" s="621">
        <f t="shared" si="51"/>
        <v>-0.14666255617153162</v>
      </c>
      <c r="CL79" s="294">
        <v>2030.289</v>
      </c>
      <c r="CM79" s="602">
        <f t="shared" si="52"/>
        <v>-306.71100000000001</v>
      </c>
      <c r="CN79" s="621">
        <f t="shared" si="53"/>
        <v>-0.13124133504492941</v>
      </c>
      <c r="CO79" s="294">
        <v>2474.799</v>
      </c>
      <c r="CP79" s="602">
        <f t="shared" si="54"/>
        <v>631.79899999999998</v>
      </c>
      <c r="CQ79" s="621">
        <f t="shared" si="55"/>
        <v>0.34281009224091152</v>
      </c>
      <c r="CR79" s="294">
        <v>5772.83</v>
      </c>
      <c r="CS79" s="602">
        <f t="shared" si="56"/>
        <v>107.20199999999932</v>
      </c>
      <c r="CT79" s="621">
        <f t="shared" si="57"/>
        <v>1.892146819381705E-2</v>
      </c>
      <c r="CU79" s="294">
        <v>15712.923000000001</v>
      </c>
      <c r="CV79" s="602">
        <f t="shared" si="58"/>
        <v>-2116.9610000000011</v>
      </c>
      <c r="CW79" s="621">
        <f t="shared" si="59"/>
        <v>-0.11873105848585447</v>
      </c>
      <c r="CX79" s="294">
        <v>2340</v>
      </c>
      <c r="CY79" s="602">
        <f t="shared" si="60"/>
        <v>258</v>
      </c>
      <c r="CZ79" s="621">
        <f t="shared" si="61"/>
        <v>0.1239193083573487</v>
      </c>
      <c r="DA79" s="294">
        <v>2464</v>
      </c>
      <c r="DB79" s="602">
        <f t="shared" si="62"/>
        <v>169</v>
      </c>
      <c r="DC79" s="621">
        <f t="shared" si="63"/>
        <v>7.3638344226579527E-2</v>
      </c>
      <c r="DD79" s="294">
        <v>2149.1149999999998</v>
      </c>
      <c r="DE79" s="602">
        <f t="shared" si="64"/>
        <v>361.11499999999978</v>
      </c>
      <c r="DF79" s="621">
        <f t="shared" si="65"/>
        <v>0.20196588366890367</v>
      </c>
      <c r="DG79" s="294">
        <v>6953.1149999999998</v>
      </c>
      <c r="DH79" s="602">
        <f t="shared" si="66"/>
        <v>788.11499999999978</v>
      </c>
      <c r="DI79" s="621">
        <f t="shared" si="67"/>
        <v>0.12783698296836979</v>
      </c>
      <c r="DJ79" s="294">
        <v>1663</v>
      </c>
      <c r="DK79" s="602">
        <f t="shared" si="68"/>
        <v>535</v>
      </c>
      <c r="DL79" s="621">
        <f t="shared" si="69"/>
        <v>0.47429078014184395</v>
      </c>
      <c r="DM79" s="294">
        <v>1132.421</v>
      </c>
      <c r="DN79" s="602">
        <f t="shared" si="70"/>
        <v>4.4210000000000491</v>
      </c>
      <c r="DO79" s="621">
        <f t="shared" si="71"/>
        <v>3.9193262411347952E-3</v>
      </c>
      <c r="DP79" s="294">
        <v>199.27</v>
      </c>
      <c r="DQ79" s="602">
        <f t="shared" si="72"/>
        <v>-297.73</v>
      </c>
      <c r="DR79" s="621">
        <f t="shared" si="73"/>
        <v>-0.59905432595573449</v>
      </c>
      <c r="DS79" s="294">
        <v>2994.6909999999998</v>
      </c>
      <c r="DT79" s="602">
        <f t="shared" si="74"/>
        <v>-127.3090000000002</v>
      </c>
      <c r="DU79" s="621">
        <f t="shared" si="75"/>
        <v>-4.0778026905829656E-2</v>
      </c>
      <c r="DV79" s="294">
        <v>9947.8060000000005</v>
      </c>
      <c r="DW79" s="602">
        <f t="shared" si="76"/>
        <v>660.80600000000049</v>
      </c>
      <c r="DX79" s="621">
        <f t="shared" si="77"/>
        <v>7.1153871002476637E-2</v>
      </c>
      <c r="DY79" s="294">
        <v>0</v>
      </c>
      <c r="DZ79" s="602">
        <f t="shared" si="78"/>
        <v>0</v>
      </c>
      <c r="EA79" s="621" t="e">
        <f t="shared" si="79"/>
        <v>#DIV/0!</v>
      </c>
      <c r="EB79" s="294">
        <v>0</v>
      </c>
      <c r="EC79" s="602">
        <f t="shared" si="80"/>
        <v>0</v>
      </c>
      <c r="ED79" s="621" t="e">
        <f t="shared" si="81"/>
        <v>#DIV/0!</v>
      </c>
      <c r="EE79" s="294">
        <v>716.98900000000003</v>
      </c>
      <c r="EF79" s="602">
        <f t="shared" si="82"/>
        <v>62.989000000000033</v>
      </c>
      <c r="EG79" s="621">
        <f t="shared" si="83"/>
        <v>9.63134556574924E-2</v>
      </c>
      <c r="EH79" s="294">
        <v>716.98900000000003</v>
      </c>
      <c r="EI79" s="602">
        <f t="shared" si="84"/>
        <v>62.989000000000033</v>
      </c>
      <c r="EJ79" s="621">
        <f t="shared" si="85"/>
        <v>9.63134556574924E-2</v>
      </c>
      <c r="EK79" s="294">
        <v>10664.795</v>
      </c>
      <c r="EL79" s="602">
        <f t="shared" si="86"/>
        <v>723.79500000000007</v>
      </c>
      <c r="EM79" s="621">
        <f t="shared" si="87"/>
        <v>7.2809073533849716E-2</v>
      </c>
    </row>
    <row r="80" spans="1:143" x14ac:dyDescent="0.3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44"/>
        <v>927</v>
      </c>
      <c r="CB80" s="621">
        <f t="shared" si="45"/>
        <v>8.6627417998317913E-2</v>
      </c>
      <c r="CC80" s="294">
        <v>12904</v>
      </c>
      <c r="CD80" s="602">
        <f t="shared" si="46"/>
        <v>1655</v>
      </c>
      <c r="CE80" s="621">
        <f t="shared" si="47"/>
        <v>0.14712418881678371</v>
      </c>
      <c r="CF80" s="294">
        <v>164342</v>
      </c>
      <c r="CG80" s="602">
        <f t="shared" si="48"/>
        <v>-16970</v>
      </c>
      <c r="CH80" s="621">
        <f t="shared" si="49"/>
        <v>-9.3595570067066716E-2</v>
      </c>
      <c r="CI80" s="294">
        <v>24454</v>
      </c>
      <c r="CJ80" s="602">
        <f t="shared" si="50"/>
        <v>3905</v>
      </c>
      <c r="CK80" s="621">
        <f t="shared" si="51"/>
        <v>0.19003357827631515</v>
      </c>
      <c r="CL80" s="294">
        <v>34390</v>
      </c>
      <c r="CM80" s="602">
        <f t="shared" si="52"/>
        <v>3658</v>
      </c>
      <c r="CN80" s="621">
        <f t="shared" si="53"/>
        <v>0.11902902512039568</v>
      </c>
      <c r="CO80" s="294">
        <v>42645</v>
      </c>
      <c r="CP80" s="602">
        <f t="shared" si="54"/>
        <v>5209</v>
      </c>
      <c r="CQ80" s="621">
        <f t="shared" si="55"/>
        <v>0.13914413933112513</v>
      </c>
      <c r="CR80" s="294">
        <v>101489</v>
      </c>
      <c r="CS80" s="602">
        <f t="shared" si="56"/>
        <v>12772</v>
      </c>
      <c r="CT80" s="621">
        <f t="shared" si="57"/>
        <v>0.143963389203873</v>
      </c>
      <c r="CU80" s="294">
        <v>265831</v>
      </c>
      <c r="CV80" s="602">
        <f t="shared" si="58"/>
        <v>-4198</v>
      </c>
      <c r="CW80" s="621">
        <f t="shared" si="59"/>
        <v>-1.5546478341215203E-2</v>
      </c>
      <c r="CX80" s="294">
        <v>48805</v>
      </c>
      <c r="CY80" s="602">
        <f t="shared" si="60"/>
        <v>5642</v>
      </c>
      <c r="CZ80" s="621">
        <f t="shared" si="61"/>
        <v>0.13071380580589856</v>
      </c>
      <c r="DA80" s="294">
        <v>37070</v>
      </c>
      <c r="DB80" s="602">
        <f t="shared" si="62"/>
        <v>2649</v>
      </c>
      <c r="DC80" s="621">
        <f t="shared" si="63"/>
        <v>7.6958833270387259E-2</v>
      </c>
      <c r="DD80" s="294">
        <v>32204</v>
      </c>
      <c r="DE80" s="602">
        <f t="shared" si="64"/>
        <v>2815</v>
      </c>
      <c r="DF80" s="621">
        <f t="shared" si="65"/>
        <v>9.5784136921977611E-2</v>
      </c>
      <c r="DG80" s="294">
        <v>118079</v>
      </c>
      <c r="DH80" s="602">
        <f t="shared" si="66"/>
        <v>11106</v>
      </c>
      <c r="DI80" s="621">
        <f t="shared" si="67"/>
        <v>0.10382059024239762</v>
      </c>
      <c r="DJ80" s="294">
        <v>22035</v>
      </c>
      <c r="DK80" s="602">
        <f t="shared" si="68"/>
        <v>5853</v>
      </c>
      <c r="DL80" s="621">
        <f t="shared" si="69"/>
        <v>0.36169818316648128</v>
      </c>
      <c r="DM80" s="294">
        <v>12195</v>
      </c>
      <c r="DN80" s="602">
        <f t="shared" si="70"/>
        <v>-3987</v>
      </c>
      <c r="DO80" s="621">
        <f t="shared" si="71"/>
        <v>-0.246384872080089</v>
      </c>
      <c r="DP80" s="294">
        <v>1169</v>
      </c>
      <c r="DQ80" s="602">
        <f t="shared" si="72"/>
        <v>-428</v>
      </c>
      <c r="DR80" s="621">
        <f t="shared" si="73"/>
        <v>-0.2680025046963056</v>
      </c>
      <c r="DS80" s="294">
        <v>35399</v>
      </c>
      <c r="DT80" s="602">
        <f t="shared" si="74"/>
        <v>-9065</v>
      </c>
      <c r="DU80" s="621">
        <f t="shared" si="75"/>
        <v>-0.20387279596977331</v>
      </c>
      <c r="DV80" s="294">
        <v>153478</v>
      </c>
      <c r="DW80" s="602">
        <f t="shared" si="76"/>
        <v>2041</v>
      </c>
      <c r="DX80" s="621">
        <f t="shared" si="77"/>
        <v>1.3477551721177783E-2</v>
      </c>
      <c r="DY80" s="294">
        <v>639</v>
      </c>
      <c r="DZ80" s="602">
        <f t="shared" si="78"/>
        <v>137</v>
      </c>
      <c r="EA80" s="621">
        <f t="shared" si="79"/>
        <v>0.27290836653386452</v>
      </c>
      <c r="EB80" s="294">
        <v>330</v>
      </c>
      <c r="EC80" s="602">
        <f t="shared" si="80"/>
        <v>-444</v>
      </c>
      <c r="ED80" s="621">
        <f t="shared" si="81"/>
        <v>-0.5736434108527132</v>
      </c>
      <c r="EE80" s="294">
        <v>9286</v>
      </c>
      <c r="EF80" s="602">
        <f t="shared" si="82"/>
        <v>-2342</v>
      </c>
      <c r="EG80" s="621">
        <f t="shared" si="83"/>
        <v>-0.20141038871689027</v>
      </c>
      <c r="EH80" s="294">
        <v>10255</v>
      </c>
      <c r="EI80" s="602">
        <f t="shared" si="84"/>
        <v>-2649</v>
      </c>
      <c r="EJ80" s="621">
        <f t="shared" si="85"/>
        <v>-0.20528518288902667</v>
      </c>
      <c r="EK80" s="294">
        <v>163733</v>
      </c>
      <c r="EL80" s="602">
        <f t="shared" si="86"/>
        <v>-609</v>
      </c>
      <c r="EM80" s="621">
        <f t="shared" si="87"/>
        <v>-3.7056869211765709E-3</v>
      </c>
    </row>
    <row r="81" spans="1:143" x14ac:dyDescent="0.3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44"/>
        <v>0</v>
      </c>
      <c r="CB81" s="621" t="e">
        <f t="shared" si="45"/>
        <v>#DIV/0!</v>
      </c>
      <c r="CC81" s="294">
        <v>0</v>
      </c>
      <c r="CD81" s="602">
        <f t="shared" si="46"/>
        <v>0</v>
      </c>
      <c r="CE81" s="621" t="e">
        <f t="shared" si="47"/>
        <v>#DIV/0!</v>
      </c>
      <c r="CF81" s="294">
        <v>0</v>
      </c>
      <c r="CG81" s="602">
        <f t="shared" si="48"/>
        <v>0</v>
      </c>
      <c r="CH81" s="621" t="e">
        <f t="shared" si="49"/>
        <v>#DIV/0!</v>
      </c>
      <c r="CI81" s="294">
        <v>0</v>
      </c>
      <c r="CJ81" s="602">
        <f t="shared" si="50"/>
        <v>0</v>
      </c>
      <c r="CK81" s="621" t="e">
        <f t="shared" si="51"/>
        <v>#DIV/0!</v>
      </c>
      <c r="CL81" s="294">
        <v>0</v>
      </c>
      <c r="CM81" s="602">
        <f t="shared" si="52"/>
        <v>0</v>
      </c>
      <c r="CN81" s="621" t="e">
        <f t="shared" si="53"/>
        <v>#DIV/0!</v>
      </c>
      <c r="CO81" s="294">
        <v>0</v>
      </c>
      <c r="CP81" s="602">
        <f t="shared" si="54"/>
        <v>0</v>
      </c>
      <c r="CQ81" s="621" t="e">
        <f t="shared" si="55"/>
        <v>#DIV/0!</v>
      </c>
      <c r="CR81" s="294">
        <v>0</v>
      </c>
      <c r="CS81" s="602">
        <f t="shared" si="56"/>
        <v>0</v>
      </c>
      <c r="CT81" s="621" t="e">
        <f t="shared" si="57"/>
        <v>#DIV/0!</v>
      </c>
      <c r="CU81" s="294">
        <v>0</v>
      </c>
      <c r="CV81" s="602">
        <f t="shared" si="58"/>
        <v>0</v>
      </c>
      <c r="CW81" s="621" t="e">
        <f t="shared" si="59"/>
        <v>#DIV/0!</v>
      </c>
      <c r="CX81" s="294">
        <v>0</v>
      </c>
      <c r="CY81" s="602">
        <f t="shared" si="60"/>
        <v>0</v>
      </c>
      <c r="CZ81" s="621" t="e">
        <f t="shared" si="61"/>
        <v>#DIV/0!</v>
      </c>
      <c r="DA81" s="294">
        <v>0</v>
      </c>
      <c r="DB81" s="602">
        <f t="shared" si="62"/>
        <v>0</v>
      </c>
      <c r="DC81" s="621" t="e">
        <f t="shared" si="63"/>
        <v>#DIV/0!</v>
      </c>
      <c r="DD81" s="294">
        <v>0</v>
      </c>
      <c r="DE81" s="602">
        <f t="shared" si="64"/>
        <v>0</v>
      </c>
      <c r="DF81" s="621" t="e">
        <f t="shared" si="65"/>
        <v>#DIV/0!</v>
      </c>
      <c r="DG81" s="294">
        <v>0</v>
      </c>
      <c r="DH81" s="602">
        <f t="shared" si="66"/>
        <v>0</v>
      </c>
      <c r="DI81" s="621" t="e">
        <f t="shared" si="67"/>
        <v>#DIV/0!</v>
      </c>
      <c r="DK81" s="602">
        <f t="shared" si="68"/>
        <v>0</v>
      </c>
      <c r="DL81" s="621" t="e">
        <f t="shared" si="69"/>
        <v>#DIV/0!</v>
      </c>
      <c r="DN81" s="602">
        <f t="shared" si="70"/>
        <v>0</v>
      </c>
      <c r="DO81" s="621" t="e">
        <f t="shared" si="71"/>
        <v>#DIV/0!</v>
      </c>
      <c r="DQ81" s="602">
        <f t="shared" si="72"/>
        <v>0</v>
      </c>
      <c r="DR81" s="621" t="e">
        <f t="shared" si="73"/>
        <v>#DIV/0!</v>
      </c>
      <c r="DT81" s="602">
        <f t="shared" si="74"/>
        <v>0</v>
      </c>
      <c r="DU81" s="621" t="e">
        <f t="shared" si="75"/>
        <v>#DIV/0!</v>
      </c>
      <c r="DW81" s="602">
        <f t="shared" si="76"/>
        <v>0</v>
      </c>
      <c r="DX81" s="621" t="e">
        <f t="shared" si="77"/>
        <v>#DIV/0!</v>
      </c>
      <c r="DY81" s="294">
        <v>0</v>
      </c>
      <c r="DZ81" s="602">
        <f t="shared" si="78"/>
        <v>0</v>
      </c>
      <c r="EA81" s="621" t="e">
        <f t="shared" si="79"/>
        <v>#DIV/0!</v>
      </c>
      <c r="EB81" s="294">
        <v>0</v>
      </c>
      <c r="EC81" s="602">
        <f t="shared" si="80"/>
        <v>0</v>
      </c>
      <c r="ED81" s="621" t="e">
        <f t="shared" si="81"/>
        <v>#DIV/0!</v>
      </c>
      <c r="EE81" s="294">
        <v>719637.4</v>
      </c>
      <c r="EF81" s="602">
        <f t="shared" si="82"/>
        <v>719637.4</v>
      </c>
      <c r="EG81" s="621" t="e">
        <f t="shared" si="83"/>
        <v>#DIV/0!</v>
      </c>
      <c r="EH81" s="294">
        <v>719637.4</v>
      </c>
      <c r="EI81" s="602">
        <f t="shared" si="84"/>
        <v>719637.4</v>
      </c>
      <c r="EJ81" s="621" t="e">
        <f t="shared" si="85"/>
        <v>#DIV/0!</v>
      </c>
      <c r="EK81" s="294">
        <v>719637.4</v>
      </c>
      <c r="EL81" s="602">
        <f t="shared" si="86"/>
        <v>719637.4</v>
      </c>
      <c r="EM81" s="621" t="e">
        <f t="shared" si="87"/>
        <v>#DIV/0!</v>
      </c>
    </row>
    <row r="82" spans="1:143" x14ac:dyDescent="0.3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44"/>
        <v>0</v>
      </c>
      <c r="CB82" s="621" t="e">
        <f t="shared" si="45"/>
        <v>#DIV/0!</v>
      </c>
      <c r="CC82" s="294">
        <v>0</v>
      </c>
      <c r="CD82" s="602">
        <f t="shared" si="46"/>
        <v>0</v>
      </c>
      <c r="CE82" s="621" t="e">
        <f t="shared" si="47"/>
        <v>#DIV/0!</v>
      </c>
      <c r="CF82" s="294">
        <v>0</v>
      </c>
      <c r="CG82" s="602">
        <f t="shared" si="48"/>
        <v>0</v>
      </c>
      <c r="CH82" s="621" t="e">
        <f t="shared" si="49"/>
        <v>#DIV/0!</v>
      </c>
      <c r="CJ82" s="602">
        <f t="shared" si="50"/>
        <v>0</v>
      </c>
      <c r="CK82" s="621" t="e">
        <f t="shared" si="51"/>
        <v>#DIV/0!</v>
      </c>
      <c r="CM82" s="602">
        <f t="shared" si="52"/>
        <v>0</v>
      </c>
      <c r="CN82" s="621" t="e">
        <f t="shared" si="53"/>
        <v>#DIV/0!</v>
      </c>
      <c r="CP82" s="602">
        <f t="shared" si="54"/>
        <v>0</v>
      </c>
      <c r="CQ82" s="621" t="e">
        <f t="shared" si="55"/>
        <v>#DIV/0!</v>
      </c>
      <c r="CR82" s="294">
        <v>0</v>
      </c>
      <c r="CS82" s="602">
        <f t="shared" si="56"/>
        <v>0</v>
      </c>
      <c r="CT82" s="621" t="e">
        <f t="shared" si="57"/>
        <v>#DIV/0!</v>
      </c>
      <c r="CU82" s="294">
        <v>0</v>
      </c>
      <c r="CV82" s="602">
        <f t="shared" si="58"/>
        <v>0</v>
      </c>
      <c r="CW82" s="621" t="e">
        <f t="shared" si="59"/>
        <v>#DIV/0!</v>
      </c>
      <c r="CX82" s="294">
        <v>0</v>
      </c>
      <c r="CY82" s="602">
        <f t="shared" si="60"/>
        <v>0</v>
      </c>
      <c r="CZ82" s="621" t="e">
        <f t="shared" si="61"/>
        <v>#DIV/0!</v>
      </c>
      <c r="DA82" s="294">
        <v>0</v>
      </c>
      <c r="DB82" s="602">
        <f t="shared" si="62"/>
        <v>0</v>
      </c>
      <c r="DC82" s="621" t="e">
        <f t="shared" si="63"/>
        <v>#DIV/0!</v>
      </c>
      <c r="DE82" s="602">
        <f t="shared" si="64"/>
        <v>0</v>
      </c>
      <c r="DF82" s="621" t="e">
        <f t="shared" si="65"/>
        <v>#DIV/0!</v>
      </c>
      <c r="DG82" s="294">
        <v>0</v>
      </c>
      <c r="DH82" s="602">
        <f t="shared" si="66"/>
        <v>0</v>
      </c>
      <c r="DI82" s="621" t="e">
        <f t="shared" si="67"/>
        <v>#DIV/0!</v>
      </c>
      <c r="DK82" s="602">
        <f t="shared" si="68"/>
        <v>0</v>
      </c>
      <c r="DL82" s="621" t="e">
        <f t="shared" si="69"/>
        <v>#DIV/0!</v>
      </c>
      <c r="DN82" s="602">
        <f t="shared" si="70"/>
        <v>0</v>
      </c>
      <c r="DO82" s="621" t="e">
        <f t="shared" si="71"/>
        <v>#DIV/0!</v>
      </c>
      <c r="DQ82" s="602">
        <f t="shared" si="72"/>
        <v>0</v>
      </c>
      <c r="DR82" s="621" t="e">
        <f t="shared" si="73"/>
        <v>#DIV/0!</v>
      </c>
      <c r="DT82" s="602">
        <f t="shared" si="74"/>
        <v>0</v>
      </c>
      <c r="DU82" s="621" t="e">
        <f t="shared" si="75"/>
        <v>#DIV/0!</v>
      </c>
      <c r="DW82" s="602">
        <f t="shared" si="76"/>
        <v>0</v>
      </c>
      <c r="DX82" s="621" t="e">
        <f t="shared" si="77"/>
        <v>#DIV/0!</v>
      </c>
      <c r="DY82" s="294">
        <v>0</v>
      </c>
      <c r="DZ82" s="602">
        <f t="shared" si="78"/>
        <v>0</v>
      </c>
      <c r="EA82" s="621" t="e">
        <f t="shared" si="79"/>
        <v>#DIV/0!</v>
      </c>
      <c r="EC82" s="602">
        <f t="shared" si="80"/>
        <v>0</v>
      </c>
      <c r="ED82" s="621" t="e">
        <f t="shared" si="81"/>
        <v>#DIV/0!</v>
      </c>
      <c r="EE82" s="294">
        <v>719638.4</v>
      </c>
      <c r="EF82" s="602">
        <f t="shared" si="82"/>
        <v>719638.4</v>
      </c>
      <c r="EG82" s="621" t="e">
        <f t="shared" si="83"/>
        <v>#DIV/0!</v>
      </c>
      <c r="EH82" s="294">
        <v>719638.4</v>
      </c>
      <c r="EI82" s="602">
        <f t="shared" si="84"/>
        <v>719638.4</v>
      </c>
      <c r="EJ82" s="621" t="e">
        <f t="shared" si="85"/>
        <v>#DIV/0!</v>
      </c>
      <c r="EK82" s="294">
        <v>719638.4</v>
      </c>
      <c r="EL82" s="602">
        <f t="shared" si="86"/>
        <v>719638.4</v>
      </c>
      <c r="EM82" s="621" t="e">
        <f t="shared" si="87"/>
        <v>#DIV/0!</v>
      </c>
    </row>
    <row r="83" spans="1:143" x14ac:dyDescent="0.3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44"/>
        <v>0</v>
      </c>
      <c r="CB83" s="621" t="e">
        <f t="shared" si="45"/>
        <v>#DIV/0!</v>
      </c>
      <c r="CC83" s="294">
        <v>0</v>
      </c>
      <c r="CD83" s="602">
        <f t="shared" si="46"/>
        <v>0</v>
      </c>
      <c r="CE83" s="621" t="e">
        <f t="shared" si="47"/>
        <v>#DIV/0!</v>
      </c>
      <c r="CF83" s="294">
        <v>0</v>
      </c>
      <c r="CG83" s="602">
        <f t="shared" si="48"/>
        <v>0</v>
      </c>
      <c r="CH83" s="621" t="e">
        <f t="shared" si="49"/>
        <v>#DIV/0!</v>
      </c>
      <c r="CJ83" s="602">
        <f t="shared" si="50"/>
        <v>0</v>
      </c>
      <c r="CK83" s="621" t="e">
        <f t="shared" si="51"/>
        <v>#DIV/0!</v>
      </c>
      <c r="CM83" s="602">
        <f t="shared" si="52"/>
        <v>0</v>
      </c>
      <c r="CN83" s="621" t="e">
        <f t="shared" si="53"/>
        <v>#DIV/0!</v>
      </c>
      <c r="CP83" s="602">
        <f t="shared" si="54"/>
        <v>0</v>
      </c>
      <c r="CQ83" s="621" t="e">
        <f t="shared" si="55"/>
        <v>#DIV/0!</v>
      </c>
      <c r="CR83" s="294">
        <v>0</v>
      </c>
      <c r="CS83" s="602">
        <f t="shared" si="56"/>
        <v>0</v>
      </c>
      <c r="CT83" s="621" t="e">
        <f t="shared" si="57"/>
        <v>#DIV/0!</v>
      </c>
      <c r="CU83" s="294">
        <v>0</v>
      </c>
      <c r="CV83" s="602">
        <f t="shared" si="58"/>
        <v>0</v>
      </c>
      <c r="CW83" s="621" t="e">
        <f t="shared" si="59"/>
        <v>#DIV/0!</v>
      </c>
      <c r="CX83" s="294">
        <v>0</v>
      </c>
      <c r="CY83" s="602">
        <f t="shared" si="60"/>
        <v>0</v>
      </c>
      <c r="CZ83" s="621" t="e">
        <f t="shared" si="61"/>
        <v>#DIV/0!</v>
      </c>
      <c r="DA83" s="294">
        <v>0</v>
      </c>
      <c r="DB83" s="602">
        <f t="shared" si="62"/>
        <v>0</v>
      </c>
      <c r="DC83" s="621" t="e">
        <f t="shared" si="63"/>
        <v>#DIV/0!</v>
      </c>
      <c r="DE83" s="602">
        <f t="shared" si="64"/>
        <v>0</v>
      </c>
      <c r="DF83" s="621" t="e">
        <f t="shared" si="65"/>
        <v>#DIV/0!</v>
      </c>
      <c r="DG83" s="294">
        <v>0</v>
      </c>
      <c r="DH83" s="602">
        <f t="shared" si="66"/>
        <v>0</v>
      </c>
      <c r="DI83" s="621" t="e">
        <f t="shared" si="67"/>
        <v>#DIV/0!</v>
      </c>
      <c r="DK83" s="602">
        <f t="shared" si="68"/>
        <v>0</v>
      </c>
      <c r="DL83" s="621" t="e">
        <f t="shared" si="69"/>
        <v>#DIV/0!</v>
      </c>
      <c r="DN83" s="602">
        <f t="shared" si="70"/>
        <v>0</v>
      </c>
      <c r="DO83" s="621" t="e">
        <f t="shared" si="71"/>
        <v>#DIV/0!</v>
      </c>
      <c r="DQ83" s="602">
        <f t="shared" si="72"/>
        <v>0</v>
      </c>
      <c r="DR83" s="621" t="e">
        <f t="shared" si="73"/>
        <v>#DIV/0!</v>
      </c>
      <c r="DT83" s="602">
        <f t="shared" si="74"/>
        <v>0</v>
      </c>
      <c r="DU83" s="621" t="e">
        <f t="shared" si="75"/>
        <v>#DIV/0!</v>
      </c>
      <c r="DW83" s="602">
        <f t="shared" si="76"/>
        <v>0</v>
      </c>
      <c r="DX83" s="621" t="e">
        <f t="shared" si="77"/>
        <v>#DIV/0!</v>
      </c>
      <c r="DY83" s="294">
        <v>0</v>
      </c>
      <c r="DZ83" s="602">
        <f t="shared" si="78"/>
        <v>0</v>
      </c>
      <c r="EA83" s="621" t="e">
        <f t="shared" si="79"/>
        <v>#DIV/0!</v>
      </c>
      <c r="EC83" s="602">
        <f t="shared" si="80"/>
        <v>0</v>
      </c>
      <c r="ED83" s="621" t="e">
        <f t="shared" si="81"/>
        <v>#DIV/0!</v>
      </c>
      <c r="EE83" s="294">
        <v>719639.4</v>
      </c>
      <c r="EF83" s="602">
        <f t="shared" si="82"/>
        <v>719639.4</v>
      </c>
      <c r="EG83" s="621" t="e">
        <f t="shared" si="83"/>
        <v>#DIV/0!</v>
      </c>
      <c r="EH83" s="294">
        <v>719639.4</v>
      </c>
      <c r="EI83" s="602">
        <f t="shared" si="84"/>
        <v>719639.4</v>
      </c>
      <c r="EJ83" s="621" t="e">
        <f t="shared" si="85"/>
        <v>#DIV/0!</v>
      </c>
      <c r="EK83" s="294">
        <v>719639.4</v>
      </c>
      <c r="EL83" s="602">
        <f t="shared" si="86"/>
        <v>719639.4</v>
      </c>
      <c r="EM83" s="621" t="e">
        <f t="shared" si="87"/>
        <v>#DIV/0!</v>
      </c>
    </row>
    <row r="84" spans="1:143" x14ac:dyDescent="0.3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88">BZ84-AY84</f>
        <v>0</v>
      </c>
      <c r="CB84" s="621" t="e">
        <f t="shared" ref="CB84" si="89">CA84/AY84</f>
        <v>#DIV/0!</v>
      </c>
      <c r="CC84" s="294">
        <v>0</v>
      </c>
      <c r="CD84" s="602">
        <f t="shared" si="46"/>
        <v>0</v>
      </c>
      <c r="CE84" s="621" t="e">
        <f t="shared" si="47"/>
        <v>#DIV/0!</v>
      </c>
      <c r="CF84" s="294">
        <v>0</v>
      </c>
      <c r="CG84" s="602">
        <f t="shared" si="48"/>
        <v>0</v>
      </c>
      <c r="CH84" s="621" t="e">
        <f t="shared" si="49"/>
        <v>#DIV/0!</v>
      </c>
      <c r="CJ84" s="602">
        <f t="shared" si="50"/>
        <v>0</v>
      </c>
      <c r="CK84" s="621" t="e">
        <f t="shared" si="51"/>
        <v>#DIV/0!</v>
      </c>
      <c r="CM84" s="602">
        <f t="shared" si="52"/>
        <v>0</v>
      </c>
      <c r="CN84" s="621" t="e">
        <f t="shared" si="53"/>
        <v>#DIV/0!</v>
      </c>
      <c r="CP84" s="602">
        <f t="shared" si="54"/>
        <v>0</v>
      </c>
      <c r="CQ84" s="621" t="e">
        <f t="shared" si="55"/>
        <v>#DIV/0!</v>
      </c>
      <c r="CR84" s="294">
        <v>0</v>
      </c>
      <c r="CS84" s="602">
        <f t="shared" si="56"/>
        <v>0</v>
      </c>
      <c r="CT84" s="621" t="e">
        <f t="shared" si="57"/>
        <v>#DIV/0!</v>
      </c>
      <c r="CU84" s="294">
        <v>0</v>
      </c>
      <c r="CV84" s="602">
        <f t="shared" si="58"/>
        <v>0</v>
      </c>
      <c r="CW84" s="621" t="e">
        <f t="shared" si="59"/>
        <v>#DIV/0!</v>
      </c>
      <c r="CX84" s="294">
        <v>0</v>
      </c>
      <c r="CY84" s="602">
        <f t="shared" si="60"/>
        <v>0</v>
      </c>
      <c r="CZ84" s="621" t="e">
        <f t="shared" si="61"/>
        <v>#DIV/0!</v>
      </c>
      <c r="DA84" s="294">
        <v>0</v>
      </c>
      <c r="DB84" s="602">
        <f t="shared" si="62"/>
        <v>0</v>
      </c>
      <c r="DC84" s="621" t="e">
        <f t="shared" si="63"/>
        <v>#DIV/0!</v>
      </c>
      <c r="DE84" s="602">
        <f t="shared" si="64"/>
        <v>0</v>
      </c>
      <c r="DF84" s="621" t="e">
        <f t="shared" si="65"/>
        <v>#DIV/0!</v>
      </c>
      <c r="DG84" s="294">
        <v>0</v>
      </c>
      <c r="DH84" s="602">
        <f t="shared" si="66"/>
        <v>0</v>
      </c>
      <c r="DI84" s="621" t="e">
        <f t="shared" si="67"/>
        <v>#DIV/0!</v>
      </c>
      <c r="DK84" s="602">
        <f t="shared" si="68"/>
        <v>0</v>
      </c>
      <c r="DL84" s="621" t="e">
        <f t="shared" si="69"/>
        <v>#DIV/0!</v>
      </c>
      <c r="DN84" s="602">
        <f t="shared" si="70"/>
        <v>0</v>
      </c>
      <c r="DO84" s="621" t="e">
        <f t="shared" si="71"/>
        <v>#DIV/0!</v>
      </c>
      <c r="DQ84" s="602">
        <f t="shared" si="72"/>
        <v>0</v>
      </c>
      <c r="DR84" s="621" t="e">
        <f t="shared" si="73"/>
        <v>#DIV/0!</v>
      </c>
      <c r="DT84" s="602">
        <f t="shared" si="74"/>
        <v>0</v>
      </c>
      <c r="DU84" s="621" t="e">
        <f t="shared" si="75"/>
        <v>#DIV/0!</v>
      </c>
      <c r="DW84" s="602">
        <f t="shared" si="76"/>
        <v>0</v>
      </c>
      <c r="DX84" s="621" t="e">
        <f t="shared" si="77"/>
        <v>#DIV/0!</v>
      </c>
      <c r="DY84" s="294">
        <v>0</v>
      </c>
      <c r="DZ84" s="602">
        <f t="shared" si="78"/>
        <v>0</v>
      </c>
      <c r="EA84" s="621" t="e">
        <f t="shared" si="79"/>
        <v>#DIV/0!</v>
      </c>
      <c r="EC84" s="602">
        <f t="shared" si="80"/>
        <v>0</v>
      </c>
      <c r="ED84" s="621" t="e">
        <f t="shared" si="81"/>
        <v>#DIV/0!</v>
      </c>
      <c r="EE84" s="294">
        <v>719640.4</v>
      </c>
      <c r="EF84" s="602">
        <f t="shared" si="82"/>
        <v>719640.4</v>
      </c>
      <c r="EG84" s="621" t="e">
        <f t="shared" si="83"/>
        <v>#DIV/0!</v>
      </c>
      <c r="EH84" s="294">
        <v>719640.4</v>
      </c>
      <c r="EI84" s="602">
        <f t="shared" si="84"/>
        <v>719640.4</v>
      </c>
      <c r="EJ84" s="621" t="e">
        <f t="shared" si="85"/>
        <v>#DIV/0!</v>
      </c>
      <c r="EK84" s="294">
        <v>719640.4</v>
      </c>
      <c r="EL84" s="602">
        <f t="shared" si="86"/>
        <v>719640.4</v>
      </c>
      <c r="EM84" s="621" t="e">
        <f t="shared" si="87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ER65"/>
  <sheetViews>
    <sheetView showGridLines="0" view="pageBreakPreview" zoomScale="85" zoomScaleSheetLayoutView="85" workbookViewId="0">
      <pane xSplit="1" ySplit="3" topLeftCell="ED4" activePane="bottomRight" state="frozen"/>
      <selection activeCell="AT18" sqref="AT18"/>
      <selection pane="topRight" activeCell="AT18" sqref="AT18"/>
      <selection pane="bottomLeft" activeCell="AT18" sqref="AT18"/>
      <selection pane="bottomRight" activeCell="EU21" sqref="EU21"/>
    </sheetView>
  </sheetViews>
  <sheetFormatPr defaultColWidth="9.109375" defaultRowHeight="14.4" outlineLevelCol="1" x14ac:dyDescent="0.3"/>
  <cols>
    <col min="1" max="1" width="38.88671875" style="740" customWidth="1"/>
    <col min="2" max="2" width="10.88671875" style="740" customWidth="1"/>
    <col min="3" max="5" width="7.44140625" style="740" customWidth="1" outlineLevel="1"/>
    <col min="6" max="6" width="7.33203125" style="740" customWidth="1" outlineLevel="1"/>
    <col min="7" max="7" width="10.44140625" style="740" customWidth="1" outlineLevel="1"/>
    <col min="8" max="8" width="8.44140625" style="740" customWidth="1" outlineLevel="1"/>
    <col min="9" max="9" width="7.44140625" style="740" customWidth="1" outlineLevel="1"/>
    <col min="10" max="11" width="7.33203125" style="740" customWidth="1" outlineLevel="1"/>
    <col min="12" max="12" width="9.5546875" style="740" customWidth="1" outlineLevel="1"/>
    <col min="13" max="14" width="7.33203125" style="740" customWidth="1" outlineLevel="1"/>
    <col min="15" max="16" width="9.88671875" style="740" customWidth="1" outlineLevel="1"/>
    <col min="17" max="18" width="7.33203125" style="740" customWidth="1" outlineLevel="1"/>
    <col min="19" max="19" width="8.88671875" style="740" customWidth="1" outlineLevel="1"/>
    <col min="20" max="20" width="9.109375" style="740" customWidth="1" outlineLevel="1"/>
    <col min="21" max="21" width="7" style="740" bestFit="1" customWidth="1"/>
    <col min="22" max="33" width="9.109375" style="740" customWidth="1" outlineLevel="1"/>
    <col min="34" max="34" width="11.44140625" style="740" customWidth="1" outlineLevel="1"/>
    <col min="35" max="35" width="11.33203125" style="740" customWidth="1" outlineLevel="1"/>
    <col min="36" max="36" width="8.44140625" style="740" customWidth="1" outlineLevel="1"/>
    <col min="37" max="37" width="8.109375" style="740" customWidth="1" outlineLevel="1"/>
    <col min="38" max="38" width="8.88671875" style="740" customWidth="1" outlineLevel="1"/>
    <col min="39" max="39" width="6.6640625" style="740" customWidth="1" outlineLevel="1"/>
    <col min="40" max="40" width="9.109375" style="740"/>
    <col min="41" max="48" width="9.109375" style="740" customWidth="1" outlineLevel="1"/>
    <col min="49" max="49" width="8.88671875" style="740" customWidth="1" outlineLevel="1"/>
    <col min="50" max="50" width="10.5546875" style="740" customWidth="1" outlineLevel="1"/>
    <col min="51" max="53" width="9.109375" style="740" customWidth="1" outlineLevel="1"/>
    <col min="54" max="54" width="9.88671875" style="740" customWidth="1" outlineLevel="1"/>
    <col min="55" max="55" width="9.109375" style="740" customWidth="1" outlineLevel="1"/>
    <col min="56" max="58" width="9.88671875" style="740" customWidth="1" outlineLevel="1"/>
    <col min="59" max="60" width="9.88671875" style="740" customWidth="1"/>
    <col min="61" max="61" width="9.109375" style="740" customWidth="1"/>
    <col min="62" max="69" width="9.109375" style="740"/>
    <col min="70" max="70" width="9.109375" style="207"/>
    <col min="71" max="72" width="9.109375" style="740"/>
    <col min="73" max="73" width="9.109375" style="207"/>
    <col min="74" max="74" width="9.109375" style="740"/>
    <col min="75" max="75" width="9.109375" style="740" customWidth="1"/>
    <col min="76" max="77" width="9.109375" style="740"/>
    <col min="78" max="78" width="9.109375" style="740" customWidth="1"/>
    <col min="79" max="80" width="9.109375" style="740"/>
    <col min="81" max="81" width="9.109375" style="740" customWidth="1"/>
    <col min="82" max="83" width="9.109375" style="740"/>
    <col min="84" max="84" width="9.109375" style="740" customWidth="1"/>
    <col min="85" max="86" width="9.109375" style="740"/>
    <col min="87" max="87" width="9.109375" style="740" customWidth="1"/>
    <col min="88" max="89" width="9.109375" style="740"/>
    <col min="90" max="90" width="9.109375" style="740" customWidth="1"/>
    <col min="91" max="92" width="9.109375" style="740"/>
    <col min="93" max="93" width="9.109375" style="740" customWidth="1"/>
    <col min="94" max="99" width="9.109375" style="740"/>
    <col min="100" max="100" width="11" style="740" customWidth="1"/>
    <col min="101" max="113" width="9.109375" style="740"/>
    <col min="114" max="114" width="10.6640625" style="740" bestFit="1" customWidth="1"/>
    <col min="115" max="115" width="10.33203125" style="740" bestFit="1" customWidth="1"/>
    <col min="116" max="116" width="9.109375" style="740"/>
    <col min="117" max="117" width="10.6640625" style="740" bestFit="1" customWidth="1"/>
    <col min="118" max="118" width="10.33203125" style="740" bestFit="1" customWidth="1"/>
    <col min="119" max="145" width="9.109375" style="740"/>
    <col min="146" max="146" width="11" style="740" customWidth="1"/>
    <col min="147" max="16384" width="9.109375" style="740"/>
  </cols>
  <sheetData>
    <row r="1" spans="1:148" ht="28.5" customHeight="1" x14ac:dyDescent="0.3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48" ht="18" x14ac:dyDescent="0.3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  <c r="EG2" s="685"/>
      <c r="EH2" s="603" t="s">
        <v>338</v>
      </c>
      <c r="EI2" s="601"/>
      <c r="EJ2" s="685"/>
      <c r="EK2" s="603" t="s">
        <v>338</v>
      </c>
      <c r="EL2" s="601"/>
      <c r="EM2" s="685"/>
      <c r="EN2" s="603" t="s">
        <v>338</v>
      </c>
      <c r="EO2" s="601"/>
      <c r="EP2" s="685"/>
      <c r="EQ2" s="603" t="s">
        <v>338</v>
      </c>
      <c r="ER2" s="601"/>
    </row>
    <row r="3" spans="1:148" x14ac:dyDescent="0.3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600" t="s">
        <v>141</v>
      </c>
      <c r="BR3" s="756" t="s">
        <v>121</v>
      </c>
      <c r="BS3" s="815" t="s">
        <v>6</v>
      </c>
      <c r="BT3" s="600" t="s">
        <v>141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3" t="s">
        <v>329</v>
      </c>
      <c r="BZ3" s="815" t="s">
        <v>212</v>
      </c>
      <c r="CA3" s="815" t="s">
        <v>121</v>
      </c>
      <c r="CB3" s="832" t="s">
        <v>330</v>
      </c>
      <c r="CC3" s="815" t="s">
        <v>212</v>
      </c>
      <c r="CD3" s="815" t="s">
        <v>121</v>
      </c>
      <c r="CE3" s="832" t="s">
        <v>331</v>
      </c>
      <c r="CF3" s="815" t="s">
        <v>212</v>
      </c>
      <c r="CG3" s="815" t="s">
        <v>121</v>
      </c>
      <c r="CH3" s="832" t="s">
        <v>103</v>
      </c>
      <c r="CI3" s="815" t="s">
        <v>212</v>
      </c>
      <c r="CJ3" s="815" t="s">
        <v>121</v>
      </c>
      <c r="CK3" s="832" t="s">
        <v>109</v>
      </c>
      <c r="CL3" s="815" t="s">
        <v>212</v>
      </c>
      <c r="CM3" s="815" t="s">
        <v>121</v>
      </c>
      <c r="CN3" s="832" t="s">
        <v>332</v>
      </c>
      <c r="CO3" s="815" t="s">
        <v>212</v>
      </c>
      <c r="CP3" s="815" t="s">
        <v>121</v>
      </c>
      <c r="CQ3" s="832" t="s">
        <v>333</v>
      </c>
      <c r="CR3" s="815" t="s">
        <v>212</v>
      </c>
      <c r="CS3" s="815" t="s">
        <v>121</v>
      </c>
      <c r="CT3" s="832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2" t="s">
        <v>341</v>
      </c>
      <c r="DJ3" s="721" t="s">
        <v>212</v>
      </c>
      <c r="DK3" s="601" t="s">
        <v>121</v>
      </c>
      <c r="DL3" s="832" t="s">
        <v>3</v>
      </c>
      <c r="DM3" s="721" t="s">
        <v>212</v>
      </c>
      <c r="DN3" s="601" t="s">
        <v>121</v>
      </c>
      <c r="DO3" s="832" t="s">
        <v>342</v>
      </c>
      <c r="DP3" s="721" t="s">
        <v>212</v>
      </c>
      <c r="DQ3" s="601" t="s">
        <v>121</v>
      </c>
      <c r="DR3" s="832" t="s">
        <v>373</v>
      </c>
      <c r="DS3" s="721" t="s">
        <v>212</v>
      </c>
      <c r="DT3" s="601" t="s">
        <v>121</v>
      </c>
      <c r="DU3" s="846">
        <v>42156</v>
      </c>
      <c r="DV3" s="721" t="s">
        <v>212</v>
      </c>
      <c r="DW3" s="601" t="s">
        <v>121</v>
      </c>
      <c r="DX3" s="846" t="s">
        <v>375</v>
      </c>
      <c r="DY3" s="721" t="s">
        <v>212</v>
      </c>
      <c r="DZ3" s="601" t="s">
        <v>121</v>
      </c>
      <c r="EA3" s="846" t="s">
        <v>374</v>
      </c>
      <c r="EB3" s="721" t="s">
        <v>212</v>
      </c>
      <c r="EC3" s="601" t="s">
        <v>121</v>
      </c>
      <c r="ED3" s="846">
        <v>42186</v>
      </c>
      <c r="EE3" s="721" t="s">
        <v>212</v>
      </c>
      <c r="EF3" s="601" t="s">
        <v>121</v>
      </c>
      <c r="EG3" s="846">
        <v>42217</v>
      </c>
      <c r="EH3" s="721" t="s">
        <v>212</v>
      </c>
      <c r="EI3" s="601" t="s">
        <v>121</v>
      </c>
      <c r="EJ3" s="846">
        <v>42248</v>
      </c>
      <c r="EK3" s="721" t="s">
        <v>212</v>
      </c>
      <c r="EL3" s="601" t="s">
        <v>121</v>
      </c>
      <c r="EM3" s="846" t="s">
        <v>379</v>
      </c>
      <c r="EN3" s="721" t="s">
        <v>212</v>
      </c>
      <c r="EO3" s="601" t="s">
        <v>121</v>
      </c>
      <c r="EP3" s="846" t="s">
        <v>380</v>
      </c>
      <c r="EQ3" s="721" t="s">
        <v>212</v>
      </c>
      <c r="ER3" s="601" t="s">
        <v>121</v>
      </c>
    </row>
    <row r="4" spans="1:148" x14ac:dyDescent="0.3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424.58354239428331</v>
      </c>
      <c r="BZ4" s="131">
        <f>BY4-AX4</f>
        <v>-9.6234318388901556</v>
      </c>
      <c r="CA4" s="648">
        <f>BZ4/AX4</f>
        <v>-2.2163236451661131E-2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  <c r="DR4" s="530">
        <v>399.0009593647535</v>
      </c>
      <c r="DS4" s="131">
        <f>DR4-BO4</f>
        <v>-2.0071050657011256</v>
      </c>
      <c r="DT4" s="763">
        <f>DS4/BO4</f>
        <v>-5.0051488828579665E-3</v>
      </c>
      <c r="DU4" s="530">
        <v>413.62248915641248</v>
      </c>
      <c r="DV4" s="131">
        <f>DU4-BP4</f>
        <v>-1.0810086954055009</v>
      </c>
      <c r="DW4" s="763">
        <f>DV4/BP4</f>
        <v>-2.6067026224885314E-3</v>
      </c>
      <c r="DX4" s="530">
        <v>390.83574349615003</v>
      </c>
      <c r="DY4" s="131">
        <f>DX4-BS4</f>
        <v>-1.7186613142745273</v>
      </c>
      <c r="DZ4" s="763">
        <f>DY4/BS4</f>
        <v>-4.3781480814220307E-3</v>
      </c>
      <c r="EA4" s="530">
        <v>377.64527103451974</v>
      </c>
      <c r="EB4" s="131">
        <f>EA4-BV4</f>
        <v>5.3856052252511972</v>
      </c>
      <c r="EC4" s="763">
        <f>EB4/BV4</f>
        <v>1.4467334820019349E-2</v>
      </c>
      <c r="ED4" s="530">
        <v>433.33688446461673</v>
      </c>
      <c r="EE4" s="131">
        <f>ED4-BY4</f>
        <v>8.7533420703334173</v>
      </c>
      <c r="EF4" s="763">
        <f>EE4/BY4</f>
        <v>2.0616300907407178E-2</v>
      </c>
      <c r="EG4" s="530">
        <v>431.41987439830109</v>
      </c>
      <c r="EH4" s="131">
        <f>EG4-CB4</f>
        <v>1.7373949866786234</v>
      </c>
      <c r="EI4" s="763">
        <f>EH4/CB4</f>
        <v>4.0434392136670131E-3</v>
      </c>
      <c r="EJ4" s="530">
        <v>417.65216085162353</v>
      </c>
      <c r="EK4" s="131">
        <f>EJ4-CE4</f>
        <v>0.65169560681636085</v>
      </c>
      <c r="EL4" s="763">
        <f>EK4/CE4</f>
        <v>1.5628174573708736E-3</v>
      </c>
      <c r="EM4" s="530">
        <v>427.2928664334529</v>
      </c>
      <c r="EN4" s="131">
        <f>EM4-CH4</f>
        <v>3.7320738621598366</v>
      </c>
      <c r="EO4" s="763">
        <f>EN4/CH4</f>
        <v>8.811188211032682E-3</v>
      </c>
      <c r="EP4" s="530">
        <v>391.84884192959345</v>
      </c>
      <c r="EQ4" s="131">
        <f>EP4-CK4</f>
        <v>3.8290500080646552</v>
      </c>
      <c r="ER4" s="763">
        <f>EQ4/CK4</f>
        <v>9.8681822107647109E-3</v>
      </c>
    </row>
    <row r="5" spans="1:148" x14ac:dyDescent="0.3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31">
        <f>BY5-AX5</f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7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7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7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7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7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7">
        <f t="shared" ref="DQ5:DQ65" si="25">DP5/BN5</f>
        <v>5.9147365637685989E-3</v>
      </c>
      <c r="DR5" s="35">
        <v>400.78538904219664</v>
      </c>
      <c r="DS5" s="126">
        <f t="shared" ref="DS5:DS65" si="26">DR5-BO5</f>
        <v>-1.9775848758198435</v>
      </c>
      <c r="DT5" s="847">
        <f t="shared" ref="DT5:DT65" si="27">DS5/BO5</f>
        <v>-4.9100463644465653E-3</v>
      </c>
      <c r="DU5" s="35">
        <v>411.52864809978655</v>
      </c>
      <c r="DV5" s="126">
        <f t="shared" ref="DV5:DV65" si="28">DU5-BP5</f>
        <v>-5.8920040899010928E-2</v>
      </c>
      <c r="DW5" s="847">
        <f t="shared" ref="DW5:DW65" si="29">DV5/BP5</f>
        <v>-1.4315311117188884E-4</v>
      </c>
      <c r="DX5" s="35">
        <v>390.26381140408085</v>
      </c>
      <c r="DY5" s="126">
        <f t="shared" ref="DY5:DY65" si="30">DX5-BS5</f>
        <v>-1.3786555177168225</v>
      </c>
      <c r="DZ5" s="847">
        <f t="shared" ref="DZ5:DZ65" si="31">DY5/BS5</f>
        <v>-3.5201890350468799E-3</v>
      </c>
      <c r="EA5" s="35">
        <v>376.63397870351025</v>
      </c>
      <c r="EB5" s="126">
        <f t="shared" ref="EB5:EB65" si="32">EA5-BV5</f>
        <v>5.3772026076953807</v>
      </c>
      <c r="EC5" s="847">
        <f t="shared" ref="EC5:EC65" si="33">EB5/BV5</f>
        <v>1.4483783068534805E-2</v>
      </c>
      <c r="ED5" s="35">
        <v>431.09272542598603</v>
      </c>
      <c r="EE5" s="126">
        <f t="shared" ref="EE5:EE65" si="34">ED5-BY5</f>
        <v>12.068154904186201</v>
      </c>
      <c r="EF5" s="847">
        <f t="shared" ref="EF5:EF65" si="35">EE5/BY5</f>
        <v>2.8800590116131036E-2</v>
      </c>
      <c r="EG5" s="35">
        <v>427.49836802046491</v>
      </c>
      <c r="EH5" s="126">
        <f t="shared" ref="EH5:EH65" si="36">EG5-CB5</f>
        <v>1.5421599691633787</v>
      </c>
      <c r="EI5" s="847">
        <f t="shared" ref="EI5:EI65" si="37">EH5/CB5</f>
        <v>3.6204660009970867E-3</v>
      </c>
      <c r="EJ5" s="35">
        <v>416.15259763908398</v>
      </c>
      <c r="EK5" s="126">
        <f t="shared" ref="EK5:EK65" si="38">EJ5-CE5</f>
        <v>-0.23987078360624992</v>
      </c>
      <c r="EL5" s="847">
        <f t="shared" ref="EL5:EL65" si="39">EK5/CE5</f>
        <v>-5.7606897770002695E-4</v>
      </c>
      <c r="EM5" s="35">
        <v>424.75296741721053</v>
      </c>
      <c r="EN5" s="126">
        <f t="shared" ref="EN5:EN65" si="40">EM5-CH5</f>
        <v>4.4319214497236885</v>
      </c>
      <c r="EO5" s="847">
        <f t="shared" ref="EO5:EO65" si="41">EN5/CH5</f>
        <v>1.0544134042877577E-2</v>
      </c>
      <c r="EP5" s="35">
        <v>389.52197531156133</v>
      </c>
      <c r="EQ5" s="126">
        <f t="shared" ref="EQ5:EQ65" si="42">EP5-CK5</f>
        <v>4.303551293573662</v>
      </c>
      <c r="ER5" s="847">
        <f t="shared" ref="ER5:ER65" si="43">EQ5/CK5</f>
        <v>1.1171717200558167E-2</v>
      </c>
    </row>
    <row r="6" spans="1:148" x14ac:dyDescent="0.3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62">
        <f t="shared" si="25"/>
        <v>1.3395443609638385E-2</v>
      </c>
      <c r="DR6" s="515">
        <v>350.20677413435993</v>
      </c>
      <c r="DS6" s="573">
        <f t="shared" si="26"/>
        <v>-2.3199241482055299</v>
      </c>
      <c r="DT6" s="862">
        <f t="shared" si="27"/>
        <v>-6.5808466692244966E-3</v>
      </c>
      <c r="DU6" s="515">
        <v>362.25540812177366</v>
      </c>
      <c r="DV6" s="573">
        <f t="shared" si="28"/>
        <v>-4.521758457108092</v>
      </c>
      <c r="DW6" s="862">
        <f t="shared" si="29"/>
        <v>-1.2328353204985048E-2</v>
      </c>
      <c r="DX6" s="515">
        <v>353.20339379401844</v>
      </c>
      <c r="DY6" s="573">
        <f t="shared" si="30"/>
        <v>-0.1645411149857523</v>
      </c>
      <c r="DZ6" s="862">
        <f t="shared" si="31"/>
        <v>-4.6563680156243748E-4</v>
      </c>
      <c r="EA6" s="515">
        <v>350.10990462407796</v>
      </c>
      <c r="EB6" s="573">
        <f t="shared" si="32"/>
        <v>0.99632826910396943</v>
      </c>
      <c r="EC6" s="862">
        <f t="shared" si="33"/>
        <v>2.8538800453034121E-3</v>
      </c>
      <c r="ED6" s="515">
        <v>369.2810247865105</v>
      </c>
      <c r="EE6" s="573">
        <f t="shared" si="34"/>
        <v>-1.6532246866686933</v>
      </c>
      <c r="EF6" s="862">
        <f t="shared" si="35"/>
        <v>-4.4569211093790665E-3</v>
      </c>
      <c r="EG6" s="515">
        <v>390.63875212436238</v>
      </c>
      <c r="EH6" s="573">
        <f t="shared" si="36"/>
        <v>7.2224749121863283</v>
      </c>
      <c r="EI6" s="862">
        <f t="shared" si="37"/>
        <v>1.883716300387929E-2</v>
      </c>
      <c r="EJ6" s="515">
        <v>385.58583269696896</v>
      </c>
      <c r="EK6" s="573">
        <f t="shared" si="38"/>
        <v>10.937298513891676</v>
      </c>
      <c r="EL6" s="862">
        <f t="shared" si="39"/>
        <v>2.9193490741236987E-2</v>
      </c>
      <c r="EM6" s="515">
        <v>382.44672441765982</v>
      </c>
      <c r="EN6" s="573">
        <f t="shared" si="40"/>
        <v>6.3800964285155715</v>
      </c>
      <c r="EO6" s="862">
        <f t="shared" si="41"/>
        <v>1.6965335272184117E-2</v>
      </c>
      <c r="EP6" s="515">
        <v>360.22045608237732</v>
      </c>
      <c r="EQ6" s="573">
        <f t="shared" si="42"/>
        <v>3.2841709335185101</v>
      </c>
      <c r="ER6" s="862">
        <f t="shared" si="43"/>
        <v>9.2010004871005482E-3</v>
      </c>
    </row>
    <row r="7" spans="1:148" ht="15.75" customHeight="1" x14ac:dyDescent="0.3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63">
        <f t="shared" si="25"/>
        <v>6.5712749785969997E-3</v>
      </c>
      <c r="DR7" s="514">
        <v>342.63770043090528</v>
      </c>
      <c r="DS7" s="119">
        <f t="shared" si="26"/>
        <v>-0.63293328121022796</v>
      </c>
      <c r="DT7" s="863">
        <f t="shared" si="27"/>
        <v>-1.8438317148359348E-3</v>
      </c>
      <c r="DU7" s="514">
        <v>354.92312048251733</v>
      </c>
      <c r="DV7" s="119">
        <f t="shared" si="28"/>
        <v>-4.7696541836882602</v>
      </c>
      <c r="DW7" s="863">
        <f t="shared" si="29"/>
        <v>-1.3260355835933855E-2</v>
      </c>
      <c r="DX7" s="514">
        <v>344.77240991790097</v>
      </c>
      <c r="DY7" s="119">
        <f t="shared" si="30"/>
        <v>-0.48911659398356733</v>
      </c>
      <c r="DZ7" s="863">
        <f t="shared" si="31"/>
        <v>-1.4166553653545612E-3</v>
      </c>
      <c r="EA7" s="514">
        <v>341.49140746752414</v>
      </c>
      <c r="EB7" s="119">
        <f t="shared" si="32"/>
        <v>-0.12842380789942354</v>
      </c>
      <c r="EC7" s="863">
        <f t="shared" si="33"/>
        <v>-3.7592609135119159E-4</v>
      </c>
      <c r="ED7" s="514">
        <v>366.94214194994476</v>
      </c>
      <c r="EE7" s="119">
        <f t="shared" si="34"/>
        <v>-1.0528988244756192</v>
      </c>
      <c r="EF7" s="863">
        <f t="shared" si="35"/>
        <v>-2.861176667652547E-3</v>
      </c>
      <c r="EG7" s="514">
        <v>385.7779132341995</v>
      </c>
      <c r="EH7" s="119">
        <f t="shared" si="36"/>
        <v>8.3819834672913203</v>
      </c>
      <c r="EI7" s="863">
        <f t="shared" si="37"/>
        <v>2.2210052642773072E-2</v>
      </c>
      <c r="EJ7" s="514">
        <v>371.12380744764278</v>
      </c>
      <c r="EK7" s="119">
        <f t="shared" si="38"/>
        <v>3.4468939867381891</v>
      </c>
      <c r="EL7" s="863">
        <f t="shared" si="39"/>
        <v>9.3747903676979182E-3</v>
      </c>
      <c r="EM7" s="514">
        <v>375.1792742391209</v>
      </c>
      <c r="EN7" s="119">
        <f t="shared" si="40"/>
        <v>4.3073211228380046</v>
      </c>
      <c r="EO7" s="863">
        <f t="shared" si="41"/>
        <v>1.1614038448163512E-2</v>
      </c>
      <c r="EP7" s="514">
        <v>352.06917269439873</v>
      </c>
      <c r="EQ7" s="119">
        <f t="shared" si="42"/>
        <v>1.9181352171704589</v>
      </c>
      <c r="ER7" s="863">
        <f t="shared" si="43"/>
        <v>5.4780223728316179E-3</v>
      </c>
    </row>
    <row r="8" spans="1:148" x14ac:dyDescent="0.3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63">
        <f t="shared" si="25"/>
        <v>0.14123439818016834</v>
      </c>
      <c r="DR8" s="514">
        <v>774.18657317221493</v>
      </c>
      <c r="DS8" s="119">
        <f t="shared" si="26"/>
        <v>-111.72690368751375</v>
      </c>
      <c r="DT8" s="863">
        <f t="shared" si="27"/>
        <v>-0.12611491596622823</v>
      </c>
      <c r="DU8" s="514">
        <v>749.87882292119389</v>
      </c>
      <c r="DV8" s="119">
        <f t="shared" si="28"/>
        <v>-1.519322498980614</v>
      </c>
      <c r="DW8" s="863">
        <f t="shared" si="29"/>
        <v>-2.0219939432123881E-3</v>
      </c>
      <c r="DX8" s="514">
        <v>767.35912952642786</v>
      </c>
      <c r="DY8" s="119">
        <f t="shared" si="30"/>
        <v>6.2713496435702609</v>
      </c>
      <c r="DZ8" s="863">
        <f t="shared" si="31"/>
        <v>8.2399820485036714E-3</v>
      </c>
      <c r="EA8" s="514">
        <v>761.81036689109101</v>
      </c>
      <c r="EB8" s="119">
        <f t="shared" si="32"/>
        <v>74.889456242196729</v>
      </c>
      <c r="EC8" s="863">
        <f t="shared" si="33"/>
        <v>0.10902194864246163</v>
      </c>
      <c r="ED8" s="514">
        <v>825.13220183817771</v>
      </c>
      <c r="EE8" s="119">
        <f t="shared" si="34"/>
        <v>65.780476299678185</v>
      </c>
      <c r="EF8" s="863">
        <f t="shared" si="35"/>
        <v>8.6627150617231433E-2</v>
      </c>
      <c r="EG8" s="514">
        <v>849.37491507277161</v>
      </c>
      <c r="EH8" s="119">
        <f t="shared" si="36"/>
        <v>104.94387046134693</v>
      </c>
      <c r="EI8" s="863">
        <f t="shared" si="37"/>
        <v>0.1409719156945223</v>
      </c>
      <c r="EJ8" s="514">
        <v>900.22903950629791</v>
      </c>
      <c r="EK8" s="119">
        <f t="shared" si="38"/>
        <v>219.45151705778858</v>
      </c>
      <c r="EL8" s="863">
        <f t="shared" si="39"/>
        <v>0.32235423441787742</v>
      </c>
      <c r="EM8" s="514">
        <v>878.70940084755966</v>
      </c>
      <c r="EN8" s="119">
        <f t="shared" si="40"/>
        <v>161.42133358095191</v>
      </c>
      <c r="EO8" s="863">
        <f t="shared" si="41"/>
        <v>0.22504394112686871</v>
      </c>
      <c r="EP8" s="514">
        <v>790.16249791590712</v>
      </c>
      <c r="EQ8" s="119">
        <f t="shared" si="42"/>
        <v>96.551621554297981</v>
      </c>
      <c r="ER8" s="863">
        <f t="shared" si="43"/>
        <v>0.13920142380230133</v>
      </c>
    </row>
    <row r="9" spans="1:148" x14ac:dyDescent="0.3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62">
        <f t="shared" si="25"/>
        <v>9.174244162964312E-3</v>
      </c>
      <c r="DR9" s="515">
        <v>414.26457152863503</v>
      </c>
      <c r="DS9" s="573">
        <f t="shared" si="26"/>
        <v>-14.984655037512255</v>
      </c>
      <c r="DT9" s="862">
        <f t="shared" si="27"/>
        <v>-3.4908985526624171E-2</v>
      </c>
      <c r="DU9" s="515">
        <v>432.32945800407447</v>
      </c>
      <c r="DV9" s="573">
        <f t="shared" si="28"/>
        <v>-9.5121168139190218</v>
      </c>
      <c r="DW9" s="862">
        <f t="shared" si="29"/>
        <v>-2.1528342636922115E-2</v>
      </c>
      <c r="DX9" s="515">
        <v>389.875547177854</v>
      </c>
      <c r="DY9" s="573">
        <f t="shared" si="30"/>
        <v>-9.245661976962765</v>
      </c>
      <c r="DZ9" s="862">
        <f t="shared" si="31"/>
        <v>-2.3165048022733434E-2</v>
      </c>
      <c r="EA9" s="515">
        <v>368.06970968904011</v>
      </c>
      <c r="EB9" s="573">
        <f t="shared" si="32"/>
        <v>2.7222577291996686</v>
      </c>
      <c r="EC9" s="862">
        <f t="shared" si="33"/>
        <v>7.4511474340291919E-3</v>
      </c>
      <c r="ED9" s="515">
        <v>418.13651614600042</v>
      </c>
      <c r="EE9" s="573">
        <f t="shared" si="34"/>
        <v>-23.953710464923518</v>
      </c>
      <c r="EF9" s="862">
        <f t="shared" si="35"/>
        <v>-5.4182854591817903E-2</v>
      </c>
      <c r="EG9" s="515">
        <v>427.75404335970433</v>
      </c>
      <c r="EH9" s="573">
        <f t="shared" si="36"/>
        <v>-12.373780855098858</v>
      </c>
      <c r="EI9" s="862">
        <f t="shared" si="37"/>
        <v>-2.811406181187006E-2</v>
      </c>
      <c r="EJ9" s="515">
        <v>425.42144072450958</v>
      </c>
      <c r="EK9" s="573">
        <f t="shared" si="38"/>
        <v>9.9858711393730459</v>
      </c>
      <c r="EL9" s="862">
        <f t="shared" si="39"/>
        <v>2.4037111577482798E-2</v>
      </c>
      <c r="EM9" s="515">
        <v>423.87515573701006</v>
      </c>
      <c r="EN9" s="573">
        <f t="shared" si="40"/>
        <v>-9.0290317626830756</v>
      </c>
      <c r="EO9" s="862">
        <f t="shared" si="41"/>
        <v>-2.0856882477463853E-2</v>
      </c>
      <c r="EP9" s="515">
        <v>381.01756777693481</v>
      </c>
      <c r="EQ9" s="573">
        <f t="shared" si="42"/>
        <v>-1.4647413052248908</v>
      </c>
      <c r="ER9" s="862">
        <f t="shared" si="43"/>
        <v>-3.8295661536341926E-3</v>
      </c>
    </row>
    <row r="10" spans="1:148" x14ac:dyDescent="0.3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63">
        <f t="shared" si="25"/>
        <v>-0.10763800768275926</v>
      </c>
      <c r="DR10" s="514">
        <v>507.36429008967832</v>
      </c>
      <c r="DS10" s="119">
        <f t="shared" si="26"/>
        <v>-57.005576377158263</v>
      </c>
      <c r="DT10" s="863">
        <f t="shared" si="27"/>
        <v>-0.10100747712494677</v>
      </c>
      <c r="DU10" s="514">
        <v>600.02184179926212</v>
      </c>
      <c r="DV10" s="119">
        <f t="shared" si="28"/>
        <v>-14.628607477844639</v>
      </c>
      <c r="DW10" s="863">
        <f t="shared" si="29"/>
        <v>-2.3799880883597194E-2</v>
      </c>
      <c r="DX10" s="514">
        <v>507.88341738094471</v>
      </c>
      <c r="DY10" s="119">
        <f t="shared" si="30"/>
        <v>-55.411890614453455</v>
      </c>
      <c r="DZ10" s="863">
        <f t="shared" si="31"/>
        <v>-9.8370942963554989E-2</v>
      </c>
      <c r="EA10" s="514">
        <v>464.98511642168421</v>
      </c>
      <c r="EB10" s="119">
        <f t="shared" si="32"/>
        <v>-69.82373603253609</v>
      </c>
      <c r="EC10" s="863">
        <f t="shared" si="33"/>
        <v>-0.13055830267602575</v>
      </c>
      <c r="ED10" s="514">
        <v>494.51872983785273</v>
      </c>
      <c r="EE10" s="119">
        <f t="shared" si="34"/>
        <v>-58.41333181490478</v>
      </c>
      <c r="EF10" s="863">
        <f t="shared" si="35"/>
        <v>-0.10564287344868867</v>
      </c>
      <c r="EG10" s="514">
        <v>468.34073344668258</v>
      </c>
      <c r="EH10" s="119">
        <f t="shared" si="36"/>
        <v>-52.523505242340605</v>
      </c>
      <c r="EI10" s="863">
        <f t="shared" si="37"/>
        <v>-0.10083914644349243</v>
      </c>
      <c r="EJ10" s="514">
        <v>464.94806478348698</v>
      </c>
      <c r="EK10" s="119">
        <f t="shared" si="38"/>
        <v>-74.558470193073958</v>
      </c>
      <c r="EL10" s="863">
        <f t="shared" si="39"/>
        <v>-0.13819752933356624</v>
      </c>
      <c r="EM10" s="514">
        <v>474.02155004267786</v>
      </c>
      <c r="EN10" s="119">
        <f t="shared" si="40"/>
        <v>-63.278968553982509</v>
      </c>
      <c r="EO10" s="863">
        <f t="shared" si="41"/>
        <v>-0.11777202210646782</v>
      </c>
      <c r="EP10" s="514">
        <v>467.3472788674307</v>
      </c>
      <c r="EQ10" s="119">
        <f t="shared" si="42"/>
        <v>-68.206141166710211</v>
      </c>
      <c r="ER10" s="863">
        <f t="shared" si="43"/>
        <v>-0.12735637308106845</v>
      </c>
    </row>
    <row r="11" spans="1:148" x14ac:dyDescent="0.3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63">
        <f t="shared" si="25"/>
        <v>3.4179741449984658E-3</v>
      </c>
      <c r="DR11" s="514">
        <v>386.52180160866146</v>
      </c>
      <c r="DS11" s="119">
        <f t="shared" si="26"/>
        <v>-13.871062097023128</v>
      </c>
      <c r="DT11" s="863">
        <f t="shared" si="27"/>
        <v>-3.4643629680720989E-2</v>
      </c>
      <c r="DU11" s="514">
        <v>395.35717124849941</v>
      </c>
      <c r="DV11" s="119">
        <f t="shared" si="28"/>
        <v>-9.5576377767701501</v>
      </c>
      <c r="DW11" s="863">
        <f t="shared" si="29"/>
        <v>-2.3604070692740915E-2</v>
      </c>
      <c r="DX11" s="514">
        <v>359.66894173905564</v>
      </c>
      <c r="DY11" s="119">
        <f t="shared" si="30"/>
        <v>-8.4741328126601161</v>
      </c>
      <c r="DZ11" s="863">
        <f t="shared" si="31"/>
        <v>-2.3018585431707456E-2</v>
      </c>
      <c r="EA11" s="514">
        <v>336.62591005300425</v>
      </c>
      <c r="EB11" s="119">
        <f t="shared" si="32"/>
        <v>2.4943757435843281</v>
      </c>
      <c r="EC11" s="863">
        <f t="shared" si="33"/>
        <v>7.4652509190420522E-3</v>
      </c>
      <c r="ED11" s="514">
        <v>394.64775091959206</v>
      </c>
      <c r="EE11" s="119">
        <f t="shared" si="34"/>
        <v>-21.879673766774772</v>
      </c>
      <c r="EF11" s="863">
        <f t="shared" si="35"/>
        <v>-5.2528771144539972E-2</v>
      </c>
      <c r="EG11" s="514">
        <v>414.37067963567682</v>
      </c>
      <c r="EH11" s="119">
        <f t="shared" si="36"/>
        <v>-3.1641136508033014</v>
      </c>
      <c r="EI11" s="863">
        <f t="shared" si="37"/>
        <v>-7.5780837948810917E-3</v>
      </c>
      <c r="EJ11" s="514">
        <v>400.06235213195487</v>
      </c>
      <c r="EK11" s="119">
        <f t="shared" si="38"/>
        <v>11.807731272262629</v>
      </c>
      <c r="EL11" s="863">
        <f t="shared" si="39"/>
        <v>3.0412339320308349E-2</v>
      </c>
      <c r="EM11" s="514">
        <v>403.69249068022157</v>
      </c>
      <c r="EN11" s="119">
        <f t="shared" si="40"/>
        <v>-3.9109559453956422</v>
      </c>
      <c r="EO11" s="863">
        <f t="shared" si="41"/>
        <v>-9.5950021467503584E-3</v>
      </c>
      <c r="EP11" s="514">
        <v>351.51298217995276</v>
      </c>
      <c r="EQ11" s="119">
        <f t="shared" si="42"/>
        <v>-0.59492618395222507</v>
      </c>
      <c r="ER11" s="863">
        <f t="shared" si="43"/>
        <v>-1.6896132402040979E-3</v>
      </c>
    </row>
    <row r="12" spans="1:148" x14ac:dyDescent="0.3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62">
        <f t="shared" si="25"/>
        <v>-6.790754546869544E-3</v>
      </c>
      <c r="DR12" s="515">
        <v>382.00249707699817</v>
      </c>
      <c r="DS12" s="573">
        <f t="shared" si="26"/>
        <v>-4.1595443564409038</v>
      </c>
      <c r="DT12" s="862">
        <f t="shared" si="27"/>
        <v>-1.0771499811324322E-2</v>
      </c>
      <c r="DU12" s="515">
        <v>392.23876308491685</v>
      </c>
      <c r="DV12" s="573">
        <f t="shared" si="28"/>
        <v>4.9236743409423411</v>
      </c>
      <c r="DW12" s="862">
        <f t="shared" si="29"/>
        <v>1.2712322561223583E-2</v>
      </c>
      <c r="DX12" s="515">
        <v>361.40527352433531</v>
      </c>
      <c r="DY12" s="573">
        <f t="shared" si="30"/>
        <v>-3.5619096605964842</v>
      </c>
      <c r="DZ12" s="862">
        <f t="shared" si="31"/>
        <v>-9.7595340751270663E-3</v>
      </c>
      <c r="EA12" s="515">
        <v>344.69406506641093</v>
      </c>
      <c r="EB12" s="573">
        <f t="shared" si="32"/>
        <v>8.6121427753771513</v>
      </c>
      <c r="EC12" s="862">
        <f t="shared" si="33"/>
        <v>2.5625129482327147E-2</v>
      </c>
      <c r="ED12" s="515">
        <v>438.75602867081057</v>
      </c>
      <c r="EE12" s="573">
        <f t="shared" si="34"/>
        <v>26.171662822475867</v>
      </c>
      <c r="EF12" s="862">
        <f t="shared" si="35"/>
        <v>6.3433481704191677E-2</v>
      </c>
      <c r="EG12" s="515">
        <v>424.53262740468108</v>
      </c>
      <c r="EH12" s="573">
        <f t="shared" si="36"/>
        <v>22.722902600076225</v>
      </c>
      <c r="EI12" s="862">
        <f t="shared" si="37"/>
        <v>5.6551400320452902E-2</v>
      </c>
      <c r="EJ12" s="515">
        <v>394.05734346850301</v>
      </c>
      <c r="EK12" s="573">
        <f t="shared" si="38"/>
        <v>4.447885580290972</v>
      </c>
      <c r="EL12" s="862">
        <f t="shared" si="39"/>
        <v>1.1416266957172209E-2</v>
      </c>
      <c r="EM12" s="515">
        <v>417.05744547764306</v>
      </c>
      <c r="EN12" s="573">
        <f t="shared" si="40"/>
        <v>16.666509371770019</v>
      </c>
      <c r="EO12" s="862">
        <f t="shared" si="41"/>
        <v>4.1625591063237731E-2</v>
      </c>
      <c r="EP12" s="515">
        <v>362.70441951380144</v>
      </c>
      <c r="EQ12" s="573">
        <f t="shared" si="42"/>
        <v>10.908684792890824</v>
      </c>
      <c r="ER12" s="862">
        <f t="shared" si="43"/>
        <v>3.1008576046395186E-2</v>
      </c>
    </row>
    <row r="13" spans="1:148" x14ac:dyDescent="0.3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63">
        <f t="shared" si="25"/>
        <v>-7.906764057857274E-2</v>
      </c>
      <c r="DR13" s="514">
        <v>436.04409083783605</v>
      </c>
      <c r="DS13" s="119">
        <f t="shared" si="26"/>
        <v>11.064661216422849</v>
      </c>
      <c r="DT13" s="863">
        <f t="shared" si="27"/>
        <v>2.6035757133656193E-2</v>
      </c>
      <c r="DU13" s="514">
        <v>475.67310644384031</v>
      </c>
      <c r="DV13" s="119">
        <f t="shared" si="28"/>
        <v>66.651415400871031</v>
      </c>
      <c r="DW13" s="863">
        <f t="shared" si="29"/>
        <v>0.16295325372822109</v>
      </c>
      <c r="DX13" s="514">
        <v>407.29494779916109</v>
      </c>
      <c r="DY13" s="119">
        <f t="shared" si="30"/>
        <v>5.0979495826431958</v>
      </c>
      <c r="DZ13" s="863">
        <f t="shared" si="31"/>
        <v>1.2675255174079584E-2</v>
      </c>
      <c r="EA13" s="514">
        <v>369.57004356702623</v>
      </c>
      <c r="EB13" s="119">
        <f t="shared" si="32"/>
        <v>9.4139880016496136</v>
      </c>
      <c r="EC13" s="863">
        <f t="shared" si="33"/>
        <v>2.6138635894574755E-2</v>
      </c>
      <c r="ED13" s="514">
        <v>483.52181951929015</v>
      </c>
      <c r="EE13" s="119">
        <f t="shared" si="34"/>
        <v>12.028812859129573</v>
      </c>
      <c r="EF13" s="863">
        <f t="shared" si="35"/>
        <v>2.5512176616014192E-2</v>
      </c>
      <c r="EG13" s="514">
        <v>483.33681315611682</v>
      </c>
      <c r="EH13" s="119">
        <f t="shared" si="36"/>
        <v>31.385540687726859</v>
      </c>
      <c r="EI13" s="863">
        <f t="shared" si="37"/>
        <v>6.9444523336134656E-2</v>
      </c>
      <c r="EJ13" s="514">
        <v>474.67710002501258</v>
      </c>
      <c r="EK13" s="119">
        <f t="shared" si="38"/>
        <v>37.482438701096612</v>
      </c>
      <c r="EL13" s="863">
        <f t="shared" si="39"/>
        <v>8.5733980802949486E-2</v>
      </c>
      <c r="EM13" s="514">
        <v>480.77913130636171</v>
      </c>
      <c r="EN13" s="119">
        <f t="shared" si="40"/>
        <v>26.250266118441516</v>
      </c>
      <c r="EO13" s="863">
        <f t="shared" si="41"/>
        <v>5.7752693236740024E-2</v>
      </c>
      <c r="EP13" s="514">
        <v>396.05009456026858</v>
      </c>
      <c r="EQ13" s="119">
        <f t="shared" si="42"/>
        <v>16.212178490037161</v>
      </c>
      <c r="ER13" s="863">
        <f t="shared" si="43"/>
        <v>4.2681832971723538E-2</v>
      </c>
    </row>
    <row r="14" spans="1:148" x14ac:dyDescent="0.3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63">
        <f t="shared" si="25"/>
        <v>-1.4397144523439449E-2</v>
      </c>
      <c r="DR14" s="514">
        <v>351.76724462699519</v>
      </c>
      <c r="DS14" s="119">
        <f t="shared" si="26"/>
        <v>0.41816855337401648</v>
      </c>
      <c r="DT14" s="863">
        <f t="shared" si="27"/>
        <v>1.1901797438806814E-3</v>
      </c>
      <c r="DU14" s="514">
        <v>295.93738917287271</v>
      </c>
      <c r="DV14" s="119">
        <f t="shared" si="28"/>
        <v>-37.634775998598855</v>
      </c>
      <c r="DW14" s="863">
        <f t="shared" si="29"/>
        <v>-0.11282349047095351</v>
      </c>
      <c r="DX14" s="514">
        <v>308.17702430998679</v>
      </c>
      <c r="DY14" s="119">
        <f t="shared" si="30"/>
        <v>-12.462310712747637</v>
      </c>
      <c r="DZ14" s="863">
        <f t="shared" si="31"/>
        <v>-3.8867067609979968E-2</v>
      </c>
      <c r="EA14" s="514">
        <v>298.75793589151186</v>
      </c>
      <c r="EB14" s="119">
        <f t="shared" si="32"/>
        <v>4.9812321090840896</v>
      </c>
      <c r="EC14" s="863">
        <f t="shared" si="33"/>
        <v>1.6955844506898719E-2</v>
      </c>
      <c r="ED14" s="514">
        <v>361.81450177746251</v>
      </c>
      <c r="EE14" s="119">
        <f t="shared" si="34"/>
        <v>25.165336799311376</v>
      </c>
      <c r="EF14" s="863">
        <f t="shared" si="35"/>
        <v>7.4752411166517027E-2</v>
      </c>
      <c r="EG14" s="514">
        <v>366.49075563328074</v>
      </c>
      <c r="EH14" s="119">
        <f t="shared" si="36"/>
        <v>36.350268582203569</v>
      </c>
      <c r="EI14" s="863">
        <f t="shared" si="37"/>
        <v>0.11010545512577406</v>
      </c>
      <c r="EJ14" s="514">
        <v>340.18835497765451</v>
      </c>
      <c r="EK14" s="119">
        <f t="shared" si="38"/>
        <v>3.7316936773959242</v>
      </c>
      <c r="EL14" s="863">
        <f t="shared" si="39"/>
        <v>1.1091157069010172E-2</v>
      </c>
      <c r="EM14" s="514">
        <v>354.69557892825372</v>
      </c>
      <c r="EN14" s="119">
        <f t="shared" si="40"/>
        <v>20.06148277523306</v>
      </c>
      <c r="EO14" s="863">
        <f t="shared" si="41"/>
        <v>5.9950504165180447E-2</v>
      </c>
      <c r="EP14" s="514">
        <v>312.43365526998582</v>
      </c>
      <c r="EQ14" s="119">
        <f t="shared" si="42"/>
        <v>9.4385315063080952</v>
      </c>
      <c r="ER14" s="863">
        <f t="shared" si="43"/>
        <v>3.1150770312956311E-2</v>
      </c>
    </row>
    <row r="15" spans="1:148" x14ac:dyDescent="0.3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63">
        <f t="shared" si="25"/>
        <v>1.4376458583567881E-2</v>
      </c>
      <c r="DR15" s="514">
        <v>365.86716227892401</v>
      </c>
      <c r="DS15" s="119">
        <f t="shared" si="26"/>
        <v>4.2986839981261937</v>
      </c>
      <c r="DT15" s="863">
        <f t="shared" si="27"/>
        <v>1.188898993232422E-2</v>
      </c>
      <c r="DU15" s="514">
        <v>405.0187399862595</v>
      </c>
      <c r="DV15" s="119">
        <f t="shared" si="28"/>
        <v>5.6272296870388914</v>
      </c>
      <c r="DW15" s="863">
        <f t="shared" si="29"/>
        <v>1.4089507518131822E-2</v>
      </c>
      <c r="DX15" s="514">
        <v>369.90072120819173</v>
      </c>
      <c r="DY15" s="119">
        <f t="shared" si="30"/>
        <v>1.5168715339910364</v>
      </c>
      <c r="DZ15" s="863">
        <f t="shared" si="31"/>
        <v>4.1176385320164282E-3</v>
      </c>
      <c r="EA15" s="514">
        <v>362.14159158480703</v>
      </c>
      <c r="EB15" s="119">
        <f t="shared" si="32"/>
        <v>11.176595640500977</v>
      </c>
      <c r="EC15" s="863">
        <f t="shared" si="33"/>
        <v>3.1845328650024603E-2</v>
      </c>
      <c r="ED15" s="514">
        <v>443.48056848628266</v>
      </c>
      <c r="EE15" s="119">
        <f t="shared" si="34"/>
        <v>-2.5850364877262564</v>
      </c>
      <c r="EF15" s="863">
        <f t="shared" si="35"/>
        <v>-5.7951934847719983E-3</v>
      </c>
      <c r="EG15" s="514">
        <v>448.48931920645953</v>
      </c>
      <c r="EH15" s="119">
        <f t="shared" si="36"/>
        <v>10.202685666473542</v>
      </c>
      <c r="EI15" s="863">
        <f t="shared" si="37"/>
        <v>2.3278569058946045E-2</v>
      </c>
      <c r="EJ15" s="514">
        <v>428.01008683284948</v>
      </c>
      <c r="EK15" s="119">
        <f t="shared" si="38"/>
        <v>24.098087251210075</v>
      </c>
      <c r="EL15" s="863">
        <f t="shared" si="39"/>
        <v>5.9661726505204571E-2</v>
      </c>
      <c r="EM15" s="514">
        <v>438.98011304704283</v>
      </c>
      <c r="EN15" s="119">
        <f t="shared" si="40"/>
        <v>9.3102944641871659</v>
      </c>
      <c r="EO15" s="863">
        <f t="shared" si="41"/>
        <v>2.1668486036311645E-2</v>
      </c>
      <c r="EP15" s="514">
        <v>381.62177747311955</v>
      </c>
      <c r="EQ15" s="119">
        <f t="shared" si="42"/>
        <v>14.786218385381801</v>
      </c>
      <c r="ER15" s="863">
        <f t="shared" si="43"/>
        <v>4.0307483882295374E-2</v>
      </c>
    </row>
    <row r="16" spans="1:148" x14ac:dyDescent="0.3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63">
        <f t="shared" si="25"/>
        <v>5.3048005398596741E-2</v>
      </c>
      <c r="DR16" s="514">
        <v>341.86587002445589</v>
      </c>
      <c r="DS16" s="119">
        <f t="shared" si="26"/>
        <v>-19.023965790940963</v>
      </c>
      <c r="DT16" s="863">
        <f t="shared" si="27"/>
        <v>-5.2714052608209626E-2</v>
      </c>
      <c r="DU16" s="514">
        <v>326.18126593004854</v>
      </c>
      <c r="DV16" s="119">
        <f t="shared" si="28"/>
        <v>-26.254086691220834</v>
      </c>
      <c r="DW16" s="863">
        <f t="shared" si="29"/>
        <v>-7.4493340398327584E-2</v>
      </c>
      <c r="DX16" s="514">
        <v>320.92767056841353</v>
      </c>
      <c r="DY16" s="119">
        <f t="shared" si="30"/>
        <v>-12.352921279354007</v>
      </c>
      <c r="DZ16" s="863">
        <f t="shared" si="31"/>
        <v>-3.7064628368748354E-2</v>
      </c>
      <c r="EA16" s="514">
        <v>307.08381384557242</v>
      </c>
      <c r="EB16" s="119">
        <f t="shared" si="32"/>
        <v>11.445898250759512</v>
      </c>
      <c r="EC16" s="863">
        <f t="shared" si="33"/>
        <v>3.8715934753263209E-2</v>
      </c>
      <c r="ED16" s="514">
        <v>340.87834822483171</v>
      </c>
      <c r="EE16" s="119">
        <f t="shared" si="34"/>
        <v>5.5647746261599309</v>
      </c>
      <c r="EF16" s="863">
        <f t="shared" si="35"/>
        <v>1.6595733260772398E-2</v>
      </c>
      <c r="EG16" s="514">
        <v>346.99500966708314</v>
      </c>
      <c r="EH16" s="119">
        <f t="shared" si="36"/>
        <v>-14.896026496928414</v>
      </c>
      <c r="EI16" s="863">
        <f t="shared" si="37"/>
        <v>-4.1161634327348831E-2</v>
      </c>
      <c r="EJ16" s="514">
        <v>341.60530448964028</v>
      </c>
      <c r="EK16" s="119">
        <f t="shared" si="38"/>
        <v>-19.081432106792022</v>
      </c>
      <c r="EL16" s="863">
        <f t="shared" si="39"/>
        <v>-5.2903060109310278E-2</v>
      </c>
      <c r="EM16" s="514">
        <v>342.80719126226944</v>
      </c>
      <c r="EN16" s="119">
        <f t="shared" si="40"/>
        <v>-10.936308101718112</v>
      </c>
      <c r="EO16" s="863">
        <f t="shared" si="41"/>
        <v>-3.0915926713511416E-2</v>
      </c>
      <c r="EP16" s="514">
        <v>315.59329507211146</v>
      </c>
      <c r="EQ16" s="119">
        <f t="shared" si="42"/>
        <v>3.0330772565627058</v>
      </c>
      <c r="ER16" s="863">
        <f t="shared" si="43"/>
        <v>9.703977293593442E-3</v>
      </c>
    </row>
    <row r="17" spans="1:148" x14ac:dyDescent="0.3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63">
        <f t="shared" si="25"/>
        <v>4.3209259319723151E-2</v>
      </c>
      <c r="DR17" s="514">
        <v>427.05422357682227</v>
      </c>
      <c r="DS17" s="119">
        <f t="shared" si="26"/>
        <v>2.9320083972779116</v>
      </c>
      <c r="DT17" s="863">
        <f t="shared" si="27"/>
        <v>6.9131214832420405E-3</v>
      </c>
      <c r="DU17" s="514">
        <v>456.17203417712955</v>
      </c>
      <c r="DV17" s="119">
        <f t="shared" si="28"/>
        <v>28.349755623132864</v>
      </c>
      <c r="DW17" s="863">
        <f t="shared" si="29"/>
        <v>6.6265262573404676E-2</v>
      </c>
      <c r="DX17" s="514">
        <v>425.93404254780103</v>
      </c>
      <c r="DY17" s="119">
        <f t="shared" si="30"/>
        <v>15.831721501653192</v>
      </c>
      <c r="DZ17" s="863">
        <f t="shared" si="31"/>
        <v>3.860432065165436E-2</v>
      </c>
      <c r="EA17" s="514">
        <v>395.92610011843254</v>
      </c>
      <c r="EB17" s="119">
        <f t="shared" si="32"/>
        <v>13.972270822088035</v>
      </c>
      <c r="EC17" s="863">
        <f t="shared" si="33"/>
        <v>3.6581046583113175E-2</v>
      </c>
      <c r="ED17" s="514">
        <v>469.02360122799195</v>
      </c>
      <c r="EE17" s="119">
        <f t="shared" si="34"/>
        <v>22.896705314892188</v>
      </c>
      <c r="EF17" s="863">
        <f t="shared" si="35"/>
        <v>5.1323301788449432E-2</v>
      </c>
      <c r="EG17" s="514">
        <v>480.76899796309715</v>
      </c>
      <c r="EH17" s="119">
        <f t="shared" si="36"/>
        <v>8.6751247996669463</v>
      </c>
      <c r="EI17" s="863">
        <f t="shared" si="37"/>
        <v>1.8375847035540276E-2</v>
      </c>
      <c r="EJ17" s="514">
        <v>437.53447438122942</v>
      </c>
      <c r="EK17" s="119">
        <f t="shared" si="38"/>
        <v>13.134760732785537</v>
      </c>
      <c r="EL17" s="863">
        <f t="shared" si="39"/>
        <v>3.094903297617646E-2</v>
      </c>
      <c r="EM17" s="514">
        <v>466.52623993523838</v>
      </c>
      <c r="EN17" s="119">
        <f t="shared" si="40"/>
        <v>20.167204176540395</v>
      </c>
      <c r="EO17" s="863">
        <f t="shared" si="41"/>
        <v>4.5181574833051658E-2</v>
      </c>
      <c r="EP17" s="514">
        <v>413.31666660012513</v>
      </c>
      <c r="EQ17" s="119">
        <f t="shared" si="42"/>
        <v>11.434028439364738</v>
      </c>
      <c r="ER17" s="863">
        <f t="shared" si="43"/>
        <v>2.8451162985525434E-2</v>
      </c>
    </row>
    <row r="18" spans="1:148" x14ac:dyDescent="0.3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63">
        <f t="shared" si="25"/>
        <v>6.7154904288088735E-2</v>
      </c>
      <c r="DR18" s="514">
        <v>718.95083999620533</v>
      </c>
      <c r="DS18" s="119">
        <f t="shared" si="26"/>
        <v>45.191989765047992</v>
      </c>
      <c r="DT18" s="863">
        <f t="shared" si="27"/>
        <v>6.7074428409427567E-2</v>
      </c>
      <c r="DU18" s="514">
        <v>656.9679062543654</v>
      </c>
      <c r="DV18" s="119">
        <f t="shared" si="28"/>
        <v>-1.978007429174454</v>
      </c>
      <c r="DW18" s="863">
        <f t="shared" si="29"/>
        <v>-3.0017750897297409E-3</v>
      </c>
      <c r="DX18" s="514">
        <v>692.22065389939814</v>
      </c>
      <c r="DY18" s="119">
        <f t="shared" si="30"/>
        <v>22.79545761906536</v>
      </c>
      <c r="DZ18" s="863">
        <f t="shared" si="31"/>
        <v>3.4052285073416011E-2</v>
      </c>
      <c r="EA18" s="514">
        <v>694.68600093089924</v>
      </c>
      <c r="EB18" s="119">
        <f t="shared" si="32"/>
        <v>1.6355714378444191</v>
      </c>
      <c r="EC18" s="863">
        <f t="shared" si="33"/>
        <v>2.3599602110351329E-3</v>
      </c>
      <c r="ED18" s="514">
        <v>710.75709632871315</v>
      </c>
      <c r="EE18" s="119">
        <f t="shared" si="34"/>
        <v>100.20082635133872</v>
      </c>
      <c r="EF18" s="863">
        <f t="shared" si="35"/>
        <v>0.16411399125432272</v>
      </c>
      <c r="EG18" s="514">
        <v>622.08536604510448</v>
      </c>
      <c r="EH18" s="119">
        <f t="shared" si="36"/>
        <v>-177.38006109932633</v>
      </c>
      <c r="EI18" s="863">
        <f t="shared" si="37"/>
        <v>-0.22187333570245932</v>
      </c>
      <c r="EJ18" s="514">
        <v>739.23663348965658</v>
      </c>
      <c r="EK18" s="119">
        <f t="shared" si="38"/>
        <v>-10.613499100787976</v>
      </c>
      <c r="EL18" s="863">
        <f t="shared" si="39"/>
        <v>-1.415416046420157E-2</v>
      </c>
      <c r="EM18" s="514">
        <v>695.99337912356816</v>
      </c>
      <c r="EN18" s="119">
        <f t="shared" si="40"/>
        <v>20.23654996595053</v>
      </c>
      <c r="EO18" s="863">
        <f t="shared" si="41"/>
        <v>2.9946497161082237E-2</v>
      </c>
      <c r="EP18" s="514">
        <v>695.16823479126879</v>
      </c>
      <c r="EQ18" s="119">
        <f t="shared" si="42"/>
        <v>7.689939477627604</v>
      </c>
      <c r="ER18" s="863">
        <f t="shared" si="43"/>
        <v>1.1185719651148117E-2</v>
      </c>
    </row>
    <row r="19" spans="1:148" x14ac:dyDescent="0.3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63">
        <f t="shared" si="25"/>
        <v>-3.2326997867697799E-3</v>
      </c>
      <c r="DR19" s="514">
        <v>488.73596202596701</v>
      </c>
      <c r="DS19" s="119">
        <f t="shared" si="26"/>
        <v>-7.5170819216452287</v>
      </c>
      <c r="DT19" s="863">
        <f t="shared" si="27"/>
        <v>-1.5147679219956143E-2</v>
      </c>
      <c r="DU19" s="514">
        <v>546.41200114947208</v>
      </c>
      <c r="DV19" s="119">
        <f t="shared" si="28"/>
        <v>-34.284111400172151</v>
      </c>
      <c r="DW19" s="863">
        <f t="shared" si="29"/>
        <v>-5.9039677826741389E-2</v>
      </c>
      <c r="DX19" s="514">
        <v>500.71952056300347</v>
      </c>
      <c r="DY19" s="119">
        <f t="shared" si="30"/>
        <v>-14.259770006426152</v>
      </c>
      <c r="DZ19" s="863">
        <f t="shared" si="31"/>
        <v>-2.7689987282126727E-2</v>
      </c>
      <c r="EA19" s="514">
        <v>477.94262059292919</v>
      </c>
      <c r="EB19" s="119">
        <f t="shared" si="32"/>
        <v>-13.030800813619464</v>
      </c>
      <c r="EC19" s="863">
        <f t="shared" si="33"/>
        <v>-2.6540745884550358E-2</v>
      </c>
      <c r="ED19" s="514">
        <v>554.4319135946705</v>
      </c>
      <c r="EE19" s="119">
        <f t="shared" si="34"/>
        <v>-11.162506127849838</v>
      </c>
      <c r="EF19" s="863">
        <f t="shared" si="35"/>
        <v>-1.9735884475886704E-2</v>
      </c>
      <c r="EG19" s="514">
        <v>581.76981500585475</v>
      </c>
      <c r="EH19" s="119">
        <f t="shared" si="36"/>
        <v>10.312489458463688</v>
      </c>
      <c r="EI19" s="863">
        <f t="shared" si="37"/>
        <v>1.8045948485454266E-2</v>
      </c>
      <c r="EJ19" s="514">
        <v>563.91912294131657</v>
      </c>
      <c r="EK19" s="119">
        <f t="shared" si="38"/>
        <v>7.2925767779018997</v>
      </c>
      <c r="EL19" s="863">
        <f t="shared" si="39"/>
        <v>1.3101381578306799E-2</v>
      </c>
      <c r="EM19" s="514">
        <v>566.52819498381325</v>
      </c>
      <c r="EN19" s="119">
        <f t="shared" si="40"/>
        <v>1.9950046676884767</v>
      </c>
      <c r="EO19" s="863">
        <f t="shared" si="41"/>
        <v>3.5339014639180432E-3</v>
      </c>
      <c r="EP19" s="514">
        <v>506.21011853427029</v>
      </c>
      <c r="EQ19" s="119">
        <f t="shared" si="42"/>
        <v>-7.8664302578059164</v>
      </c>
      <c r="ER19" s="863">
        <f t="shared" si="43"/>
        <v>-1.5302060123710446E-2</v>
      </c>
    </row>
    <row r="20" spans="1:148" x14ac:dyDescent="0.3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62">
        <f t="shared" si="25"/>
        <v>-5.4703184978606347E-3</v>
      </c>
      <c r="DR20" s="515">
        <v>426.79792708765655</v>
      </c>
      <c r="DS20" s="573">
        <f t="shared" si="26"/>
        <v>-0.49806166179035927</v>
      </c>
      <c r="DT20" s="862">
        <f t="shared" si="27"/>
        <v>-1.1656127717183115E-3</v>
      </c>
      <c r="DU20" s="515">
        <v>434.00258215079697</v>
      </c>
      <c r="DV20" s="573">
        <f t="shared" si="28"/>
        <v>-3.8476183088563403</v>
      </c>
      <c r="DW20" s="862">
        <f t="shared" si="29"/>
        <v>-8.7875220904709579E-3</v>
      </c>
      <c r="DX20" s="515">
        <v>419.96735949265167</v>
      </c>
      <c r="DY20" s="573">
        <f t="shared" si="30"/>
        <v>-3.422371974896123</v>
      </c>
      <c r="DZ20" s="862">
        <f t="shared" si="31"/>
        <v>-8.0832663632005048E-3</v>
      </c>
      <c r="EA20" s="515">
        <v>410.76399119572022</v>
      </c>
      <c r="EB20" s="573">
        <f t="shared" si="32"/>
        <v>-1.9582190186317803</v>
      </c>
      <c r="EC20" s="862">
        <f t="shared" si="33"/>
        <v>-4.7446417230968905E-3</v>
      </c>
      <c r="ED20" s="515">
        <v>445.68402648786429</v>
      </c>
      <c r="EE20" s="573">
        <f t="shared" si="34"/>
        <v>10.606375296403996</v>
      </c>
      <c r="EF20" s="862">
        <f t="shared" si="35"/>
        <v>2.4378120244417139E-2</v>
      </c>
      <c r="EG20" s="515">
        <v>442.40900598097647</v>
      </c>
      <c r="EH20" s="573">
        <f t="shared" si="36"/>
        <v>-7.633411469758812</v>
      </c>
      <c r="EI20" s="862">
        <f t="shared" si="37"/>
        <v>-1.6961537787922885E-2</v>
      </c>
      <c r="EJ20" s="515">
        <v>442.66098204060268</v>
      </c>
      <c r="EK20" s="573">
        <f t="shared" si="38"/>
        <v>-7.4911481512353362</v>
      </c>
      <c r="EL20" s="862">
        <f t="shared" si="39"/>
        <v>-1.6641369992057772E-2</v>
      </c>
      <c r="EM20" s="515">
        <v>443.61549220941328</v>
      </c>
      <c r="EN20" s="573">
        <f t="shared" si="40"/>
        <v>-1.2324866627712368</v>
      </c>
      <c r="EO20" s="862">
        <f t="shared" si="41"/>
        <v>-2.7705794368133112E-3</v>
      </c>
      <c r="EP20" s="515">
        <v>419.87753116880634</v>
      </c>
      <c r="EQ20" s="573">
        <f t="shared" si="42"/>
        <v>-3.1930394772402906</v>
      </c>
      <c r="ER20" s="862">
        <f t="shared" si="43"/>
        <v>-7.5472975403710644E-3</v>
      </c>
    </row>
    <row r="21" spans="1:148" x14ac:dyDescent="0.3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63">
        <f t="shared" si="25"/>
        <v>7.3312449413334068E-3</v>
      </c>
      <c r="DR21" s="514">
        <v>390.21756376327801</v>
      </c>
      <c r="DS21" s="119">
        <f t="shared" si="26"/>
        <v>-0.3070563352250133</v>
      </c>
      <c r="DT21" s="863">
        <f t="shared" si="27"/>
        <v>-7.8626626702194523E-4</v>
      </c>
      <c r="DU21" s="514">
        <v>391.58831608262585</v>
      </c>
      <c r="DV21" s="119">
        <f t="shared" si="28"/>
        <v>1.1873565583904337</v>
      </c>
      <c r="DW21" s="863">
        <f t="shared" si="29"/>
        <v>3.0413771519348038E-3</v>
      </c>
      <c r="DX21" s="514">
        <v>391.82198482382199</v>
      </c>
      <c r="DY21" s="119">
        <f t="shared" si="30"/>
        <v>1.3900225725736277</v>
      </c>
      <c r="DZ21" s="863">
        <f t="shared" si="31"/>
        <v>3.560217161931863E-3</v>
      </c>
      <c r="EA21" s="514">
        <v>394.05993580680416</v>
      </c>
      <c r="EB21" s="119">
        <f t="shared" si="32"/>
        <v>3.8383264205280625</v>
      </c>
      <c r="EC21" s="863">
        <f t="shared" si="33"/>
        <v>9.8362733590403126E-3</v>
      </c>
      <c r="ED21" s="514">
        <v>392.10995681888153</v>
      </c>
      <c r="EE21" s="119">
        <f t="shared" si="34"/>
        <v>1.5367270098017798</v>
      </c>
      <c r="EF21" s="863">
        <f t="shared" si="35"/>
        <v>3.9345425966673744E-3</v>
      </c>
      <c r="EG21" s="514">
        <v>391.00132581119516</v>
      </c>
      <c r="EH21" s="119">
        <f t="shared" si="36"/>
        <v>-0.12774062129074082</v>
      </c>
      <c r="EI21" s="863">
        <f t="shared" si="37"/>
        <v>-3.2659454960959941E-4</v>
      </c>
      <c r="EJ21" s="514">
        <v>392.2510789510182</v>
      </c>
      <c r="EK21" s="119">
        <f t="shared" si="38"/>
        <v>1.9576468029839589</v>
      </c>
      <c r="EL21" s="863">
        <f t="shared" si="39"/>
        <v>5.0158333236861741E-3</v>
      </c>
      <c r="EM21" s="514">
        <v>391.79165833350521</v>
      </c>
      <c r="EN21" s="119">
        <f t="shared" si="40"/>
        <v>1.122686234280593</v>
      </c>
      <c r="EO21" s="863">
        <f t="shared" si="41"/>
        <v>2.8737532654511551E-3</v>
      </c>
      <c r="EP21" s="514">
        <v>393.42761232895668</v>
      </c>
      <c r="EQ21" s="119">
        <f t="shared" si="42"/>
        <v>3.0484206695686566</v>
      </c>
      <c r="ER21" s="863">
        <f t="shared" si="43"/>
        <v>7.8088707971618824E-3</v>
      </c>
    </row>
    <row r="22" spans="1:148" x14ac:dyDescent="0.3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63">
        <f t="shared" si="25"/>
        <v>-5.8695873350105765E-3</v>
      </c>
      <c r="DR22" s="514">
        <v>494.86748354170072</v>
      </c>
      <c r="DS22" s="119">
        <f t="shared" si="26"/>
        <v>-2.629751042486248</v>
      </c>
      <c r="DT22" s="863">
        <f t="shared" si="27"/>
        <v>-5.2859611263652946E-3</v>
      </c>
      <c r="DU22" s="514">
        <v>497.70360376008932</v>
      </c>
      <c r="DV22" s="119">
        <f t="shared" si="28"/>
        <v>-6.0284056401849853</v>
      </c>
      <c r="DW22" s="863">
        <f t="shared" si="29"/>
        <v>-1.1967485741797894E-2</v>
      </c>
      <c r="DX22" s="514">
        <v>493.61699968519764</v>
      </c>
      <c r="DY22" s="119">
        <f t="shared" si="30"/>
        <v>-2.8117213066777822</v>
      </c>
      <c r="DZ22" s="863">
        <f t="shared" si="31"/>
        <v>-5.6638973286233353E-3</v>
      </c>
      <c r="EA22" s="514">
        <v>477.24348652237325</v>
      </c>
      <c r="EB22" s="119">
        <f t="shared" si="32"/>
        <v>4.7433346237395426</v>
      </c>
      <c r="EC22" s="863">
        <f t="shared" si="33"/>
        <v>1.003880020922647E-2</v>
      </c>
      <c r="ED22" s="514">
        <v>510.59415490977455</v>
      </c>
      <c r="EE22" s="119">
        <f t="shared" si="34"/>
        <v>-133.77037909425218</v>
      </c>
      <c r="EF22" s="863">
        <f t="shared" si="35"/>
        <v>-0.20760046842276431</v>
      </c>
      <c r="EG22" s="514">
        <v>509.74389139399818</v>
      </c>
      <c r="EH22" s="119">
        <f t="shared" si="36"/>
        <v>-0.77082919834072072</v>
      </c>
      <c r="EI22" s="863">
        <f t="shared" si="37"/>
        <v>-1.5099059189641873E-3</v>
      </c>
      <c r="EJ22" s="514">
        <v>518.23219988841061</v>
      </c>
      <c r="EK22" s="119">
        <f t="shared" si="38"/>
        <v>4.9948225653488407</v>
      </c>
      <c r="EL22" s="863">
        <f t="shared" si="39"/>
        <v>9.7319930037067549E-3</v>
      </c>
      <c r="EM22" s="514">
        <v>512.66075111427438</v>
      </c>
      <c r="EN22" s="119">
        <f t="shared" si="40"/>
        <v>-0.47330640365714771</v>
      </c>
      <c r="EO22" s="863">
        <f t="shared" si="41"/>
        <v>-9.2238353062466132E-4</v>
      </c>
      <c r="EP22" s="514">
        <v>489.14055877992433</v>
      </c>
      <c r="EQ22" s="119">
        <f t="shared" si="42"/>
        <v>5.6583998412204437</v>
      </c>
      <c r="ER22" s="863">
        <f t="shared" si="43"/>
        <v>1.1703430491915667E-2</v>
      </c>
    </row>
    <row r="23" spans="1:148" x14ac:dyDescent="0.3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63">
        <f t="shared" si="25"/>
        <v>6.9340290610263528E-3</v>
      </c>
      <c r="DR23" s="514">
        <v>477.02703209936283</v>
      </c>
      <c r="DS23" s="119">
        <f t="shared" si="26"/>
        <v>-0.60897528656221311</v>
      </c>
      <c r="DT23" s="863">
        <f t="shared" si="27"/>
        <v>-1.2749777595183842E-3</v>
      </c>
      <c r="DU23" s="514">
        <v>459.34543095791429</v>
      </c>
      <c r="DV23" s="119">
        <f t="shared" si="28"/>
        <v>-17.327027065077061</v>
      </c>
      <c r="DW23" s="863">
        <f t="shared" si="29"/>
        <v>-3.6349964789115896E-2</v>
      </c>
      <c r="DX23" s="514">
        <v>429.26225294734525</v>
      </c>
      <c r="DY23" s="119">
        <f t="shared" si="30"/>
        <v>-11.255791375866806</v>
      </c>
      <c r="DZ23" s="863">
        <f t="shared" si="31"/>
        <v>-2.5551260659843325E-2</v>
      </c>
      <c r="EA23" s="514">
        <v>399.47942143519572</v>
      </c>
      <c r="EB23" s="119">
        <f t="shared" si="32"/>
        <v>-0.82519663498203499</v>
      </c>
      <c r="EC23" s="863">
        <f t="shared" si="33"/>
        <v>-2.0614217216883795E-3</v>
      </c>
      <c r="ED23" s="514">
        <v>525.29456399455159</v>
      </c>
      <c r="EE23" s="119">
        <f t="shared" si="34"/>
        <v>14.118186661412437</v>
      </c>
      <c r="EF23" s="863">
        <f t="shared" si="35"/>
        <v>2.7619012316391654E-2</v>
      </c>
      <c r="EG23" s="514">
        <v>497.00913899702306</v>
      </c>
      <c r="EH23" s="119">
        <f t="shared" si="36"/>
        <v>-23.877324592371849</v>
      </c>
      <c r="EI23" s="863">
        <f t="shared" si="37"/>
        <v>-4.583978709647156E-2</v>
      </c>
      <c r="EJ23" s="514">
        <v>520.7793593074598</v>
      </c>
      <c r="EK23" s="119">
        <f t="shared" si="38"/>
        <v>-1.9086627510382641</v>
      </c>
      <c r="EL23" s="863">
        <f t="shared" si="39"/>
        <v>-3.6516290224547195E-3</v>
      </c>
      <c r="EM23" s="514">
        <v>515.16541353791047</v>
      </c>
      <c r="EN23" s="119">
        <f t="shared" si="40"/>
        <v>-3.4798591877357694</v>
      </c>
      <c r="EO23" s="863">
        <f t="shared" si="41"/>
        <v>-6.7095168330523871E-3</v>
      </c>
      <c r="EP23" s="514">
        <v>423.91114119709545</v>
      </c>
      <c r="EQ23" s="119">
        <f t="shared" si="42"/>
        <v>-6.9519301073820543</v>
      </c>
      <c r="ER23" s="863">
        <f t="shared" si="43"/>
        <v>-1.6134894286331962E-2</v>
      </c>
    </row>
    <row r="24" spans="1:148" x14ac:dyDescent="0.3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63">
        <f t="shared" si="25"/>
        <v>-8.1633315149633127E-3</v>
      </c>
      <c r="DR24" s="514">
        <v>448.10239932576576</v>
      </c>
      <c r="DS24" s="119">
        <f t="shared" si="26"/>
        <v>-0.79448059270873728</v>
      </c>
      <c r="DT24" s="863">
        <f t="shared" si="27"/>
        <v>-1.7698510019785061E-3</v>
      </c>
      <c r="DU24" s="514">
        <v>481.2024866356852</v>
      </c>
      <c r="DV24" s="119">
        <f t="shared" si="28"/>
        <v>-1.2991325110438083</v>
      </c>
      <c r="DW24" s="863">
        <f t="shared" si="29"/>
        <v>-2.6924935782417373E-3</v>
      </c>
      <c r="DX24" s="514">
        <v>450.58430894642368</v>
      </c>
      <c r="DY24" s="119">
        <f t="shared" si="30"/>
        <v>-2.4740107752744507</v>
      </c>
      <c r="DZ24" s="863">
        <f t="shared" si="31"/>
        <v>-5.4606894246951934E-3</v>
      </c>
      <c r="EA24" s="514">
        <v>433.95304791629502</v>
      </c>
      <c r="EB24" s="119">
        <f t="shared" si="32"/>
        <v>-10.062132087953159</v>
      </c>
      <c r="EC24" s="863">
        <f t="shared" si="33"/>
        <v>-2.2661684872703876E-2</v>
      </c>
      <c r="ED24" s="514">
        <v>493.00140541655139</v>
      </c>
      <c r="EE24" s="119">
        <f t="shared" si="34"/>
        <v>-20.599749474776445</v>
      </c>
      <c r="EF24" s="863">
        <f t="shared" si="35"/>
        <v>-4.0108456296472146E-2</v>
      </c>
      <c r="EG24" s="514">
        <v>494.29944601927519</v>
      </c>
      <c r="EH24" s="119">
        <f t="shared" si="36"/>
        <v>-9.9968462338981681</v>
      </c>
      <c r="EI24" s="863">
        <f t="shared" si="37"/>
        <v>-1.9823358583964012E-2</v>
      </c>
      <c r="EJ24" s="514">
        <v>474.20225491139945</v>
      </c>
      <c r="EK24" s="119">
        <f t="shared" si="38"/>
        <v>-9.8996115648837986</v>
      </c>
      <c r="EL24" s="863">
        <f t="shared" si="39"/>
        <v>-2.0449438951644267E-2</v>
      </c>
      <c r="EM24" s="514">
        <v>487.08434314974227</v>
      </c>
      <c r="EN24" s="119">
        <f t="shared" si="40"/>
        <v>-13.722817900537279</v>
      </c>
      <c r="EO24" s="863">
        <f t="shared" si="41"/>
        <v>-2.7401401113670475E-2</v>
      </c>
      <c r="EP24" s="514">
        <v>449.44256284099356</v>
      </c>
      <c r="EQ24" s="119">
        <f t="shared" si="42"/>
        <v>-13.120874029788581</v>
      </c>
      <c r="ER24" s="863">
        <f t="shared" si="43"/>
        <v>-2.83655667178336E-2</v>
      </c>
    </row>
    <row r="25" spans="1:148" x14ac:dyDescent="0.3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63">
        <f t="shared" si="25"/>
        <v>0.88138701458689128</v>
      </c>
      <c r="DR25" s="514">
        <v>389.42372881355931</v>
      </c>
      <c r="DS25" s="119">
        <f t="shared" si="26"/>
        <v>17.396400568803131</v>
      </c>
      <c r="DT25" s="863">
        <f t="shared" si="27"/>
        <v>4.6761082447572419E-2</v>
      </c>
      <c r="DU25" s="514">
        <v>531.80420356540037</v>
      </c>
      <c r="DV25" s="119">
        <f t="shared" si="28"/>
        <v>-23.802797082807842</v>
      </c>
      <c r="DW25" s="863">
        <f t="shared" si="29"/>
        <v>-4.2841067616206978E-2</v>
      </c>
      <c r="DX25" s="514">
        <v>0</v>
      </c>
      <c r="DY25" s="119">
        <f t="shared" si="30"/>
        <v>0</v>
      </c>
      <c r="DZ25" s="863" t="e">
        <f t="shared" si="31"/>
        <v>#DIV/0!</v>
      </c>
      <c r="EA25" s="514">
        <v>111.17077356693244</v>
      </c>
      <c r="EB25" s="119">
        <f t="shared" si="32"/>
        <v>-24.949654619070913</v>
      </c>
      <c r="EC25" s="863">
        <f t="shared" si="33"/>
        <v>-0.18329103832216986</v>
      </c>
      <c r="ED25" s="514">
        <v>396.29239232297181</v>
      </c>
      <c r="EE25" s="119">
        <f t="shared" si="34"/>
        <v>-2.1288055450872321</v>
      </c>
      <c r="EF25" s="863">
        <f t="shared" si="35"/>
        <v>-5.3431031192075432E-3</v>
      </c>
      <c r="EG25" s="514">
        <v>435.49372054073257</v>
      </c>
      <c r="EH25" s="119">
        <f t="shared" si="36"/>
        <v>-14.359773118764792</v>
      </c>
      <c r="EI25" s="863">
        <f t="shared" si="37"/>
        <v>-3.1920999439061772E-2</v>
      </c>
      <c r="EJ25" s="514">
        <v>0</v>
      </c>
      <c r="EK25" s="119">
        <f t="shared" si="38"/>
        <v>0</v>
      </c>
      <c r="EL25" s="863" t="e">
        <f t="shared" si="39"/>
        <v>#DIV/0!</v>
      </c>
      <c r="EM25" s="514">
        <v>422.35682729470108</v>
      </c>
      <c r="EN25" s="119">
        <f t="shared" si="40"/>
        <v>13.484672106101073</v>
      </c>
      <c r="EO25" s="863">
        <f t="shared" si="41"/>
        <v>3.2980167357889688E-2</v>
      </c>
      <c r="EP25" s="514">
        <v>409.51340720756048</v>
      </c>
      <c r="EQ25" s="119">
        <f t="shared" si="42"/>
        <v>11.702380464533348</v>
      </c>
      <c r="ER25" s="863">
        <f t="shared" si="43"/>
        <v>2.9416933362414566E-2</v>
      </c>
    </row>
    <row r="26" spans="1:148" ht="15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  <c r="DO26" s="514"/>
      <c r="DP26" s="124">
        <f t="shared" si="24"/>
        <v>0</v>
      </c>
      <c r="DQ26" s="864" t="e">
        <f t="shared" si="25"/>
        <v>#DIV/0!</v>
      </c>
      <c r="DR26" s="514"/>
      <c r="DS26" s="124">
        <f t="shared" si="26"/>
        <v>0</v>
      </c>
      <c r="DT26" s="864" t="e">
        <f t="shared" si="27"/>
        <v>#DIV/0!</v>
      </c>
      <c r="DU26" s="514"/>
      <c r="DV26" s="124">
        <f t="shared" si="28"/>
        <v>0</v>
      </c>
      <c r="DW26" s="864" t="e">
        <f t="shared" si="29"/>
        <v>#DIV/0!</v>
      </c>
      <c r="DX26" s="514"/>
      <c r="DY26" s="124">
        <f t="shared" si="30"/>
        <v>0</v>
      </c>
      <c r="DZ26" s="864" t="e">
        <f t="shared" si="31"/>
        <v>#DIV/0!</v>
      </c>
      <c r="EA26" s="514"/>
      <c r="EB26" s="124">
        <f t="shared" si="32"/>
        <v>0</v>
      </c>
      <c r="EC26" s="864" t="e">
        <f t="shared" si="33"/>
        <v>#DIV/0!</v>
      </c>
      <c r="ED26" s="514"/>
      <c r="EE26" s="124">
        <f t="shared" si="34"/>
        <v>0</v>
      </c>
      <c r="EF26" s="864" t="e">
        <f t="shared" si="35"/>
        <v>#DIV/0!</v>
      </c>
      <c r="EG26" s="514"/>
      <c r="EH26" s="124">
        <f t="shared" si="36"/>
        <v>0</v>
      </c>
      <c r="EI26" s="864" t="e">
        <f t="shared" si="37"/>
        <v>#DIV/0!</v>
      </c>
      <c r="EJ26" s="514"/>
      <c r="EK26" s="124">
        <f t="shared" si="38"/>
        <v>0</v>
      </c>
      <c r="EL26" s="864" t="e">
        <f t="shared" si="39"/>
        <v>#DIV/0!</v>
      </c>
      <c r="EM26" s="514"/>
      <c r="EN26" s="124">
        <f t="shared" si="40"/>
        <v>0</v>
      </c>
      <c r="EO26" s="864" t="e">
        <f t="shared" si="41"/>
        <v>#DIV/0!</v>
      </c>
      <c r="EP26" s="514"/>
      <c r="EQ26" s="124">
        <f t="shared" si="42"/>
        <v>0</v>
      </c>
      <c r="ER26" s="864" t="e">
        <f t="shared" si="43"/>
        <v>#DIV/0!</v>
      </c>
    </row>
    <row r="27" spans="1:148" x14ac:dyDescent="0.3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441.61221610384104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  <c r="DO27" s="517">
        <v>361.80743933668748</v>
      </c>
      <c r="DP27" s="126">
        <f t="shared" si="24"/>
        <v>-1.7408410987777643</v>
      </c>
      <c r="DQ27" s="847">
        <f t="shared" si="25"/>
        <v>-4.7884729277017915E-3</v>
      </c>
      <c r="DR27" s="517">
        <v>381.55679397373245</v>
      </c>
      <c r="DS27" s="126">
        <f t="shared" si="26"/>
        <v>-3.0232472906452585</v>
      </c>
      <c r="DT27" s="847">
        <f t="shared" si="27"/>
        <v>-7.8611653394850562E-3</v>
      </c>
      <c r="DU27" s="517">
        <v>417.1429660200107</v>
      </c>
      <c r="DV27" s="126">
        <f t="shared" si="28"/>
        <v>-0.90561369965263339</v>
      </c>
      <c r="DW27" s="847">
        <f t="shared" si="29"/>
        <v>-2.1662881865545948E-3</v>
      </c>
      <c r="DX27" s="517">
        <v>384.43610019067336</v>
      </c>
      <c r="DY27" s="126">
        <f t="shared" si="30"/>
        <v>-2.1820292946152335</v>
      </c>
      <c r="DZ27" s="847">
        <f t="shared" si="31"/>
        <v>-5.6438876715900702E-3</v>
      </c>
      <c r="EA27" s="517">
        <v>370.99524676138003</v>
      </c>
      <c r="EB27" s="126">
        <f t="shared" si="32"/>
        <v>4.0729278805151807</v>
      </c>
      <c r="EC27" s="847">
        <f t="shared" si="33"/>
        <v>1.1100245667633018E-2</v>
      </c>
      <c r="ED27" s="517">
        <v>437.87868608173301</v>
      </c>
      <c r="EE27" s="126">
        <f t="shared" si="34"/>
        <v>-3.7335300221080274</v>
      </c>
      <c r="EF27" s="847">
        <f t="shared" si="35"/>
        <v>-8.4543178063491847E-3</v>
      </c>
      <c r="EG27" s="517">
        <v>439.55276775797103</v>
      </c>
      <c r="EH27" s="126">
        <f t="shared" si="36"/>
        <v>3.8340797606255137</v>
      </c>
      <c r="EI27" s="847">
        <f t="shared" si="37"/>
        <v>8.7994384134583454E-3</v>
      </c>
      <c r="EJ27" s="517">
        <v>409.2295973345382</v>
      </c>
      <c r="EK27" s="126">
        <f t="shared" si="38"/>
        <v>0.45112812787050416</v>
      </c>
      <c r="EL27" s="847">
        <f t="shared" si="39"/>
        <v>1.1036005119008008E-3</v>
      </c>
      <c r="EM27" s="517">
        <v>428.29656851115067</v>
      </c>
      <c r="EN27" s="126">
        <f t="shared" si="40"/>
        <v>0.50207772137127904</v>
      </c>
      <c r="EO27" s="847">
        <f t="shared" si="41"/>
        <v>1.1736423263524515E-3</v>
      </c>
      <c r="EP27" s="517">
        <v>392.65698659939306</v>
      </c>
      <c r="EQ27" s="126">
        <f t="shared" si="42"/>
        <v>2.822547984262485</v>
      </c>
      <c r="ER27" s="847">
        <f t="shared" si="43"/>
        <v>7.2403761819747389E-3</v>
      </c>
    </row>
    <row r="28" spans="1:148" s="503" customFormat="1" x14ac:dyDescent="0.3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395.50116054999944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  <c r="DO28" s="515">
        <v>335.21504942280365</v>
      </c>
      <c r="DP28" s="123">
        <f t="shared" si="24"/>
        <v>-0.77871607678457622</v>
      </c>
      <c r="DQ28" s="865">
        <f t="shared" si="25"/>
        <v>-2.317650375526181E-3</v>
      </c>
      <c r="DR28" s="515">
        <v>340.74990793930868</v>
      </c>
      <c r="DS28" s="123">
        <f t="shared" si="26"/>
        <v>9.3932115649727166</v>
      </c>
      <c r="DT28" s="865">
        <f t="shared" si="27"/>
        <v>2.8347734232481422E-2</v>
      </c>
      <c r="DU28" s="515">
        <v>391.67986287012758</v>
      </c>
      <c r="DV28" s="123">
        <f t="shared" si="28"/>
        <v>21.919289982826683</v>
      </c>
      <c r="DW28" s="865">
        <f t="shared" si="29"/>
        <v>5.9279684179598703E-2</v>
      </c>
      <c r="DX28" s="515">
        <v>354.18595329135644</v>
      </c>
      <c r="DY28" s="123">
        <f t="shared" si="30"/>
        <v>10.144545723523208</v>
      </c>
      <c r="DZ28" s="865">
        <f t="shared" si="31"/>
        <v>2.948640919486719E-2</v>
      </c>
      <c r="EA28" s="515">
        <v>339.61962857823238</v>
      </c>
      <c r="EB28" s="123">
        <f t="shared" si="32"/>
        <v>11.114369499513714</v>
      </c>
      <c r="EC28" s="865">
        <f t="shared" si="33"/>
        <v>3.3833155459013255E-2</v>
      </c>
      <c r="ED28" s="515">
        <v>393.20987439266196</v>
      </c>
      <c r="EE28" s="123">
        <f t="shared" si="34"/>
        <v>-2.2912861573374812</v>
      </c>
      <c r="EF28" s="865">
        <f t="shared" si="35"/>
        <v>-5.793374042572034E-3</v>
      </c>
      <c r="EG28" s="515">
        <v>400.07189275492192</v>
      </c>
      <c r="EH28" s="123">
        <f t="shared" si="36"/>
        <v>-5.4467380303105983</v>
      </c>
      <c r="EI28" s="865">
        <f t="shared" si="37"/>
        <v>-1.3431535857584938E-2</v>
      </c>
      <c r="EJ28" s="515">
        <v>393.71840522829615</v>
      </c>
      <c r="EK28" s="123">
        <f t="shared" si="38"/>
        <v>2.3700112540934128</v>
      </c>
      <c r="EL28" s="865">
        <f t="shared" si="39"/>
        <v>6.0560137478158178E-3</v>
      </c>
      <c r="EM28" s="515">
        <v>395.95973064037878</v>
      </c>
      <c r="EN28" s="123">
        <f t="shared" si="40"/>
        <v>-1.7485782398067045</v>
      </c>
      <c r="EO28" s="865">
        <f t="shared" si="41"/>
        <v>-4.396634922539386E-3</v>
      </c>
      <c r="EP28" s="515">
        <v>353.87111553135986</v>
      </c>
      <c r="EQ28" s="123">
        <f t="shared" si="42"/>
        <v>7.8100994080641613</v>
      </c>
      <c r="ER28" s="865">
        <f t="shared" si="43"/>
        <v>2.2568561739648694E-2</v>
      </c>
    </row>
    <row r="29" spans="1:148" x14ac:dyDescent="0.3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6">
        <f t="shared" si="25"/>
        <v>-2.6510592175483117E-3</v>
      </c>
      <c r="DR29" s="295">
        <v>336.42208774583963</v>
      </c>
      <c r="DS29" s="295">
        <f t="shared" si="26"/>
        <v>10.395561270423286</v>
      </c>
      <c r="DT29" s="866">
        <f t="shared" si="27"/>
        <v>3.188563023630886E-2</v>
      </c>
      <c r="DU29" s="295">
        <v>394.1118744685798</v>
      </c>
      <c r="DV29" s="295">
        <f t="shared" si="28"/>
        <v>24.775654174985675</v>
      </c>
      <c r="DW29" s="866">
        <f t="shared" si="29"/>
        <v>6.7081571786517233E-2</v>
      </c>
      <c r="DX29" s="295">
        <v>351.5003803061075</v>
      </c>
      <c r="DY29" s="295">
        <f t="shared" si="30"/>
        <v>11.591550969514174</v>
      </c>
      <c r="DZ29" s="866">
        <f t="shared" si="31"/>
        <v>3.4101941370977711E-2</v>
      </c>
      <c r="EA29" s="295">
        <v>334.97471335237941</v>
      </c>
      <c r="EB29" s="295">
        <f t="shared" si="32"/>
        <v>12.489103298844157</v>
      </c>
      <c r="EC29" s="866">
        <f t="shared" si="33"/>
        <v>3.8727629728256288E-2</v>
      </c>
      <c r="ED29" s="295">
        <v>396.5405605401906</v>
      </c>
      <c r="EE29" s="295">
        <f t="shared" si="34"/>
        <v>-2.6466471711252098</v>
      </c>
      <c r="EF29" s="866">
        <f t="shared" si="35"/>
        <v>-6.630090143167143E-3</v>
      </c>
      <c r="EG29" s="295">
        <v>403.52706667900105</v>
      </c>
      <c r="EH29" s="295">
        <f t="shared" si="36"/>
        <v>-5.4224671483582938</v>
      </c>
      <c r="EI29" s="866">
        <f t="shared" si="37"/>
        <v>-1.3259501967417386E-2</v>
      </c>
      <c r="EJ29" s="295">
        <v>396.65247013587248</v>
      </c>
      <c r="EK29" s="295">
        <f t="shared" si="38"/>
        <v>3.0350807783785285</v>
      </c>
      <c r="EL29" s="866">
        <f t="shared" si="39"/>
        <v>7.7107385507858908E-3</v>
      </c>
      <c r="EM29" s="295">
        <v>399.26450796087016</v>
      </c>
      <c r="EN29" s="295">
        <f t="shared" si="40"/>
        <v>-1.9002980373699074</v>
      </c>
      <c r="EO29" s="866">
        <f t="shared" si="41"/>
        <v>-4.73695102101814E-3</v>
      </c>
      <c r="EP29" s="295">
        <v>354.02583147623506</v>
      </c>
      <c r="EQ29" s="295">
        <f t="shared" si="42"/>
        <v>9.1862244985031793</v>
      </c>
      <c r="ER29" s="866">
        <f t="shared" si="43"/>
        <v>2.6639122399580925E-2</v>
      </c>
    </row>
    <row r="30" spans="1:148" x14ac:dyDescent="0.3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6">
        <f t="shared" si="25"/>
        <v>-5.3349965394681037E-2</v>
      </c>
      <c r="DR30" s="295">
        <v>396.63255532590614</v>
      </c>
      <c r="DS30" s="295">
        <f t="shared" si="26"/>
        <v>7.0123784770315183</v>
      </c>
      <c r="DT30" s="866">
        <f t="shared" si="27"/>
        <v>1.7997985971223124E-2</v>
      </c>
      <c r="DU30" s="295">
        <v>522.59544044246593</v>
      </c>
      <c r="DV30" s="295">
        <f t="shared" si="28"/>
        <v>34.750893275884891</v>
      </c>
      <c r="DW30" s="866">
        <f t="shared" si="29"/>
        <v>7.1233538383731768E-2</v>
      </c>
      <c r="DX30" s="295">
        <v>432.67232857920965</v>
      </c>
      <c r="DY30" s="295">
        <f t="shared" si="30"/>
        <v>10.779143528129907</v>
      </c>
      <c r="DZ30" s="866">
        <f t="shared" si="31"/>
        <v>2.5549461119702247E-2</v>
      </c>
      <c r="EA30" s="295">
        <v>405.05588196315767</v>
      </c>
      <c r="EB30" s="295">
        <f t="shared" si="32"/>
        <v>28.064712130339274</v>
      </c>
      <c r="EC30" s="866">
        <f t="shared" si="33"/>
        <v>7.4443950882947557E-2</v>
      </c>
      <c r="ED30" s="295">
        <v>501.49457682124864</v>
      </c>
      <c r="EE30" s="295">
        <f t="shared" si="34"/>
        <v>-139.78607712970506</v>
      </c>
      <c r="EF30" s="866">
        <f t="shared" si="35"/>
        <v>-0.217979563656689</v>
      </c>
      <c r="EG30" s="295">
        <v>459.1273518391684</v>
      </c>
      <c r="EH30" s="295">
        <f t="shared" si="36"/>
        <v>-13.968322893577522</v>
      </c>
      <c r="EI30" s="866">
        <f t="shared" si="37"/>
        <v>-2.9525365881791873E-2</v>
      </c>
      <c r="EJ30" s="295">
        <v>478.17151398144114</v>
      </c>
      <c r="EK30" s="295">
        <f t="shared" si="38"/>
        <v>13.014719556354009</v>
      </c>
      <c r="EL30" s="866">
        <f t="shared" si="39"/>
        <v>2.7979209832761053E-2</v>
      </c>
      <c r="EM30" s="295">
        <v>474.37579629946561</v>
      </c>
      <c r="EN30" s="295">
        <f t="shared" si="40"/>
        <v>-22.118011915040825</v>
      </c>
      <c r="EO30" s="866">
        <f t="shared" si="41"/>
        <v>-4.454841439932903E-2</v>
      </c>
      <c r="EP30" s="295">
        <v>430.52363153666124</v>
      </c>
      <c r="EQ30" s="295">
        <f t="shared" si="42"/>
        <v>12.961491082954524</v>
      </c>
      <c r="ER30" s="866">
        <f t="shared" si="43"/>
        <v>3.1040867519433333E-2</v>
      </c>
    </row>
    <row r="31" spans="1:148" x14ac:dyDescent="0.3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6">
        <f t="shared" si="25"/>
        <v>1.6058245546243941E-2</v>
      </c>
      <c r="DR31" s="295">
        <v>309.03963868956191</v>
      </c>
      <c r="DS31" s="295">
        <f t="shared" si="26"/>
        <v>11.699514184751479</v>
      </c>
      <c r="DT31" s="866">
        <f t="shared" si="27"/>
        <v>3.9347243175591663E-2</v>
      </c>
      <c r="DU31" s="295">
        <v>349.42715227522876</v>
      </c>
      <c r="DV31" s="295">
        <f t="shared" si="28"/>
        <v>15.041896026806626</v>
      </c>
      <c r="DW31" s="866">
        <f t="shared" si="29"/>
        <v>4.4983729831771263E-2</v>
      </c>
      <c r="DX31" s="295">
        <v>322.94948443512783</v>
      </c>
      <c r="DY31" s="295">
        <f t="shared" si="30"/>
        <v>10.608756993913858</v>
      </c>
      <c r="DZ31" s="866">
        <f t="shared" si="31"/>
        <v>3.3965333566403196E-2</v>
      </c>
      <c r="EA31" s="295">
        <v>316.30593456353739</v>
      </c>
      <c r="EB31" s="295">
        <f t="shared" si="32"/>
        <v>8.4278217929333437</v>
      </c>
      <c r="EC31" s="866">
        <f t="shared" si="33"/>
        <v>2.7373890651372166E-2</v>
      </c>
      <c r="ED31" s="295">
        <v>367.51995465923585</v>
      </c>
      <c r="EE31" s="295">
        <f t="shared" si="34"/>
        <v>11.020567242415041</v>
      </c>
      <c r="EF31" s="866">
        <f t="shared" si="35"/>
        <v>3.0913285215634159E-2</v>
      </c>
      <c r="EG31" s="295">
        <v>372.82795634974406</v>
      </c>
      <c r="EH31" s="295">
        <f t="shared" si="36"/>
        <v>-3.8075336876739243</v>
      </c>
      <c r="EI31" s="866">
        <f t="shared" si="37"/>
        <v>-1.0109333263563806E-2</v>
      </c>
      <c r="EJ31" s="295">
        <v>365.07981164063864</v>
      </c>
      <c r="EK31" s="295">
        <f t="shared" si="38"/>
        <v>3.2716745072226558</v>
      </c>
      <c r="EL31" s="866">
        <f t="shared" si="39"/>
        <v>9.0425675142188217E-3</v>
      </c>
      <c r="EM31" s="295">
        <v>368.5863897126373</v>
      </c>
      <c r="EN31" s="295">
        <f t="shared" si="40"/>
        <v>3.277436813176223</v>
      </c>
      <c r="EO31" s="866">
        <f t="shared" si="41"/>
        <v>8.9716848907292635E-3</v>
      </c>
      <c r="EP31" s="295">
        <v>330.65850675760566</v>
      </c>
      <c r="EQ31" s="295">
        <f t="shared" si="42"/>
        <v>7.4055492849323059</v>
      </c>
      <c r="ER31" s="866">
        <f t="shared" si="43"/>
        <v>2.290945562519206E-2</v>
      </c>
    </row>
    <row r="32" spans="1:148" x14ac:dyDescent="0.3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6">
        <f t="shared" si="25"/>
        <v>-1</v>
      </c>
      <c r="DR32" s="295">
        <v>0</v>
      </c>
      <c r="DS32" s="295">
        <f t="shared" si="26"/>
        <v>-388.83608398859417</v>
      </c>
      <c r="DT32" s="866">
        <f t="shared" si="27"/>
        <v>-1</v>
      </c>
      <c r="DU32" s="295">
        <v>386.43453758679681</v>
      </c>
      <c r="DV32" s="295">
        <f t="shared" si="28"/>
        <v>17.319407222043935</v>
      </c>
      <c r="DW32" s="866">
        <f t="shared" si="29"/>
        <v>4.69214231476483E-2</v>
      </c>
      <c r="DX32" s="295">
        <v>386.43453758679681</v>
      </c>
      <c r="DY32" s="295">
        <f t="shared" si="30"/>
        <v>0.9907103563241435</v>
      </c>
      <c r="DZ32" s="866">
        <f t="shared" si="31"/>
        <v>2.570310603863315E-3</v>
      </c>
      <c r="EA32" s="295">
        <v>386.47615554960009</v>
      </c>
      <c r="EB32" s="295">
        <f t="shared" si="32"/>
        <v>4.2589962474836511</v>
      </c>
      <c r="EC32" s="866">
        <f t="shared" si="33"/>
        <v>1.1142870339102716E-2</v>
      </c>
      <c r="ED32" s="295">
        <v>0</v>
      </c>
      <c r="EE32" s="295">
        <f t="shared" si="34"/>
        <v>0</v>
      </c>
      <c r="EF32" s="866" t="e">
        <f t="shared" si="35"/>
        <v>#DIV/0!</v>
      </c>
      <c r="EG32" s="295">
        <v>383.80095288512439</v>
      </c>
      <c r="EH32" s="295">
        <f t="shared" si="36"/>
        <v>77.990555331607538</v>
      </c>
      <c r="EI32" s="866">
        <f t="shared" si="37"/>
        <v>0.25502911593435662</v>
      </c>
      <c r="EJ32" s="295">
        <v>383.81677468067699</v>
      </c>
      <c r="EK32" s="295">
        <f t="shared" si="38"/>
        <v>-19.128388145800159</v>
      </c>
      <c r="EL32" s="866">
        <f t="shared" si="39"/>
        <v>-4.7471442544745321E-2</v>
      </c>
      <c r="EM32" s="295">
        <v>383.8059925844272</v>
      </c>
      <c r="EN32" s="295">
        <f t="shared" si="40"/>
        <v>6.5390223076749407</v>
      </c>
      <c r="EO32" s="866">
        <f t="shared" si="41"/>
        <v>1.7332612772536383E-2</v>
      </c>
      <c r="EP32" s="295">
        <v>253.19675353203687</v>
      </c>
      <c r="EQ32" s="295">
        <f t="shared" si="42"/>
        <v>2.6976823055163379</v>
      </c>
      <c r="ER32" s="866">
        <f t="shared" si="43"/>
        <v>1.0769230769230621E-2</v>
      </c>
    </row>
    <row r="33" spans="1:148" s="732" customFormat="1" x14ac:dyDescent="0.3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  <c r="DO33" s="736">
        <v>372.8</v>
      </c>
      <c r="DP33" s="223">
        <f t="shared" si="24"/>
        <v>-2.1484166888284904</v>
      </c>
      <c r="DQ33" s="867">
        <f t="shared" si="25"/>
        <v>-5.7298993493589594E-3</v>
      </c>
      <c r="DR33" s="736">
        <v>371.78587569210407</v>
      </c>
      <c r="DS33" s="223">
        <f t="shared" si="26"/>
        <v>8.5875692104082191E-2</v>
      </c>
      <c r="DT33" s="867">
        <f t="shared" si="27"/>
        <v>2.3103495319903739E-4</v>
      </c>
      <c r="DU33" s="736">
        <v>374</v>
      </c>
      <c r="DV33" s="223">
        <f t="shared" si="28"/>
        <v>1.8000000000000114</v>
      </c>
      <c r="DW33" s="867">
        <f t="shared" si="29"/>
        <v>4.8361096184847165E-3</v>
      </c>
      <c r="DX33" s="736">
        <v>372.86708319575968</v>
      </c>
      <c r="DY33" s="223">
        <f t="shared" si="30"/>
        <v>-0.10746447178490826</v>
      </c>
      <c r="DZ33" s="867">
        <f t="shared" si="31"/>
        <v>-2.881281643933999E-4</v>
      </c>
      <c r="EA33" s="736">
        <v>373.50364994527638</v>
      </c>
      <c r="EB33" s="223">
        <f t="shared" si="32"/>
        <v>-0.15283109455049271</v>
      </c>
      <c r="EC33" s="867">
        <f t="shared" si="33"/>
        <v>-4.0901497044876071E-4</v>
      </c>
      <c r="ED33" s="736">
        <v>373.1</v>
      </c>
      <c r="EE33" s="223">
        <f t="shared" si="34"/>
        <v>-0.69999999999998863</v>
      </c>
      <c r="EF33" s="867">
        <f t="shared" si="35"/>
        <v>-1.872659176029932E-3</v>
      </c>
      <c r="EG33" s="736">
        <v>370.9</v>
      </c>
      <c r="EH33" s="223">
        <f t="shared" si="36"/>
        <v>-8.4000000000000341</v>
      </c>
      <c r="EI33" s="867">
        <f t="shared" si="37"/>
        <v>-2.2146058528869059E-2</v>
      </c>
      <c r="EJ33" s="736">
        <v>373.7</v>
      </c>
      <c r="EK33" s="223">
        <f t="shared" si="38"/>
        <v>-2.5</v>
      </c>
      <c r="EL33" s="867">
        <f t="shared" si="39"/>
        <v>-6.6454013822434873E-3</v>
      </c>
      <c r="EM33" s="736">
        <v>372.59163976113183</v>
      </c>
      <c r="EN33" s="223">
        <f t="shared" si="40"/>
        <v>-1.9083602388681697</v>
      </c>
      <c r="EO33" s="867">
        <f t="shared" si="41"/>
        <v>-5.095754976951054E-3</v>
      </c>
      <c r="EP33" s="736">
        <v>373.2</v>
      </c>
      <c r="EQ33" s="223">
        <f t="shared" si="42"/>
        <v>-1.3000000000000114</v>
      </c>
      <c r="ER33" s="867">
        <f t="shared" si="43"/>
        <v>-3.4712950600801372E-3</v>
      </c>
    </row>
    <row r="34" spans="1:148" s="503" customFormat="1" x14ac:dyDescent="0.3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5">
        <f t="shared" si="25"/>
        <v>-0.10614698238969753</v>
      </c>
      <c r="DR34" s="515">
        <v>512.60843251966912</v>
      </c>
      <c r="DS34" s="123">
        <f t="shared" si="26"/>
        <v>58.062977974214562</v>
      </c>
      <c r="DT34" s="865">
        <f t="shared" si="27"/>
        <v>0.12773855154327204</v>
      </c>
      <c r="DU34" s="515">
        <v>504.65838509316774</v>
      </c>
      <c r="DV34" s="123">
        <f t="shared" si="28"/>
        <v>66.338175119414473</v>
      </c>
      <c r="DW34" s="865">
        <f t="shared" si="29"/>
        <v>0.1513463755718378</v>
      </c>
      <c r="DX34" s="515">
        <v>519.0537084398976</v>
      </c>
      <c r="DY34" s="123">
        <f t="shared" si="30"/>
        <v>-3.1435530064010209</v>
      </c>
      <c r="DZ34" s="865">
        <f t="shared" si="31"/>
        <v>-6.0198573192331755E-3</v>
      </c>
      <c r="EA34" s="515">
        <v>607.13866154990797</v>
      </c>
      <c r="EB34" s="123">
        <f t="shared" si="32"/>
        <v>22.803620958987835</v>
      </c>
      <c r="EC34" s="865">
        <f t="shared" si="33"/>
        <v>3.9024907587139106E-2</v>
      </c>
      <c r="ED34" s="515">
        <v>666.66666666666663</v>
      </c>
      <c r="EE34" s="123">
        <f t="shared" si="34"/>
        <v>666.66666666666663</v>
      </c>
      <c r="EF34" s="865" t="e">
        <f t="shared" si="35"/>
        <v>#DIV/0!</v>
      </c>
      <c r="EG34" s="515">
        <v>1000</v>
      </c>
      <c r="EH34" s="123">
        <f t="shared" si="36"/>
        <v>0</v>
      </c>
      <c r="EI34" s="865">
        <f t="shared" si="37"/>
        <v>0</v>
      </c>
      <c r="EJ34" s="515">
        <v>485.26727509778357</v>
      </c>
      <c r="EK34" s="123">
        <f t="shared" si="38"/>
        <v>59.735360204166568</v>
      </c>
      <c r="EL34" s="865">
        <f t="shared" si="39"/>
        <v>0.14037809647979144</v>
      </c>
      <c r="EM34" s="515">
        <v>485.68453930244669</v>
      </c>
      <c r="EN34" s="123">
        <f t="shared" si="40"/>
        <v>59.934444353719016</v>
      </c>
      <c r="EO34" s="865">
        <f t="shared" si="41"/>
        <v>0.14077376626524726</v>
      </c>
      <c r="EP34" s="515">
        <v>598.64156165780469</v>
      </c>
      <c r="EQ34" s="123">
        <f t="shared" si="42"/>
        <v>21.26169991049062</v>
      </c>
      <c r="ER34" s="865">
        <f t="shared" si="43"/>
        <v>3.6824457032752632E-2</v>
      </c>
    </row>
    <row r="35" spans="1:148" x14ac:dyDescent="0.3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64">
        <f t="shared" si="25"/>
        <v>-0.10614698238969753</v>
      </c>
      <c r="DR35" s="514">
        <v>512.60843251966912</v>
      </c>
      <c r="DS35" s="124">
        <f t="shared" si="26"/>
        <v>58.062977974214562</v>
      </c>
      <c r="DT35" s="864">
        <f t="shared" si="27"/>
        <v>0.12773855154327204</v>
      </c>
      <c r="DU35" s="514">
        <v>504.65838509316774</v>
      </c>
      <c r="DV35" s="124">
        <f t="shared" si="28"/>
        <v>66.338175119414473</v>
      </c>
      <c r="DW35" s="864">
        <f t="shared" si="29"/>
        <v>0.1513463755718378</v>
      </c>
      <c r="DX35" s="514">
        <v>519.0537084398976</v>
      </c>
      <c r="DY35" s="124">
        <f t="shared" si="30"/>
        <v>-3.1435530064010209</v>
      </c>
      <c r="DZ35" s="864">
        <f t="shared" si="31"/>
        <v>-6.0198573192331755E-3</v>
      </c>
      <c r="EA35" s="514">
        <v>607.13866154990797</v>
      </c>
      <c r="EB35" s="124">
        <f t="shared" si="32"/>
        <v>22.803620958987835</v>
      </c>
      <c r="EC35" s="864">
        <f t="shared" si="33"/>
        <v>3.9024907587139106E-2</v>
      </c>
      <c r="ED35" s="514">
        <v>666.66666666666663</v>
      </c>
      <c r="EE35" s="124">
        <f t="shared" si="34"/>
        <v>666.66666666666663</v>
      </c>
      <c r="EF35" s="864" t="e">
        <f t="shared" si="35"/>
        <v>#DIV/0!</v>
      </c>
      <c r="EG35" s="514">
        <v>1000</v>
      </c>
      <c r="EH35" s="124">
        <f t="shared" si="36"/>
        <v>0</v>
      </c>
      <c r="EI35" s="864">
        <f t="shared" si="37"/>
        <v>0</v>
      </c>
      <c r="EJ35" s="514">
        <v>485.26727509778357</v>
      </c>
      <c r="EK35" s="124">
        <f t="shared" si="38"/>
        <v>59.735360204166568</v>
      </c>
      <c r="EL35" s="864">
        <f t="shared" si="39"/>
        <v>0.14037809647979144</v>
      </c>
      <c r="EM35" s="514">
        <v>485.68453930244669</v>
      </c>
      <c r="EN35" s="124">
        <f t="shared" si="40"/>
        <v>59.934444353719016</v>
      </c>
      <c r="EO35" s="864">
        <f t="shared" si="41"/>
        <v>0.14077376626524726</v>
      </c>
      <c r="EP35" s="514">
        <v>598.64156165780469</v>
      </c>
      <c r="EQ35" s="124">
        <f t="shared" si="42"/>
        <v>21.26169991049062</v>
      </c>
      <c r="ER35" s="864">
        <f t="shared" si="43"/>
        <v>3.6824457032752632E-2</v>
      </c>
    </row>
    <row r="36" spans="1:148" x14ac:dyDescent="0.3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64">
        <f t="shared" si="25"/>
        <v>0.14470132724980822</v>
      </c>
      <c r="DR36" s="514">
        <v>0</v>
      </c>
      <c r="DS36" s="124" t="e">
        <f t="shared" si="26"/>
        <v>#DIV/0!</v>
      </c>
      <c r="DT36" s="864" t="e">
        <f t="shared" si="27"/>
        <v>#DIV/0!</v>
      </c>
      <c r="DU36" s="514">
        <v>0</v>
      </c>
      <c r="DV36" s="124" t="e">
        <f t="shared" si="28"/>
        <v>#DIV/0!</v>
      </c>
      <c r="DW36" s="864" t="e">
        <f t="shared" si="29"/>
        <v>#DIV/0!</v>
      </c>
      <c r="DX36" s="514">
        <v>1156.9506726457398</v>
      </c>
      <c r="DY36" s="124">
        <f t="shared" si="30"/>
        <v>146.24976306842575</v>
      </c>
      <c r="DZ36" s="864">
        <f t="shared" si="31"/>
        <v>0.14470132724980822</v>
      </c>
      <c r="EA36" s="514">
        <v>1305.5810899540381</v>
      </c>
      <c r="EB36" s="124">
        <f t="shared" si="32"/>
        <v>196.67586899383969</v>
      </c>
      <c r="EC36" s="864">
        <f t="shared" si="33"/>
        <v>0.1773603958898656</v>
      </c>
      <c r="ED36" s="514">
        <v>0</v>
      </c>
      <c r="EE36" s="124">
        <f t="shared" si="34"/>
        <v>0</v>
      </c>
      <c r="EF36" s="864" t="e">
        <f t="shared" si="35"/>
        <v>#DIV/0!</v>
      </c>
      <c r="EG36" s="514">
        <v>0</v>
      </c>
      <c r="EH36" s="124">
        <f t="shared" si="36"/>
        <v>0</v>
      </c>
      <c r="EI36" s="864" t="e">
        <f t="shared" si="37"/>
        <v>#DIV/0!</v>
      </c>
      <c r="EJ36" s="514">
        <v>0</v>
      </c>
      <c r="EK36" s="124" t="e">
        <f t="shared" si="38"/>
        <v>#DIV/0!</v>
      </c>
      <c r="EL36" s="864" t="e">
        <f t="shared" si="39"/>
        <v>#DIV/0!</v>
      </c>
      <c r="EM36" s="514">
        <v>0</v>
      </c>
      <c r="EN36" s="124" t="e">
        <f t="shared" si="40"/>
        <v>#DIV/0!</v>
      </c>
      <c r="EO36" s="864" t="e">
        <f t="shared" si="41"/>
        <v>#DIV/0!</v>
      </c>
      <c r="EP36" s="514">
        <v>1305.5810899540381</v>
      </c>
      <c r="EQ36" s="124" t="e">
        <f t="shared" si="42"/>
        <v>#DIV/0!</v>
      </c>
      <c r="ER36" s="864" t="e">
        <f t="shared" si="43"/>
        <v>#DIV/0!</v>
      </c>
    </row>
    <row r="37" spans="1:148" x14ac:dyDescent="0.3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64">
        <f t="shared" si="25"/>
        <v>-2.808863390208367E-2</v>
      </c>
      <c r="DR37" s="514">
        <v>512.60843251966912</v>
      </c>
      <c r="DS37" s="124">
        <f t="shared" si="26"/>
        <v>58.062977974214562</v>
      </c>
      <c r="DT37" s="864">
        <f t="shared" si="27"/>
        <v>0.12773855154327204</v>
      </c>
      <c r="DU37" s="514">
        <v>504.65838509316774</v>
      </c>
      <c r="DV37" s="124">
        <f t="shared" si="28"/>
        <v>66.338175119414473</v>
      </c>
      <c r="DW37" s="864">
        <f t="shared" si="29"/>
        <v>0.1513463755718378</v>
      </c>
      <c r="DX37" s="514">
        <v>490.54839356088434</v>
      </c>
      <c r="DY37" s="124">
        <f t="shared" si="30"/>
        <v>22.609961279431957</v>
      </c>
      <c r="DZ37" s="864">
        <f t="shared" si="31"/>
        <v>4.8318239579502362E-2</v>
      </c>
      <c r="EA37" s="514">
        <v>484.75574679583053</v>
      </c>
      <c r="EB37" s="124">
        <f t="shared" si="32"/>
        <v>17.542108010534832</v>
      </c>
      <c r="EC37" s="864">
        <f t="shared" si="33"/>
        <v>3.7546224155918032E-2</v>
      </c>
      <c r="ED37" s="514">
        <v>666.66666666666663</v>
      </c>
      <c r="EE37" s="124">
        <f t="shared" si="34"/>
        <v>666.66666666666663</v>
      </c>
      <c r="EF37" s="864" t="e">
        <f t="shared" si="35"/>
        <v>#DIV/0!</v>
      </c>
      <c r="EG37" s="514">
        <v>1000</v>
      </c>
      <c r="EH37" s="124">
        <f t="shared" si="36"/>
        <v>0</v>
      </c>
      <c r="EI37" s="864">
        <f t="shared" si="37"/>
        <v>0</v>
      </c>
      <c r="EJ37" s="514">
        <v>485.26727509778357</v>
      </c>
      <c r="EK37" s="124">
        <f t="shared" si="38"/>
        <v>59.735360204166568</v>
      </c>
      <c r="EL37" s="864">
        <f t="shared" si="39"/>
        <v>0.14037809647979144</v>
      </c>
      <c r="EM37" s="514">
        <v>485.68453930244669</v>
      </c>
      <c r="EN37" s="124">
        <f t="shared" si="40"/>
        <v>59.934444353719016</v>
      </c>
      <c r="EO37" s="864">
        <f t="shared" si="41"/>
        <v>0.14077376626524726</v>
      </c>
      <c r="EP37" s="514">
        <v>484.83118750132132</v>
      </c>
      <c r="EQ37" s="124">
        <f t="shared" si="42"/>
        <v>19.820492961590105</v>
      </c>
      <c r="ER37" s="864">
        <f t="shared" si="43"/>
        <v>4.2623735742698302E-2</v>
      </c>
    </row>
    <row r="38" spans="1:148" x14ac:dyDescent="0.3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64" t="e">
        <f t="shared" si="25"/>
        <v>#DIV/0!</v>
      </c>
      <c r="DR38" s="514"/>
      <c r="DS38" s="124">
        <f t="shared" si="26"/>
        <v>0</v>
      </c>
      <c r="DT38" s="864" t="e">
        <f t="shared" si="27"/>
        <v>#DIV/0!</v>
      </c>
      <c r="DU38" s="514"/>
      <c r="DV38" s="124">
        <f t="shared" si="28"/>
        <v>0</v>
      </c>
      <c r="DW38" s="864" t="e">
        <f t="shared" si="29"/>
        <v>#DIV/0!</v>
      </c>
      <c r="DX38" s="514"/>
      <c r="DY38" s="124">
        <f t="shared" si="30"/>
        <v>0</v>
      </c>
      <c r="DZ38" s="864" t="e">
        <f t="shared" si="31"/>
        <v>#DIV/0!</v>
      </c>
      <c r="EA38" s="514">
        <v>0</v>
      </c>
      <c r="EB38" s="124">
        <f t="shared" si="32"/>
        <v>0</v>
      </c>
      <c r="EC38" s="864" t="e">
        <f t="shared" si="33"/>
        <v>#DIV/0!</v>
      </c>
      <c r="ED38" s="514"/>
      <c r="EE38" s="124">
        <f t="shared" si="34"/>
        <v>0</v>
      </c>
      <c r="EF38" s="864" t="e">
        <f t="shared" si="35"/>
        <v>#DIV/0!</v>
      </c>
      <c r="EG38" s="514"/>
      <c r="EH38" s="124">
        <f t="shared" si="36"/>
        <v>0</v>
      </c>
      <c r="EI38" s="864" t="e">
        <f t="shared" si="37"/>
        <v>#DIV/0!</v>
      </c>
      <c r="EJ38" s="514"/>
      <c r="EK38" s="124">
        <f t="shared" si="38"/>
        <v>0</v>
      </c>
      <c r="EL38" s="864" t="e">
        <f t="shared" si="39"/>
        <v>#DIV/0!</v>
      </c>
      <c r="EM38" s="514"/>
      <c r="EN38" s="124">
        <f t="shared" si="40"/>
        <v>0</v>
      </c>
      <c r="EO38" s="864" t="e">
        <f t="shared" si="41"/>
        <v>#DIV/0!</v>
      </c>
      <c r="EP38" s="514"/>
      <c r="EQ38" s="124" t="e">
        <f t="shared" si="42"/>
        <v>#REF!</v>
      </c>
      <c r="ER38" s="864" t="e">
        <f t="shared" si="43"/>
        <v>#REF!</v>
      </c>
    </row>
    <row r="39" spans="1:148" s="503" customFormat="1" x14ac:dyDescent="0.3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5">
        <f t="shared" si="25"/>
        <v>-4.2944950978434319E-3</v>
      </c>
      <c r="DR39" s="29">
        <v>508.18439470183347</v>
      </c>
      <c r="DS39" s="123">
        <f t="shared" si="26"/>
        <v>-17.997985514549839</v>
      </c>
      <c r="DT39" s="865">
        <f t="shared" si="27"/>
        <v>-3.4204842638684486E-2</v>
      </c>
      <c r="DU39" s="29">
        <v>435.58972435777235</v>
      </c>
      <c r="DV39" s="123">
        <f t="shared" si="28"/>
        <v>-26.479658702105382</v>
      </c>
      <c r="DW39" s="865">
        <f t="shared" si="29"/>
        <v>-5.7306672272363017E-2</v>
      </c>
      <c r="DX39" s="29">
        <v>485.97110615347952</v>
      </c>
      <c r="DY39" s="123">
        <f t="shared" si="30"/>
        <v>-8.7579004050847971</v>
      </c>
      <c r="DZ39" s="865">
        <f t="shared" si="31"/>
        <v>-1.7702419484166766E-2</v>
      </c>
      <c r="EA39" s="29">
        <v>482.67066331463934</v>
      </c>
      <c r="EB39" s="123">
        <f t="shared" si="32"/>
        <v>-5.2974292853568272</v>
      </c>
      <c r="EC39" s="865">
        <f t="shared" si="33"/>
        <v>-1.0856097695099315E-2</v>
      </c>
      <c r="ED39" s="29">
        <v>483.25692645006984</v>
      </c>
      <c r="EE39" s="123">
        <f t="shared" si="34"/>
        <v>0.18537322144851487</v>
      </c>
      <c r="EF39" s="865">
        <f t="shared" si="35"/>
        <v>3.8373864122109467E-4</v>
      </c>
      <c r="EG39" s="29">
        <v>469.19788785516715</v>
      </c>
      <c r="EH39" s="123">
        <f t="shared" si="36"/>
        <v>3.9487308675312534</v>
      </c>
      <c r="EI39" s="865">
        <f t="shared" si="37"/>
        <v>8.4873466361513293E-3</v>
      </c>
      <c r="EJ39" s="29">
        <v>378.56238125395822</v>
      </c>
      <c r="EK39" s="123">
        <f t="shared" si="38"/>
        <v>-20.957234438595833</v>
      </c>
      <c r="EL39" s="865">
        <f t="shared" si="39"/>
        <v>-5.2456083795202793E-2</v>
      </c>
      <c r="EM39" s="29">
        <v>440.9341850449461</v>
      </c>
      <c r="EN39" s="123">
        <f t="shared" si="40"/>
        <v>-8.9871294038549649</v>
      </c>
      <c r="EO39" s="865">
        <f t="shared" si="41"/>
        <v>-1.9974891420436711E-2</v>
      </c>
      <c r="EP39" s="29">
        <v>472.20849605483386</v>
      </c>
      <c r="EQ39" s="123">
        <f t="shared" si="42"/>
        <v>-5.7528494851709979</v>
      </c>
      <c r="ER39" s="865">
        <f t="shared" si="43"/>
        <v>-1.2036223303102845E-2</v>
      </c>
    </row>
    <row r="40" spans="1:148" x14ac:dyDescent="0.3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>
        <v>0</v>
      </c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64">
        <f t="shared" si="25"/>
        <v>-3.9023566101380962E-2</v>
      </c>
      <c r="DR40" s="513">
        <v>473.8003309431881</v>
      </c>
      <c r="DS40" s="124">
        <f t="shared" si="26"/>
        <v>-5.1232670997174523</v>
      </c>
      <c r="DT40" s="864">
        <f t="shared" si="27"/>
        <v>-1.0697462227072118E-2</v>
      </c>
      <c r="DU40" s="513">
        <v>480.67632850241546</v>
      </c>
      <c r="DV40" s="124">
        <f t="shared" si="28"/>
        <v>0.37614088515471167</v>
      </c>
      <c r="DW40" s="864">
        <f t="shared" si="29"/>
        <v>7.8313707729477089E-4</v>
      </c>
      <c r="DX40" s="513">
        <v>468.90503189227502</v>
      </c>
      <c r="DY40" s="124">
        <f t="shared" si="30"/>
        <v>-11.458065551222603</v>
      </c>
      <c r="DZ40" s="864">
        <f t="shared" si="31"/>
        <v>-2.3852926280562903E-2</v>
      </c>
      <c r="EA40" s="513">
        <v>473.78858746492045</v>
      </c>
      <c r="EB40" s="124">
        <f t="shared" si="32"/>
        <v>-10.764384917666575</v>
      </c>
      <c r="EC40" s="864">
        <f t="shared" si="33"/>
        <v>-2.2215083863250707E-2</v>
      </c>
      <c r="ED40" s="513">
        <v>0</v>
      </c>
      <c r="EE40" s="124">
        <f t="shared" si="34"/>
        <v>0</v>
      </c>
      <c r="EF40" s="864" t="e">
        <f t="shared" si="35"/>
        <v>#DIV/0!</v>
      </c>
      <c r="EG40" s="513">
        <v>0</v>
      </c>
      <c r="EH40" s="124">
        <f t="shared" si="36"/>
        <v>0</v>
      </c>
      <c r="EI40" s="864" t="e">
        <f t="shared" si="37"/>
        <v>#DIV/0!</v>
      </c>
      <c r="EJ40" s="513">
        <v>0</v>
      </c>
      <c r="EK40" s="124" t="e">
        <f t="shared" si="38"/>
        <v>#DIV/0!</v>
      </c>
      <c r="EL40" s="864" t="e">
        <f t="shared" si="39"/>
        <v>#DIV/0!</v>
      </c>
      <c r="EM40" s="513">
        <v>0</v>
      </c>
      <c r="EN40" s="124" t="e">
        <f t="shared" si="40"/>
        <v>#DIV/0!</v>
      </c>
      <c r="EO40" s="864" t="e">
        <f t="shared" si="41"/>
        <v>#DIV/0!</v>
      </c>
      <c r="EP40" s="513">
        <v>0</v>
      </c>
      <c r="EQ40" s="124" t="e">
        <f t="shared" si="42"/>
        <v>#DIV/0!</v>
      </c>
      <c r="ER40" s="864" t="e">
        <f t="shared" si="43"/>
        <v>#DIV/0!</v>
      </c>
    </row>
    <row r="41" spans="1:148" x14ac:dyDescent="0.3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64">
        <f t="shared" si="25"/>
        <v>-2.418150051907856E-3</v>
      </c>
      <c r="DR41" s="513">
        <v>160.53706946876824</v>
      </c>
      <c r="DS41" s="124">
        <f t="shared" si="26"/>
        <v>-35.448762880700485</v>
      </c>
      <c r="DT41" s="864">
        <f t="shared" si="27"/>
        <v>-0.18087410939730911</v>
      </c>
      <c r="DU41" s="513">
        <v>219.76401179941001</v>
      </c>
      <c r="DV41" s="124">
        <f t="shared" si="28"/>
        <v>30.603925654399234</v>
      </c>
      <c r="DW41" s="864">
        <f t="shared" si="29"/>
        <v>0.16178849501547676</v>
      </c>
      <c r="DX41" s="513">
        <v>197.07666302078152</v>
      </c>
      <c r="DY41" s="124">
        <f t="shared" si="30"/>
        <v>10.460354672921767</v>
      </c>
      <c r="DZ41" s="864">
        <f t="shared" si="31"/>
        <v>5.6052736041821573E-2</v>
      </c>
      <c r="EA41" s="513">
        <v>199.26166436863411</v>
      </c>
      <c r="EB41" s="124">
        <f t="shared" si="32"/>
        <v>9.4198658673851412</v>
      </c>
      <c r="EC41" s="864">
        <f t="shared" si="33"/>
        <v>4.9619556608462956E-2</v>
      </c>
      <c r="ED41" s="513">
        <v>285.40344514959202</v>
      </c>
      <c r="EE41" s="124">
        <f t="shared" si="34"/>
        <v>-4.9191354955692645</v>
      </c>
      <c r="EF41" s="864">
        <f t="shared" si="35"/>
        <v>-1.6943688929183024E-2</v>
      </c>
      <c r="EG41" s="513">
        <v>281.65289256198349</v>
      </c>
      <c r="EH41" s="124">
        <f t="shared" si="36"/>
        <v>-20.267768001649642</v>
      </c>
      <c r="EI41" s="864">
        <f t="shared" si="37"/>
        <v>-6.7129450378828864E-2</v>
      </c>
      <c r="EJ41" s="513">
        <v>188.14508994396934</v>
      </c>
      <c r="EK41" s="124">
        <f t="shared" si="38"/>
        <v>-11.209847853604003</v>
      </c>
      <c r="EL41" s="864">
        <f t="shared" si="39"/>
        <v>-5.6230600442847202E-2</v>
      </c>
      <c r="EM41" s="513">
        <v>248.21496702458165</v>
      </c>
      <c r="EN41" s="124">
        <f t="shared" si="40"/>
        <v>-12.283535207939678</v>
      </c>
      <c r="EO41" s="864">
        <f t="shared" si="41"/>
        <v>-4.7153957134753031E-2</v>
      </c>
      <c r="EP41" s="513">
        <v>221.25887827577762</v>
      </c>
      <c r="EQ41" s="124">
        <f t="shared" si="42"/>
        <v>0.55883878130686071</v>
      </c>
      <c r="ER41" s="864">
        <f t="shared" si="43"/>
        <v>2.5321190815684536E-3</v>
      </c>
    </row>
    <row r="42" spans="1:148" x14ac:dyDescent="0.3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64">
        <f t="shared" si="25"/>
        <v>-2.4711521482102629E-2</v>
      </c>
      <c r="DR42" s="513">
        <v>589.23650510617608</v>
      </c>
      <c r="DS42" s="124">
        <f t="shared" si="26"/>
        <v>-29.792236221871462</v>
      </c>
      <c r="DT42" s="864">
        <f t="shared" si="27"/>
        <v>-4.8127387684707507E-2</v>
      </c>
      <c r="DU42" s="513">
        <v>632.03214695752013</v>
      </c>
      <c r="DV42" s="124">
        <f t="shared" si="28"/>
        <v>27.071637050356458</v>
      </c>
      <c r="DW42" s="864">
        <f t="shared" si="29"/>
        <v>4.47494284453556E-2</v>
      </c>
      <c r="DX42" s="513">
        <v>601.02321319486862</v>
      </c>
      <c r="DY42" s="124">
        <f t="shared" si="30"/>
        <v>-12.106207103747124</v>
      </c>
      <c r="DZ42" s="864">
        <f t="shared" si="31"/>
        <v>-1.9744945688384963E-2</v>
      </c>
      <c r="EA42" s="513">
        <v>606.36952439351546</v>
      </c>
      <c r="EB42" s="124">
        <f t="shared" si="32"/>
        <v>-5.5013341994634857</v>
      </c>
      <c r="EC42" s="864">
        <f t="shared" si="33"/>
        <v>-8.9910054093996564E-3</v>
      </c>
      <c r="ED42" s="513">
        <v>772.48104008667383</v>
      </c>
      <c r="EE42" s="124">
        <f t="shared" si="34"/>
        <v>169.05050835425527</v>
      </c>
      <c r="EF42" s="864">
        <f t="shared" si="35"/>
        <v>0.2801490800754145</v>
      </c>
      <c r="EG42" s="513">
        <v>635.15998528870909</v>
      </c>
      <c r="EH42" s="124">
        <f t="shared" si="36"/>
        <v>-41.350081825384905</v>
      </c>
      <c r="EI42" s="864">
        <f t="shared" si="37"/>
        <v>-6.1122640793475701E-2</v>
      </c>
      <c r="EJ42" s="513">
        <v>669.91643454039001</v>
      </c>
      <c r="EK42" s="124">
        <f t="shared" si="38"/>
        <v>48.580929654396527</v>
      </c>
      <c r="EL42" s="864">
        <f t="shared" si="39"/>
        <v>7.8187918238006471E-2</v>
      </c>
      <c r="EM42" s="513">
        <v>687.89998511683291</v>
      </c>
      <c r="EN42" s="124">
        <f t="shared" si="40"/>
        <v>64.765302101910379</v>
      </c>
      <c r="EO42" s="864">
        <f t="shared" si="41"/>
        <v>0.10393467715286747</v>
      </c>
      <c r="EP42" s="513">
        <v>623.06473241497019</v>
      </c>
      <c r="EQ42" s="124">
        <f t="shared" si="42"/>
        <v>8.1468808735617131</v>
      </c>
      <c r="ER42" s="864">
        <f t="shared" si="43"/>
        <v>1.3248730465606109E-2</v>
      </c>
    </row>
    <row r="43" spans="1:148" x14ac:dyDescent="0.3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64">
        <f t="shared" si="25"/>
        <v>1.2532607158269684E-4</v>
      </c>
      <c r="DR43" s="513">
        <v>579.38508064516134</v>
      </c>
      <c r="DS43" s="124">
        <f t="shared" si="26"/>
        <v>-29.785225031694608</v>
      </c>
      <c r="DT43" s="864">
        <f t="shared" si="27"/>
        <v>-4.8894742166724479E-2</v>
      </c>
      <c r="DU43" s="513">
        <v>697.99092676604016</v>
      </c>
      <c r="DV43" s="124">
        <f t="shared" si="28"/>
        <v>85.784353996087134</v>
      </c>
      <c r="DW43" s="864">
        <f t="shared" si="29"/>
        <v>0.14012321626661473</v>
      </c>
      <c r="DX43" s="513">
        <v>621.65757162346529</v>
      </c>
      <c r="DY43" s="124">
        <f t="shared" si="30"/>
        <v>12.488897925267452</v>
      </c>
      <c r="DZ43" s="864">
        <f t="shared" si="31"/>
        <v>2.0501543274457447E-2</v>
      </c>
      <c r="EA43" s="513">
        <v>602.93040293040303</v>
      </c>
      <c r="EB43" s="124">
        <f t="shared" si="32"/>
        <v>-4.6084782826198989</v>
      </c>
      <c r="EC43" s="864">
        <f t="shared" si="33"/>
        <v>-7.5854869953648554E-3</v>
      </c>
      <c r="ED43" s="513">
        <v>691.73213617658064</v>
      </c>
      <c r="EE43" s="124">
        <f t="shared" si="34"/>
        <v>76.960984997662422</v>
      </c>
      <c r="EF43" s="864">
        <f t="shared" si="35"/>
        <v>0.1251863963526556</v>
      </c>
      <c r="EG43" s="513">
        <v>685.32574320050605</v>
      </c>
      <c r="EH43" s="124">
        <f t="shared" si="36"/>
        <v>67.555708357300546</v>
      </c>
      <c r="EI43" s="864">
        <f t="shared" si="37"/>
        <v>0.10935413591960101</v>
      </c>
      <c r="EJ43" s="513">
        <v>558.17099567099569</v>
      </c>
      <c r="EK43" s="124">
        <f t="shared" si="38"/>
        <v>-56.645921728947542</v>
      </c>
      <c r="EL43" s="864">
        <f t="shared" si="39"/>
        <v>-9.2134617844451608E-2</v>
      </c>
      <c r="EM43" s="513">
        <v>637.81345084461225</v>
      </c>
      <c r="EN43" s="124">
        <f t="shared" si="40"/>
        <v>23.067304461083154</v>
      </c>
      <c r="EO43" s="864">
        <f t="shared" si="41"/>
        <v>3.7523300628698658E-2</v>
      </c>
      <c r="EP43" s="513">
        <v>611.76095617529882</v>
      </c>
      <c r="EQ43" s="124">
        <f t="shared" si="42"/>
        <v>2.439283820350056</v>
      </c>
      <c r="ER43" s="864">
        <f t="shared" si="43"/>
        <v>4.0032776298970993E-3</v>
      </c>
    </row>
    <row r="44" spans="1:148" x14ac:dyDescent="0.3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390.4388678957182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  <c r="DO44" s="515">
        <v>318.58845172001361</v>
      </c>
      <c r="DP44" s="123">
        <f t="shared" si="24"/>
        <v>-21.530078318173651</v>
      </c>
      <c r="DQ44" s="865">
        <f t="shared" si="25"/>
        <v>-6.3301691665421267E-2</v>
      </c>
      <c r="DR44" s="515">
        <v>335.94525085946839</v>
      </c>
      <c r="DS44" s="123">
        <f t="shared" si="26"/>
        <v>-16.956334333872974</v>
      </c>
      <c r="DT44" s="865">
        <f t="shared" si="27"/>
        <v>-4.8048337115242035E-2</v>
      </c>
      <c r="DU44" s="515">
        <v>362.25033384638249</v>
      </c>
      <c r="DV44" s="123">
        <f t="shared" si="28"/>
        <v>-19.324485595374711</v>
      </c>
      <c r="DW44" s="865">
        <f t="shared" si="29"/>
        <v>-5.0644027359159537E-2</v>
      </c>
      <c r="DX44" s="515">
        <v>337.90814565232125</v>
      </c>
      <c r="DY44" s="123">
        <f t="shared" si="30"/>
        <v>-19.421179958316714</v>
      </c>
      <c r="DZ44" s="865">
        <f t="shared" si="31"/>
        <v>-5.4350926628056552E-2</v>
      </c>
      <c r="EA44" s="515">
        <v>331.97781725319544</v>
      </c>
      <c r="EB44" s="123">
        <f t="shared" si="32"/>
        <v>-6.8703709147727636</v>
      </c>
      <c r="EC44" s="865">
        <f t="shared" si="33"/>
        <v>-2.0275660766901009E-2</v>
      </c>
      <c r="ED44" s="515">
        <v>383.28589387497692</v>
      </c>
      <c r="EE44" s="123">
        <f t="shared" si="34"/>
        <v>-7.1529740207412829</v>
      </c>
      <c r="EF44" s="865">
        <f t="shared" si="35"/>
        <v>-1.832034310337095E-2</v>
      </c>
      <c r="EG44" s="515">
        <v>397.09295142190899</v>
      </c>
      <c r="EH44" s="123">
        <f t="shared" si="36"/>
        <v>11.90263215673167</v>
      </c>
      <c r="EI44" s="865">
        <f t="shared" si="37"/>
        <v>3.0900652382536951E-2</v>
      </c>
      <c r="EJ44" s="515">
        <v>377.02729983298229</v>
      </c>
      <c r="EK44" s="123">
        <f t="shared" si="38"/>
        <v>6.5022363021284946</v>
      </c>
      <c r="EL44" s="865">
        <f t="shared" si="39"/>
        <v>1.7548708419793713E-2</v>
      </c>
      <c r="EM44" s="515">
        <v>385.64246944810185</v>
      </c>
      <c r="EN44" s="123">
        <f t="shared" si="40"/>
        <v>3.8067944848405659</v>
      </c>
      <c r="EO44" s="865">
        <f t="shared" si="41"/>
        <v>9.9697192652489601E-3</v>
      </c>
      <c r="EP44" s="515">
        <v>347.73750674889772</v>
      </c>
      <c r="EQ44" s="123">
        <f t="shared" si="42"/>
        <v>-3.6869945854184039</v>
      </c>
      <c r="ER44" s="865">
        <f t="shared" si="43"/>
        <v>-1.0491569516124611E-2</v>
      </c>
    </row>
    <row r="45" spans="1:148" x14ac:dyDescent="0.3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64">
        <f t="shared" si="25"/>
        <v>-6.3229512438755825E-2</v>
      </c>
      <c r="DR45" s="513">
        <v>335.94215911603686</v>
      </c>
      <c r="DS45" s="125">
        <f t="shared" si="26"/>
        <v>-16.978025594656799</v>
      </c>
      <c r="DT45" s="864">
        <f t="shared" si="27"/>
        <v>-4.8107267110761985E-2</v>
      </c>
      <c r="DU45" s="513">
        <v>362.26786719189647</v>
      </c>
      <c r="DV45" s="125">
        <f t="shared" si="28"/>
        <v>-19.34605105824096</v>
      </c>
      <c r="DW45" s="864">
        <f t="shared" si="29"/>
        <v>-5.0695349758077102E-2</v>
      </c>
      <c r="DX45" s="513">
        <v>337.90591529417117</v>
      </c>
      <c r="DY45" s="125">
        <f t="shared" si="30"/>
        <v>-19.425968494290657</v>
      </c>
      <c r="DZ45" s="864">
        <f t="shared" si="31"/>
        <v>-5.4363938331880579E-2</v>
      </c>
      <c r="EA45" s="513">
        <v>331.9616026885642</v>
      </c>
      <c r="EB45" s="125">
        <f t="shared" si="32"/>
        <v>-6.8792720086922259</v>
      </c>
      <c r="EC45" s="864">
        <f t="shared" si="33"/>
        <v>-2.0302367637430513E-2</v>
      </c>
      <c r="ED45" s="513">
        <v>383.31349309041968</v>
      </c>
      <c r="EE45" s="125">
        <f t="shared" si="34"/>
        <v>-7.1602213888725146</v>
      </c>
      <c r="EF45" s="864">
        <f t="shared" si="35"/>
        <v>-1.8337268613383806E-2</v>
      </c>
      <c r="EG45" s="513">
        <v>397.12293954442657</v>
      </c>
      <c r="EH45" s="125">
        <f t="shared" si="36"/>
        <v>11.8714370519196</v>
      </c>
      <c r="EI45" s="864">
        <f t="shared" si="37"/>
        <v>3.0814771584571549E-2</v>
      </c>
      <c r="EJ45" s="513">
        <v>377.04624475847965</v>
      </c>
      <c r="EK45" s="125">
        <f t="shared" si="38"/>
        <v>6.4975475064172201</v>
      </c>
      <c r="EL45" s="864">
        <f t="shared" si="39"/>
        <v>1.7534935501331211E-2</v>
      </c>
      <c r="EM45" s="513">
        <v>385.66790469058611</v>
      </c>
      <c r="EN45" s="125">
        <f t="shared" si="40"/>
        <v>3.7938985806429741</v>
      </c>
      <c r="EO45" s="864">
        <f t="shared" si="41"/>
        <v>9.9349484907089863E-3</v>
      </c>
      <c r="EP45" s="513">
        <v>347.735946676232</v>
      </c>
      <c r="EQ45" s="125">
        <f t="shared" si="42"/>
        <v>-3.6948380452826655</v>
      </c>
      <c r="ER45" s="864">
        <f t="shared" si="43"/>
        <v>-1.0513700580359164E-2</v>
      </c>
    </row>
    <row r="46" spans="1:148" x14ac:dyDescent="0.3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>
        <v>0</v>
      </c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64">
        <f t="shared" si="25"/>
        <v>6.4341181043804532E-4</v>
      </c>
      <c r="DR46" s="513">
        <v>592.34580556979324</v>
      </c>
      <c r="DS46" s="125">
        <f t="shared" si="26"/>
        <v>-8.1612095969535403</v>
      </c>
      <c r="DT46" s="864">
        <f t="shared" si="27"/>
        <v>-1.3590531652136258E-2</v>
      </c>
      <c r="DU46" s="513" t="e">
        <v>#DIV/0!</v>
      </c>
      <c r="DV46" s="125" t="e">
        <f t="shared" si="28"/>
        <v>#DIV/0!</v>
      </c>
      <c r="DW46" s="864" t="e">
        <f t="shared" si="29"/>
        <v>#DIV/0!</v>
      </c>
      <c r="DX46" s="513">
        <v>600.62783397279384</v>
      </c>
      <c r="DY46" s="125">
        <f t="shared" si="30"/>
        <v>-2.9288736292968451</v>
      </c>
      <c r="DZ46" s="864">
        <f t="shared" si="31"/>
        <v>-4.8526900495119273E-3</v>
      </c>
      <c r="EA46" s="513">
        <v>607.84890927119488</v>
      </c>
      <c r="EB46" s="125">
        <f t="shared" si="32"/>
        <v>-6.1495732781222614</v>
      </c>
      <c r="EC46" s="864">
        <f t="shared" si="33"/>
        <v>-1.0015616410954761E-2</v>
      </c>
      <c r="ED46" s="513">
        <v>0</v>
      </c>
      <c r="EE46" s="125">
        <f t="shared" si="34"/>
        <v>0</v>
      </c>
      <c r="EF46" s="864" t="e">
        <f t="shared" si="35"/>
        <v>#DIV/0!</v>
      </c>
      <c r="EG46" s="513">
        <v>0</v>
      </c>
      <c r="EH46" s="125">
        <f t="shared" si="36"/>
        <v>0</v>
      </c>
      <c r="EI46" s="864" t="e">
        <f t="shared" si="37"/>
        <v>#DIV/0!</v>
      </c>
      <c r="EJ46" s="513">
        <v>0</v>
      </c>
      <c r="EK46" s="125" t="e">
        <f t="shared" si="38"/>
        <v>#DIV/0!</v>
      </c>
      <c r="EL46" s="864" t="e">
        <f t="shared" si="39"/>
        <v>#DIV/0!</v>
      </c>
      <c r="EM46" s="513">
        <v>0</v>
      </c>
      <c r="EN46" s="125" t="e">
        <f t="shared" si="40"/>
        <v>#DIV/0!</v>
      </c>
      <c r="EO46" s="864" t="e">
        <f t="shared" si="41"/>
        <v>#DIV/0!</v>
      </c>
      <c r="EP46" s="513">
        <v>0</v>
      </c>
      <c r="EQ46" s="125">
        <f t="shared" si="42"/>
        <v>0</v>
      </c>
      <c r="ER46" s="864" t="e">
        <f t="shared" si="43"/>
        <v>#DIV/0!</v>
      </c>
    </row>
    <row r="47" spans="1:148" x14ac:dyDescent="0.3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64">
        <f t="shared" si="25"/>
        <v>1.3804050571907086E-2</v>
      </c>
      <c r="DR47" s="513">
        <v>325.47564581822235</v>
      </c>
      <c r="DS47" s="125">
        <f t="shared" si="26"/>
        <v>20.874513021716268</v>
      </c>
      <c r="DT47" s="864">
        <f t="shared" si="27"/>
        <v>6.8530648031640246E-2</v>
      </c>
      <c r="DU47" s="513">
        <v>362.26786719189647</v>
      </c>
      <c r="DV47" s="125">
        <f t="shared" si="28"/>
        <v>-8.1483009776219433</v>
      </c>
      <c r="DW47" s="864">
        <f t="shared" si="29"/>
        <v>-2.1997692535637183E-2</v>
      </c>
      <c r="DX47" s="513">
        <v>330.86342992447703</v>
      </c>
      <c r="DY47" s="125">
        <f t="shared" si="30"/>
        <v>4.6528255890741548</v>
      </c>
      <c r="DZ47" s="864">
        <f t="shared" si="31"/>
        <v>1.4263256703605556E-2</v>
      </c>
      <c r="EA47" s="513">
        <v>312.00764681229674</v>
      </c>
      <c r="EB47" s="125">
        <f t="shared" si="32"/>
        <v>5.818783472909729</v>
      </c>
      <c r="EC47" s="864">
        <f t="shared" si="33"/>
        <v>1.900390304679387E-2</v>
      </c>
      <c r="ED47" s="513">
        <v>383.31349309041968</v>
      </c>
      <c r="EE47" s="125">
        <f t="shared" si="34"/>
        <v>-7.1602213888725146</v>
      </c>
      <c r="EF47" s="864">
        <f t="shared" si="35"/>
        <v>-1.8337268613383806E-2</v>
      </c>
      <c r="EG47" s="513">
        <v>397.12293954442657</v>
      </c>
      <c r="EH47" s="125">
        <f t="shared" si="36"/>
        <v>11.8714370519196</v>
      </c>
      <c r="EI47" s="864">
        <f t="shared" si="37"/>
        <v>3.0814771584571549E-2</v>
      </c>
      <c r="EJ47" s="513">
        <v>377.04624475847965</v>
      </c>
      <c r="EK47" s="125">
        <f t="shared" si="38"/>
        <v>6.4975475064172201</v>
      </c>
      <c r="EL47" s="864">
        <f t="shared" si="39"/>
        <v>1.7534935501331211E-2</v>
      </c>
      <c r="EM47" s="513">
        <v>385.66790469058611</v>
      </c>
      <c r="EN47" s="125">
        <f t="shared" si="40"/>
        <v>3.7938985806429741</v>
      </c>
      <c r="EO47" s="864">
        <f t="shared" si="41"/>
        <v>9.9349484907089863E-3</v>
      </c>
      <c r="EP47" s="513">
        <v>334.72469357008674</v>
      </c>
      <c r="EQ47" s="125">
        <f t="shared" si="42"/>
        <v>4.5966545881780689</v>
      </c>
      <c r="ER47" s="864">
        <f t="shared" si="43"/>
        <v>1.3923853915449969E-2</v>
      </c>
    </row>
    <row r="48" spans="1:148" x14ac:dyDescent="0.3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64">
        <f t="shared" si="25"/>
        <v>0.13214349700581013</v>
      </c>
      <c r="DR48" s="513">
        <v>370.43001323362938</v>
      </c>
      <c r="DS48" s="125">
        <f t="shared" si="26"/>
        <v>56.258117150872522</v>
      </c>
      <c r="DT48" s="864">
        <f t="shared" si="27"/>
        <v>0.17906794927339212</v>
      </c>
      <c r="DU48" s="513">
        <v>450.09280742459396</v>
      </c>
      <c r="DV48" s="125">
        <f t="shared" si="28"/>
        <v>0.67224024693706497</v>
      </c>
      <c r="DW48" s="864">
        <f t="shared" si="29"/>
        <v>1.4957932414146214E-3</v>
      </c>
      <c r="DX48" s="513">
        <v>382.7144641460539</v>
      </c>
      <c r="DY48" s="125">
        <f t="shared" si="30"/>
        <v>29.577884805223164</v>
      </c>
      <c r="DZ48" s="864">
        <f t="shared" si="31"/>
        <v>8.3757635248191006E-2</v>
      </c>
      <c r="EA48" s="513">
        <v>334.7</v>
      </c>
      <c r="EB48" s="125">
        <f t="shared" si="32"/>
        <v>9.9999999999909051E-3</v>
      </c>
      <c r="EC48" s="864">
        <f t="shared" si="33"/>
        <v>2.9878394932597046E-5</v>
      </c>
      <c r="ED48" s="513">
        <v>600.15503329692399</v>
      </c>
      <c r="EE48" s="125">
        <f t="shared" si="34"/>
        <v>83.498176322233007</v>
      </c>
      <c r="EF48" s="864">
        <f t="shared" si="35"/>
        <v>0.16161244198162894</v>
      </c>
      <c r="EG48" s="513">
        <v>545.29141181822774</v>
      </c>
      <c r="EH48" s="125">
        <f t="shared" si="36"/>
        <v>10.948723487356233</v>
      </c>
      <c r="EI48" s="864">
        <f t="shared" si="37"/>
        <v>2.049007823342134E-2</v>
      </c>
      <c r="EJ48" s="513">
        <v>496.06635666708564</v>
      </c>
      <c r="EK48" s="125">
        <f t="shared" si="38"/>
        <v>-11.752263871286686</v>
      </c>
      <c r="EL48" s="864">
        <f t="shared" si="39"/>
        <v>-2.3142640690936717E-2</v>
      </c>
      <c r="EM48" s="513">
        <v>541.5661084914417</v>
      </c>
      <c r="EN48" s="125">
        <f t="shared" si="40"/>
        <v>21.801531431490957</v>
      </c>
      <c r="EO48" s="864">
        <f t="shared" si="41"/>
        <v>4.1945012018347536E-2</v>
      </c>
      <c r="EP48" s="513">
        <v>397.33173449493836</v>
      </c>
      <c r="EQ48" s="125">
        <f t="shared" si="42"/>
        <v>15.97253666598192</v>
      </c>
      <c r="ER48" s="864">
        <f t="shared" si="43"/>
        <v>4.1883181936903928E-2</v>
      </c>
    </row>
    <row r="49" spans="1:148" x14ac:dyDescent="0.3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64">
        <f t="shared" si="25"/>
        <v>-1.5628491609331135E-2</v>
      </c>
      <c r="DR49" s="513">
        <v>328.47593582887697</v>
      </c>
      <c r="DS49" s="125">
        <f t="shared" si="26"/>
        <v>-4.5023517581774968</v>
      </c>
      <c r="DT49" s="864">
        <f t="shared" si="27"/>
        <v>-1.3521457482420361E-2</v>
      </c>
      <c r="DU49" s="513">
        <v>321.13426500801484</v>
      </c>
      <c r="DV49" s="125">
        <f t="shared" si="28"/>
        <v>-5.1093325264933469</v>
      </c>
      <c r="DW49" s="864">
        <f t="shared" si="29"/>
        <v>-1.5661096693101881E-2</v>
      </c>
      <c r="DX49" s="513">
        <v>324.75371993974403</v>
      </c>
      <c r="DY49" s="125">
        <f t="shared" si="30"/>
        <v>-5.4279411675008191</v>
      </c>
      <c r="DZ49" s="864">
        <f t="shared" si="31"/>
        <v>-1.6439256951153908E-2</v>
      </c>
      <c r="EA49" s="513">
        <v>335.7</v>
      </c>
      <c r="EB49" s="125">
        <f t="shared" si="32"/>
        <v>1.999999999998181E-2</v>
      </c>
      <c r="EC49" s="864">
        <f t="shared" si="33"/>
        <v>5.958055290747679E-5</v>
      </c>
      <c r="ED49" s="513">
        <v>321.71653092129498</v>
      </c>
      <c r="EE49" s="125">
        <f t="shared" si="34"/>
        <v>-1.5009522062014753</v>
      </c>
      <c r="EF49" s="864">
        <f t="shared" si="35"/>
        <v>-4.6437840913741953E-3</v>
      </c>
      <c r="EG49" s="513">
        <v>330.10374433579778</v>
      </c>
      <c r="EH49" s="125">
        <f t="shared" si="36"/>
        <v>5.7841889959063337</v>
      </c>
      <c r="EI49" s="864">
        <f t="shared" si="37"/>
        <v>1.7834844987513695E-2</v>
      </c>
      <c r="EJ49" s="513">
        <v>323.53478658138624</v>
      </c>
      <c r="EK49" s="125">
        <f t="shared" si="38"/>
        <v>-2.0347475906640966</v>
      </c>
      <c r="EL49" s="864">
        <f t="shared" si="39"/>
        <v>-6.2498095709066399E-3</v>
      </c>
      <c r="EM49" s="513">
        <v>324.62411465020921</v>
      </c>
      <c r="EN49" s="125">
        <f t="shared" si="40"/>
        <v>0.27797322302166094</v>
      </c>
      <c r="EO49" s="864">
        <f t="shared" si="41"/>
        <v>8.5702645266110911E-4</v>
      </c>
      <c r="EP49" s="513">
        <v>325.21273675542136</v>
      </c>
      <c r="EQ49" s="125">
        <f t="shared" si="42"/>
        <v>-1.2024804942692526</v>
      </c>
      <c r="ER49" s="864">
        <f t="shared" si="43"/>
        <v>-3.6838983929766297E-3</v>
      </c>
    </row>
    <row r="50" spans="1:148" x14ac:dyDescent="0.3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64">
        <f t="shared" si="25"/>
        <v>-0.10304386226079733</v>
      </c>
      <c r="DR50" s="513">
        <v>275.89523400601115</v>
      </c>
      <c r="DS50" s="125">
        <f t="shared" si="26"/>
        <v>-4.0033157761309894</v>
      </c>
      <c r="DT50" s="864">
        <f t="shared" si="27"/>
        <v>-1.430273854311483E-2</v>
      </c>
      <c r="DU50" s="513">
        <v>321.07262007175979</v>
      </c>
      <c r="DV50" s="125">
        <f t="shared" si="28"/>
        <v>6.8778606942544229E-2</v>
      </c>
      <c r="DW50" s="864">
        <f t="shared" si="29"/>
        <v>2.142610089296471E-4</v>
      </c>
      <c r="DX50" s="513">
        <v>280.19609037208448</v>
      </c>
      <c r="DY50" s="125">
        <f t="shared" si="30"/>
        <v>-12.93133189352892</v>
      </c>
      <c r="DZ50" s="864">
        <f t="shared" si="31"/>
        <v>-4.4115053424825502E-2</v>
      </c>
      <c r="EA50" s="513">
        <v>325.62893542246303</v>
      </c>
      <c r="EB50" s="125">
        <f t="shared" si="32"/>
        <v>-2.3072711038218472</v>
      </c>
      <c r="EC50" s="864">
        <f t="shared" si="33"/>
        <v>-7.0357315169983035E-3</v>
      </c>
      <c r="ED50" s="513">
        <v>329.10344827586209</v>
      </c>
      <c r="EE50" s="125">
        <f t="shared" si="34"/>
        <v>-1.9558240246074092</v>
      </c>
      <c r="EF50" s="864">
        <f t="shared" si="35"/>
        <v>-5.9077760034230448E-3</v>
      </c>
      <c r="EG50" s="513">
        <v>332.07350215071182</v>
      </c>
      <c r="EH50" s="125">
        <f t="shared" si="36"/>
        <v>-1.6467532178314173</v>
      </c>
      <c r="EI50" s="864">
        <f t="shared" si="37"/>
        <v>-4.9345318162148386E-3</v>
      </c>
      <c r="EJ50" s="513">
        <v>329.0367562929062</v>
      </c>
      <c r="EK50" s="125">
        <f t="shared" si="38"/>
        <v>-0.53687392732814487</v>
      </c>
      <c r="EL50" s="864">
        <f t="shared" si="39"/>
        <v>-1.6289953992052826E-3</v>
      </c>
      <c r="EM50" s="513">
        <v>330.05504457253437</v>
      </c>
      <c r="EN50" s="125">
        <f t="shared" si="40"/>
        <v>-1.2475335364105149</v>
      </c>
      <c r="EO50" s="864">
        <f t="shared" si="41"/>
        <v>-3.7655412871561733E-3</v>
      </c>
      <c r="EP50" s="513">
        <v>279.80839566766559</v>
      </c>
      <c r="EQ50" s="125">
        <f t="shared" si="42"/>
        <v>3.9287609844068356</v>
      </c>
      <c r="ER50" s="864">
        <f t="shared" si="43"/>
        <v>1.4240851771887768E-2</v>
      </c>
    </row>
    <row r="51" spans="1:148" s="233" customFormat="1" x14ac:dyDescent="0.3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353.23801513877208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  <c r="DO51" s="513">
        <v>337.19544659381893</v>
      </c>
      <c r="DP51" s="125">
        <f t="shared" si="24"/>
        <v>-44.982601978202695</v>
      </c>
      <c r="DQ51" s="864">
        <f t="shared" si="25"/>
        <v>-0.11770064279274194</v>
      </c>
      <c r="DR51" s="513">
        <v>339.04918231293431</v>
      </c>
      <c r="DS51" s="125">
        <f t="shared" si="26"/>
        <v>2.6864690716670907</v>
      </c>
      <c r="DT51" s="864">
        <f t="shared" si="27"/>
        <v>7.9868218619705694E-3</v>
      </c>
      <c r="DU51" s="513">
        <v>344.73320165412758</v>
      </c>
      <c r="DV51" s="125">
        <f t="shared" si="28"/>
        <v>1.0016818433647359</v>
      </c>
      <c r="DW51" s="864">
        <f t="shared" si="29"/>
        <v>2.9141402101157308E-3</v>
      </c>
      <c r="DX51" s="513">
        <v>340.12681159420288</v>
      </c>
      <c r="DY51" s="125">
        <f t="shared" si="30"/>
        <v>-14.852756824221842</v>
      </c>
      <c r="DZ51" s="864">
        <f t="shared" si="31"/>
        <v>-4.1841159733211647E-2</v>
      </c>
      <c r="EA51" s="513">
        <v>347.46129728197849</v>
      </c>
      <c r="EB51" s="125">
        <f t="shared" si="32"/>
        <v>2.0964986362614582</v>
      </c>
      <c r="EC51" s="864">
        <f t="shared" si="33"/>
        <v>6.0703888887416509E-3</v>
      </c>
      <c r="ED51" s="513">
        <v>352.34036908689961</v>
      </c>
      <c r="EE51" s="125">
        <f t="shared" si="34"/>
        <v>-0.89764605187247071</v>
      </c>
      <c r="EF51" s="864">
        <f t="shared" si="35"/>
        <v>-2.5411932278008756E-3</v>
      </c>
      <c r="EG51" s="513">
        <v>362.78275714895432</v>
      </c>
      <c r="EH51" s="125">
        <f t="shared" si="36"/>
        <v>22.240041986587414</v>
      </c>
      <c r="EI51" s="864">
        <f t="shared" si="37"/>
        <v>6.5307642760713921E-2</v>
      </c>
      <c r="EJ51" s="513">
        <v>355.0398337374437</v>
      </c>
      <c r="EK51" s="125">
        <f t="shared" si="38"/>
        <v>8.610776054736391</v>
      </c>
      <c r="EL51" s="864">
        <f t="shared" si="39"/>
        <v>2.4855813517303042E-2</v>
      </c>
      <c r="EM51" s="513">
        <v>356.60391432325588</v>
      </c>
      <c r="EN51" s="125">
        <f t="shared" si="40"/>
        <v>9.7755347344451025</v>
      </c>
      <c r="EO51" s="864">
        <f t="shared" si="41"/>
        <v>2.818550992290389E-2</v>
      </c>
      <c r="EP51" s="513">
        <v>349.302431642447</v>
      </c>
      <c r="EQ51" s="125">
        <f t="shared" si="42"/>
        <v>3.5168738203514636</v>
      </c>
      <c r="ER51" s="864">
        <f t="shared" si="43"/>
        <v>1.0170678736562135E-2</v>
      </c>
    </row>
    <row r="52" spans="1:148" x14ac:dyDescent="0.3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  <c r="DO52" s="515">
        <v>394.36639126458954</v>
      </c>
      <c r="DP52" s="123">
        <f t="shared" si="24"/>
        <v>22.539427626274005</v>
      </c>
      <c r="DQ52" s="865">
        <f t="shared" si="25"/>
        <v>6.0618055790592457E-2</v>
      </c>
      <c r="DR52" s="515">
        <v>434.06633978809401</v>
      </c>
      <c r="DS52" s="123">
        <f t="shared" si="26"/>
        <v>5.811259694548994</v>
      </c>
      <c r="DT52" s="865">
        <f t="shared" si="27"/>
        <v>1.3569622322471046E-2</v>
      </c>
      <c r="DU52" s="515">
        <v>497.9689523911922</v>
      </c>
      <c r="DV52" s="123">
        <f t="shared" si="28"/>
        <v>14.415966507624262</v>
      </c>
      <c r="DW52" s="865">
        <f t="shared" si="29"/>
        <v>2.9812589164934664E-2</v>
      </c>
      <c r="DX52" s="515">
        <v>436.03147287154718</v>
      </c>
      <c r="DY52" s="123">
        <f t="shared" si="30"/>
        <v>13.883437007330826</v>
      </c>
      <c r="DZ52" s="865">
        <f t="shared" si="31"/>
        <v>3.2887602991942912E-2</v>
      </c>
      <c r="EA52" s="515">
        <v>401.77128004380421</v>
      </c>
      <c r="EB52" s="123">
        <f t="shared" si="32"/>
        <v>13.764677632006567</v>
      </c>
      <c r="EC52" s="865">
        <f t="shared" si="33"/>
        <v>3.5475369610844645E-2</v>
      </c>
      <c r="ED52" s="515">
        <v>531.02593289567244</v>
      </c>
      <c r="EE52" s="123">
        <f t="shared" si="34"/>
        <v>7.8172975140519156</v>
      </c>
      <c r="EF52" s="865">
        <f t="shared" si="35"/>
        <v>1.4941071277139943E-2</v>
      </c>
      <c r="EG52" s="515">
        <v>515.32088595347079</v>
      </c>
      <c r="EH52" s="123">
        <f t="shared" si="36"/>
        <v>-0.5720999327370464</v>
      </c>
      <c r="EI52" s="865">
        <f t="shared" si="37"/>
        <v>-1.1089507870596176E-3</v>
      </c>
      <c r="EJ52" s="515">
        <v>449.46433765568622</v>
      </c>
      <c r="EK52" s="123">
        <f t="shared" si="38"/>
        <v>-5.9464647902596539</v>
      </c>
      <c r="EL52" s="865">
        <f t="shared" si="39"/>
        <v>-1.3057364380295871E-2</v>
      </c>
      <c r="EM52" s="515">
        <v>494.46472377886499</v>
      </c>
      <c r="EN52" s="123">
        <f t="shared" si="40"/>
        <v>0.12901164613396077</v>
      </c>
      <c r="EO52" s="865">
        <f t="shared" si="41"/>
        <v>2.6097982194602328E-4</v>
      </c>
      <c r="EP52" s="515">
        <v>426.87851978305622</v>
      </c>
      <c r="EQ52" s="123">
        <f t="shared" si="42"/>
        <v>10.668512715143834</v>
      </c>
      <c r="ER52" s="865">
        <f t="shared" si="43"/>
        <v>2.5632523327107481E-2</v>
      </c>
    </row>
    <row r="53" spans="1:148" s="233" customFormat="1" x14ac:dyDescent="0.3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64">
        <f t="shared" si="25"/>
        <v>7.166285319714992E-2</v>
      </c>
      <c r="DR53" s="514">
        <v>440.48967072942401</v>
      </c>
      <c r="DS53" s="125">
        <f t="shared" si="26"/>
        <v>6.6205697736294269</v>
      </c>
      <c r="DT53" s="864">
        <f t="shared" si="27"/>
        <v>1.5259371453382143E-2</v>
      </c>
      <c r="DU53" s="514">
        <v>510.5542302121496</v>
      </c>
      <c r="DV53" s="125">
        <f t="shared" si="28"/>
        <v>16.377929948722283</v>
      </c>
      <c r="DW53" s="864">
        <f t="shared" si="29"/>
        <v>3.3141876573182093E-2</v>
      </c>
      <c r="DX53" s="514">
        <v>441.34773883752604</v>
      </c>
      <c r="DY53" s="125">
        <f t="shared" si="30"/>
        <v>16.239287242906073</v>
      </c>
      <c r="DZ53" s="864">
        <f t="shared" si="31"/>
        <v>3.8200339659188259E-2</v>
      </c>
      <c r="EA53" s="514">
        <v>401.32200072014632</v>
      </c>
      <c r="EB53" s="125">
        <f t="shared" si="32"/>
        <v>15.563724274548349</v>
      </c>
      <c r="EC53" s="864">
        <f t="shared" si="33"/>
        <v>4.0345794827666495E-2</v>
      </c>
      <c r="ED53" s="514">
        <v>544.91850995751599</v>
      </c>
      <c r="EE53" s="125">
        <f t="shared" si="34"/>
        <v>8.2011470192713887</v>
      </c>
      <c r="EF53" s="864">
        <f t="shared" si="35"/>
        <v>1.5280196963210641E-2</v>
      </c>
      <c r="EG53" s="514">
        <v>529.37897670505333</v>
      </c>
      <c r="EH53" s="125">
        <f t="shared" si="36"/>
        <v>1.8531696031934644</v>
      </c>
      <c r="EI53" s="864">
        <f t="shared" si="37"/>
        <v>3.512945865860997E-3</v>
      </c>
      <c r="EJ53" s="514">
        <v>457.06829907878836</v>
      </c>
      <c r="EK53" s="125">
        <f t="shared" si="38"/>
        <v>-5.8442276104066764</v>
      </c>
      <c r="EL53" s="864">
        <f t="shared" si="39"/>
        <v>-1.2624907025535216E-2</v>
      </c>
      <c r="EM53" s="514">
        <v>506.36793840241069</v>
      </c>
      <c r="EN53" s="125">
        <f t="shared" si="40"/>
        <v>1.1008681063395898</v>
      </c>
      <c r="EO53" s="864">
        <f t="shared" si="41"/>
        <v>2.1787845894934627E-3</v>
      </c>
      <c r="EP53" s="514">
        <v>430.17129573533299</v>
      </c>
      <c r="EQ53" s="125">
        <f t="shared" si="42"/>
        <v>11.766560422302405</v>
      </c>
      <c r="ER53" s="864">
        <f t="shared" si="43"/>
        <v>2.8122436074962731E-2</v>
      </c>
    </row>
    <row r="54" spans="1:148" x14ac:dyDescent="0.3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64">
        <f t="shared" si="25"/>
        <v>7.7205487023203831E-2</v>
      </c>
      <c r="DR54" s="514">
        <v>437.06434756503711</v>
      </c>
      <c r="DS54" s="124">
        <f t="shared" si="26"/>
        <v>5.3981056766688198</v>
      </c>
      <c r="DT54" s="864">
        <f t="shared" si="27"/>
        <v>1.2505276421557202E-2</v>
      </c>
      <c r="DU54" s="514">
        <v>510.87042009819896</v>
      </c>
      <c r="DV54" s="124">
        <f t="shared" si="28"/>
        <v>18.776925100273559</v>
      </c>
      <c r="DW54" s="864">
        <f t="shared" si="29"/>
        <v>3.8157230874089731E-2</v>
      </c>
      <c r="DX54" s="514">
        <v>438.449776596878</v>
      </c>
      <c r="DY54" s="124">
        <f t="shared" si="30"/>
        <v>17.112698423338713</v>
      </c>
      <c r="DZ54" s="864">
        <f t="shared" si="31"/>
        <v>4.061522071003297E-2</v>
      </c>
      <c r="EA54" s="514">
        <v>398.47020141111835</v>
      </c>
      <c r="EB54" s="124">
        <f t="shared" si="32"/>
        <v>16.37689927821566</v>
      </c>
      <c r="EC54" s="864">
        <f t="shared" si="33"/>
        <v>4.2860995434354197E-2</v>
      </c>
      <c r="ED54" s="514">
        <v>544.04027832777047</v>
      </c>
      <c r="EE54" s="124">
        <f t="shared" si="34"/>
        <v>8.483582586364605</v>
      </c>
      <c r="EF54" s="864">
        <f t="shared" si="35"/>
        <v>1.5840680648423658E-2</v>
      </c>
      <c r="EG54" s="514">
        <v>528.58582247212917</v>
      </c>
      <c r="EH54" s="124">
        <f t="shared" si="36"/>
        <v>0.97243177922848645</v>
      </c>
      <c r="EI54" s="864">
        <f t="shared" si="37"/>
        <v>1.8430763820293068E-3</v>
      </c>
      <c r="EJ54" s="514">
        <v>455.65424012387979</v>
      </c>
      <c r="EK54" s="124">
        <f t="shared" si="38"/>
        <v>-5.356032937279565</v>
      </c>
      <c r="EL54" s="864">
        <f t="shared" si="39"/>
        <v>-1.1618033805873592E-2</v>
      </c>
      <c r="EM54" s="514">
        <v>505.28232094535804</v>
      </c>
      <c r="EN54" s="124">
        <f t="shared" si="40"/>
        <v>0.99312834091915647</v>
      </c>
      <c r="EO54" s="864">
        <f t="shared" si="41"/>
        <v>1.9693627297267102E-3</v>
      </c>
      <c r="EP54" s="514">
        <v>427.5883592902606</v>
      </c>
      <c r="EQ54" s="124">
        <f t="shared" si="42"/>
        <v>12.482673333027094</v>
      </c>
      <c r="ER54" s="864">
        <f t="shared" si="43"/>
        <v>3.0071072874470643E-2</v>
      </c>
    </row>
    <row r="55" spans="1:148" x14ac:dyDescent="0.3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64">
        <f t="shared" si="25"/>
        <v>-2.5418508222318052E-3</v>
      </c>
      <c r="DR55" s="514">
        <v>504.13826679649469</v>
      </c>
      <c r="DS55" s="124">
        <f t="shared" si="26"/>
        <v>29.49219215042001</v>
      </c>
      <c r="DT55" s="864">
        <f t="shared" si="27"/>
        <v>6.2135122833178812E-2</v>
      </c>
      <c r="DU55" s="514">
        <v>507.56390193009912</v>
      </c>
      <c r="DV55" s="124">
        <f t="shared" si="28"/>
        <v>-2.3175209948020665</v>
      </c>
      <c r="DW55" s="864">
        <f t="shared" si="29"/>
        <v>-4.5452155944567659E-3</v>
      </c>
      <c r="DX55" s="514">
        <v>491.39824304538803</v>
      </c>
      <c r="DY55" s="124">
        <f t="shared" si="30"/>
        <v>10.6763398460443</v>
      </c>
      <c r="DZ55" s="864">
        <f t="shared" si="31"/>
        <v>2.2208973160969286E-2</v>
      </c>
      <c r="EA55" s="514">
        <v>468.03972944975936</v>
      </c>
      <c r="EB55" s="124">
        <f t="shared" si="32"/>
        <v>-5.3973119356236907</v>
      </c>
      <c r="EC55" s="864">
        <f t="shared" si="33"/>
        <v>-1.1400273877662686E-2</v>
      </c>
      <c r="ED55" s="514">
        <v>546.31474103585663</v>
      </c>
      <c r="EE55" s="124">
        <f t="shared" si="34"/>
        <v>13.606896365541274</v>
      </c>
      <c r="EF55" s="864">
        <f t="shared" si="35"/>
        <v>2.5542887159775866E-2</v>
      </c>
      <c r="EG55" s="514">
        <v>548.40579710144925</v>
      </c>
      <c r="EH55" s="124">
        <f t="shared" si="36"/>
        <v>-0.34255599472987797</v>
      </c>
      <c r="EI55" s="864">
        <f t="shared" si="37"/>
        <v>-6.2424969987989775E-4</v>
      </c>
      <c r="EJ55" s="514">
        <v>468.90096618357489</v>
      </c>
      <c r="EK55" s="124">
        <f t="shared" si="38"/>
        <v>-30.06597596518543</v>
      </c>
      <c r="EL55" s="864">
        <f t="shared" si="39"/>
        <v>-6.0256448725257754E-2</v>
      </c>
      <c r="EM55" s="514">
        <v>518.3916933613167</v>
      </c>
      <c r="EN55" s="124">
        <f t="shared" si="40"/>
        <v>-0.68628604035075114</v>
      </c>
      <c r="EO55" s="864">
        <f t="shared" si="41"/>
        <v>-1.3221251287558406E-3</v>
      </c>
      <c r="EP55" s="514">
        <v>485.94093622368837</v>
      </c>
      <c r="EQ55" s="124">
        <f t="shared" si="42"/>
        <v>-4.5842198541669177</v>
      </c>
      <c r="ER55" s="864">
        <f t="shared" si="43"/>
        <v>-9.3455346731275857E-3</v>
      </c>
    </row>
    <row r="56" spans="1:148" x14ac:dyDescent="0.3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64" t="e">
        <f t="shared" si="25"/>
        <v>#DIV/0!</v>
      </c>
      <c r="DR56" s="514">
        <v>0</v>
      </c>
      <c r="DS56" s="124">
        <f t="shared" si="26"/>
        <v>0</v>
      </c>
      <c r="DT56" s="864" t="e">
        <f t="shared" si="27"/>
        <v>#DIV/0!</v>
      </c>
      <c r="DU56" s="514">
        <v>0</v>
      </c>
      <c r="DV56" s="124">
        <f t="shared" si="28"/>
        <v>0</v>
      </c>
      <c r="DW56" s="864" t="e">
        <f t="shared" si="29"/>
        <v>#DIV/0!</v>
      </c>
      <c r="DX56" s="514">
        <v>0</v>
      </c>
      <c r="DY56" s="124">
        <f t="shared" si="30"/>
        <v>0</v>
      </c>
      <c r="DZ56" s="864" t="e">
        <f t="shared" si="31"/>
        <v>#DIV/0!</v>
      </c>
      <c r="EA56" s="514">
        <v>0</v>
      </c>
      <c r="EB56" s="124">
        <f t="shared" si="32"/>
        <v>0</v>
      </c>
      <c r="EC56" s="864" t="e">
        <f t="shared" si="33"/>
        <v>#DIV/0!</v>
      </c>
      <c r="ED56" s="514">
        <v>0</v>
      </c>
      <c r="EE56" s="124">
        <f t="shared" si="34"/>
        <v>0</v>
      </c>
      <c r="EF56" s="864" t="e">
        <f t="shared" si="35"/>
        <v>#DIV/0!</v>
      </c>
      <c r="EG56" s="514">
        <v>0</v>
      </c>
      <c r="EH56" s="124">
        <f t="shared" si="36"/>
        <v>0</v>
      </c>
      <c r="EI56" s="864" t="e">
        <f t="shared" si="37"/>
        <v>#DIV/0!</v>
      </c>
      <c r="EJ56" s="514">
        <v>0</v>
      </c>
      <c r="EK56" s="124">
        <f t="shared" si="38"/>
        <v>0</v>
      </c>
      <c r="EL56" s="864" t="e">
        <f t="shared" si="39"/>
        <v>#DIV/0!</v>
      </c>
      <c r="EM56" s="514">
        <v>0</v>
      </c>
      <c r="EN56" s="124">
        <f t="shared" si="40"/>
        <v>0</v>
      </c>
      <c r="EO56" s="864" t="e">
        <f t="shared" si="41"/>
        <v>#DIV/0!</v>
      </c>
      <c r="EP56" s="514">
        <v>0</v>
      </c>
      <c r="EQ56" s="124">
        <f t="shared" si="42"/>
        <v>0</v>
      </c>
      <c r="ER56" s="864" t="e">
        <f t="shared" si="43"/>
        <v>#DIV/0!</v>
      </c>
    </row>
    <row r="57" spans="1:148" x14ac:dyDescent="0.3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7">
        <f t="shared" si="25"/>
        <v>8.5322843190450415E-2</v>
      </c>
      <c r="DR57" s="514">
        <v>510.70840197693576</v>
      </c>
      <c r="DS57" s="223">
        <f t="shared" si="26"/>
        <v>43.903422723823724</v>
      </c>
      <c r="DT57" s="867">
        <f t="shared" si="27"/>
        <v>9.4050887790591259E-2</v>
      </c>
      <c r="DU57" s="514">
        <v>674.95854063018248</v>
      </c>
      <c r="DV57" s="223">
        <f t="shared" si="28"/>
        <v>194.02985074626872</v>
      </c>
      <c r="DW57" s="867">
        <f t="shared" si="29"/>
        <v>0.40344827586206911</v>
      </c>
      <c r="DX57" s="514">
        <v>521.79487179487182</v>
      </c>
      <c r="DY57" s="223">
        <f t="shared" si="30"/>
        <v>33.596114030896672</v>
      </c>
      <c r="DZ57" s="867">
        <f t="shared" si="31"/>
        <v>6.8816467671429571E-2</v>
      </c>
      <c r="EA57" s="514">
        <v>487.64867337602931</v>
      </c>
      <c r="EB57" s="223">
        <f t="shared" si="32"/>
        <v>13.645087663713753</v>
      </c>
      <c r="EC57" s="867">
        <f t="shared" si="33"/>
        <v>2.8786887008899743E-2</v>
      </c>
      <c r="ED57" s="514">
        <v>618.22660098522158</v>
      </c>
      <c r="EE57" s="223">
        <f t="shared" si="34"/>
        <v>115.38891653573239</v>
      </c>
      <c r="EF57" s="867">
        <f t="shared" si="35"/>
        <v>0.22947547509702088</v>
      </c>
      <c r="EG57" s="514">
        <v>527.2925764192139</v>
      </c>
      <c r="EH57" s="223">
        <f t="shared" si="36"/>
        <v>48.03493449781655</v>
      </c>
      <c r="EI57" s="867">
        <f t="shared" si="37"/>
        <v>0.10022779043280174</v>
      </c>
      <c r="EJ57" s="514">
        <v>513.40482573726547</v>
      </c>
      <c r="EK57" s="223">
        <f t="shared" si="38"/>
        <v>25.557603515043184</v>
      </c>
      <c r="EL57" s="867">
        <f t="shared" si="39"/>
        <v>5.2388539589554702E-2</v>
      </c>
      <c r="EM57" s="514">
        <v>552.36593059936911</v>
      </c>
      <c r="EN57" s="223">
        <f t="shared" si="40"/>
        <v>63.371687456802249</v>
      </c>
      <c r="EO57" s="867">
        <f t="shared" si="41"/>
        <v>0.12959597857336361</v>
      </c>
      <c r="EP57" s="514">
        <v>506.60752241012847</v>
      </c>
      <c r="EQ57" s="223">
        <f t="shared" si="42"/>
        <v>28.265695675514621</v>
      </c>
      <c r="ER57" s="867">
        <f t="shared" si="43"/>
        <v>5.9090997474482938E-2</v>
      </c>
    </row>
    <row r="58" spans="1:148" x14ac:dyDescent="0.3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7">
        <f t="shared" si="25"/>
        <v>-0.28320812951316082</v>
      </c>
      <c r="DR58" s="514">
        <v>516.52892561983469</v>
      </c>
      <c r="DS58" s="223">
        <f t="shared" si="26"/>
        <v>-43.910634819725715</v>
      </c>
      <c r="DT58" s="867">
        <f t="shared" si="27"/>
        <v>-7.8350348403824321E-2</v>
      </c>
      <c r="DU58" s="514">
        <v>541.66666666666663</v>
      </c>
      <c r="DV58" s="223">
        <f t="shared" si="28"/>
        <v>-137.82051282051293</v>
      </c>
      <c r="DW58" s="867">
        <f t="shared" si="29"/>
        <v>-0.20283018867924543</v>
      </c>
      <c r="DX58" s="514">
        <v>513.48314606741576</v>
      </c>
      <c r="DY58" s="223">
        <f t="shared" si="30"/>
        <v>-148.0660514203721</v>
      </c>
      <c r="DZ58" s="867">
        <f t="shared" si="31"/>
        <v>-0.22381714312805193</v>
      </c>
      <c r="EA58" s="514">
        <v>619.59521619135239</v>
      </c>
      <c r="EB58" s="223">
        <f t="shared" si="32"/>
        <v>-25.931009382867728</v>
      </c>
      <c r="EC58" s="867">
        <f t="shared" si="33"/>
        <v>-4.0170342203837049E-2</v>
      </c>
      <c r="ED58" s="514">
        <v>608.695652173913</v>
      </c>
      <c r="EE58" s="223">
        <f t="shared" si="34"/>
        <v>-64.792719919110255</v>
      </c>
      <c r="EF58" s="867">
        <f t="shared" si="35"/>
        <v>-9.620466010088885E-2</v>
      </c>
      <c r="EG58" s="514">
        <v>590</v>
      </c>
      <c r="EH58" s="223">
        <f t="shared" si="36"/>
        <v>36.351931330472098</v>
      </c>
      <c r="EI58" s="867">
        <f t="shared" si="37"/>
        <v>6.5658914728682155E-2</v>
      </c>
      <c r="EJ58" s="514">
        <v>589.28571428571422</v>
      </c>
      <c r="EK58" s="223">
        <f t="shared" si="38"/>
        <v>81.221198156681965</v>
      </c>
      <c r="EL58" s="867">
        <f t="shared" si="39"/>
        <v>0.15986394557823116</v>
      </c>
      <c r="EM58" s="514">
        <v>595.77464788732391</v>
      </c>
      <c r="EN58" s="223">
        <f t="shared" si="40"/>
        <v>-33.402730004706882</v>
      </c>
      <c r="EO58" s="867">
        <f t="shared" si="41"/>
        <v>-5.3089527974794597E-2</v>
      </c>
      <c r="EP58" s="514">
        <v>613.73092926490983</v>
      </c>
      <c r="EQ58" s="223">
        <f t="shared" si="42"/>
        <v>-26.108104940321596</v>
      </c>
      <c r="ER58" s="867">
        <f t="shared" si="43"/>
        <v>-4.0804176589118966E-2</v>
      </c>
    </row>
    <row r="59" spans="1:148" x14ac:dyDescent="0.3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  <c r="DO59" s="514">
        <v>409.2</v>
      </c>
      <c r="DP59" s="124">
        <f t="shared" si="24"/>
        <v>2.3999999999999773</v>
      </c>
      <c r="DQ59" s="864">
        <f t="shared" si="25"/>
        <v>5.8997050147492061E-3</v>
      </c>
      <c r="DR59" s="514">
        <v>397</v>
      </c>
      <c r="DS59" s="124">
        <f t="shared" si="26"/>
        <v>2.9653533941655041E-2</v>
      </c>
      <c r="DT59" s="864">
        <f t="shared" si="27"/>
        <v>7.4699619771701189E-5</v>
      </c>
      <c r="DU59" s="514">
        <v>415.6</v>
      </c>
      <c r="DV59" s="124">
        <f t="shared" si="28"/>
        <v>2.4956985704292833</v>
      </c>
      <c r="DW59" s="864">
        <f t="shared" si="29"/>
        <v>6.0413279692145003E-3</v>
      </c>
      <c r="DX59" s="514">
        <v>405</v>
      </c>
      <c r="DY59" s="124">
        <f t="shared" si="30"/>
        <v>3.9905604726584443E-2</v>
      </c>
      <c r="DZ59" s="864">
        <f t="shared" si="31"/>
        <v>9.8542066931744102E-5</v>
      </c>
      <c r="EA59" s="514">
        <v>404.40291827557996</v>
      </c>
      <c r="EB59" s="124">
        <f t="shared" si="32"/>
        <v>3.3746286084234498</v>
      </c>
      <c r="EC59" s="864">
        <f t="shared" si="33"/>
        <v>8.4149390339128133E-3</v>
      </c>
      <c r="ED59" s="514">
        <v>415.3</v>
      </c>
      <c r="EE59" s="124">
        <f t="shared" si="34"/>
        <v>4.1000000000000227</v>
      </c>
      <c r="EF59" s="864">
        <f t="shared" si="35"/>
        <v>9.9708171206226229E-3</v>
      </c>
      <c r="EG59" s="514">
        <v>413.3</v>
      </c>
      <c r="EH59" s="124">
        <f t="shared" si="36"/>
        <v>-7.3000000000000114</v>
      </c>
      <c r="EI59" s="864">
        <f t="shared" si="37"/>
        <v>-1.7356157869709964E-2</v>
      </c>
      <c r="EJ59" s="514">
        <v>399.1</v>
      </c>
      <c r="EK59" s="124">
        <f t="shared" si="38"/>
        <v>-4.7999999999999545</v>
      </c>
      <c r="EL59" s="864">
        <f t="shared" si="39"/>
        <v>-1.188412973508283E-2</v>
      </c>
      <c r="EM59" s="514">
        <v>407.85559834145789</v>
      </c>
      <c r="EN59" s="124">
        <f t="shared" si="40"/>
        <v>-2.9043755460147622</v>
      </c>
      <c r="EO59" s="864">
        <f t="shared" si="41"/>
        <v>-7.0707365143868996E-3</v>
      </c>
      <c r="EP59" s="514">
        <v>406.5</v>
      </c>
      <c r="EQ59" s="124">
        <f t="shared" si="42"/>
        <v>3.9029089717085412</v>
      </c>
      <c r="ER59" s="864">
        <f t="shared" si="43"/>
        <v>9.694329786983669E-3</v>
      </c>
    </row>
    <row r="60" spans="1:148" x14ac:dyDescent="0.3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>
        <v>0</v>
      </c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64">
        <f t="shared" si="25"/>
        <v>-1.9966722129783763E-2</v>
      </c>
      <c r="DR60" s="514">
        <v>0</v>
      </c>
      <c r="DS60" s="124" t="e">
        <f t="shared" si="26"/>
        <v>#DIV/0!</v>
      </c>
      <c r="DT60" s="864" t="e">
        <f t="shared" si="27"/>
        <v>#DIV/0!</v>
      </c>
      <c r="DU60" s="514">
        <v>0</v>
      </c>
      <c r="DV60" s="124" t="e">
        <f t="shared" si="28"/>
        <v>#DIV/0!</v>
      </c>
      <c r="DW60" s="864" t="e">
        <f t="shared" si="29"/>
        <v>#DIV/0!</v>
      </c>
      <c r="DX60" s="514">
        <v>647.92073758084484</v>
      </c>
      <c r="DY60" s="124">
        <f t="shared" si="30"/>
        <v>-13.160365500130411</v>
      </c>
      <c r="DZ60" s="864">
        <f t="shared" si="31"/>
        <v>-1.9907338810315998E-2</v>
      </c>
      <c r="EA60" s="514">
        <v>671.82267691884158</v>
      </c>
      <c r="EB60" s="124">
        <f t="shared" si="32"/>
        <v>-3.268199624611043</v>
      </c>
      <c r="EC60" s="864">
        <f t="shared" si="33"/>
        <v>-4.8411254516497427E-3</v>
      </c>
      <c r="ED60" s="514">
        <v>0</v>
      </c>
      <c r="EE60" s="124">
        <f t="shared" si="34"/>
        <v>0</v>
      </c>
      <c r="EF60" s="864" t="e">
        <f t="shared" si="35"/>
        <v>#DIV/0!</v>
      </c>
      <c r="EG60" s="514">
        <v>0</v>
      </c>
      <c r="EH60" s="124">
        <f t="shared" si="36"/>
        <v>0</v>
      </c>
      <c r="EI60" s="864" t="e">
        <f t="shared" si="37"/>
        <v>#DIV/0!</v>
      </c>
      <c r="EJ60" s="514">
        <v>0</v>
      </c>
      <c r="EK60" s="124">
        <f t="shared" si="38"/>
        <v>0</v>
      </c>
      <c r="EL60" s="864" t="e">
        <f t="shared" si="39"/>
        <v>#DIV/0!</v>
      </c>
      <c r="EM60" s="514">
        <v>0</v>
      </c>
      <c r="EN60" s="124">
        <f t="shared" si="40"/>
        <v>0</v>
      </c>
      <c r="EO60" s="864" t="e">
        <f t="shared" si="41"/>
        <v>#DIV/0!</v>
      </c>
      <c r="EP60" s="514">
        <v>883.9</v>
      </c>
      <c r="EQ60" s="124">
        <f t="shared" si="42"/>
        <v>-3.5648114067726056E-2</v>
      </c>
      <c r="ER60" s="864">
        <f t="shared" si="43"/>
        <v>-4.0328856680668493E-5</v>
      </c>
    </row>
    <row r="61" spans="1:148" x14ac:dyDescent="0.3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64" t="e">
        <f t="shared" si="25"/>
        <v>#DIV/0!</v>
      </c>
      <c r="DR61" s="514"/>
      <c r="DS61" s="124">
        <f t="shared" si="26"/>
        <v>0</v>
      </c>
      <c r="DT61" s="864" t="e">
        <f t="shared" si="27"/>
        <v>#DIV/0!</v>
      </c>
      <c r="DU61" s="514"/>
      <c r="DV61" s="124">
        <f t="shared" si="28"/>
        <v>0</v>
      </c>
      <c r="DW61" s="864" t="e">
        <f t="shared" si="29"/>
        <v>#DIV/0!</v>
      </c>
      <c r="DX61" s="514"/>
      <c r="DY61" s="124">
        <f t="shared" si="30"/>
        <v>0</v>
      </c>
      <c r="DZ61" s="864" t="e">
        <f t="shared" si="31"/>
        <v>#DIV/0!</v>
      </c>
      <c r="EA61" s="514"/>
      <c r="EB61" s="124">
        <f t="shared" si="32"/>
        <v>0</v>
      </c>
      <c r="EC61" s="864" t="e">
        <f t="shared" si="33"/>
        <v>#DIV/0!</v>
      </c>
      <c r="ED61" s="514"/>
      <c r="EE61" s="124">
        <f t="shared" si="34"/>
        <v>0</v>
      </c>
      <c r="EF61" s="864" t="e">
        <f t="shared" si="35"/>
        <v>#DIV/0!</v>
      </c>
      <c r="EG61" s="514"/>
      <c r="EH61" s="124">
        <f t="shared" si="36"/>
        <v>0</v>
      </c>
      <c r="EI61" s="864" t="e">
        <f t="shared" si="37"/>
        <v>#DIV/0!</v>
      </c>
      <c r="EJ61" s="514"/>
      <c r="EK61" s="124">
        <f t="shared" si="38"/>
        <v>0</v>
      </c>
      <c r="EL61" s="864" t="e">
        <f t="shared" si="39"/>
        <v>#DIV/0!</v>
      </c>
      <c r="EM61" s="514"/>
      <c r="EN61" s="124">
        <f t="shared" si="40"/>
        <v>0</v>
      </c>
      <c r="EO61" s="864" t="e">
        <f t="shared" si="41"/>
        <v>#DIV/0!</v>
      </c>
      <c r="EP61" s="514"/>
      <c r="EQ61" s="124">
        <f t="shared" si="42"/>
        <v>0</v>
      </c>
      <c r="ER61" s="864" t="e">
        <f t="shared" si="43"/>
        <v>#DIV/0!</v>
      </c>
    </row>
    <row r="62" spans="1:148" x14ac:dyDescent="0.3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548.47581716830314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  <c r="DO62" s="517">
        <v>493.90863924807707</v>
      </c>
      <c r="DP62" s="126">
        <f t="shared" si="24"/>
        <v>-7.7405541036137038</v>
      </c>
      <c r="DQ62" s="847">
        <f t="shared" si="25"/>
        <v>-1.5430213396529953E-2</v>
      </c>
      <c r="DR62" s="517">
        <v>548.41232761207129</v>
      </c>
      <c r="DS62" s="126">
        <f t="shared" si="26"/>
        <v>13.275062734596077</v>
      </c>
      <c r="DT62" s="847">
        <f t="shared" si="27"/>
        <v>2.4806836686350985E-2</v>
      </c>
      <c r="DU62" s="517">
        <v>513.70007203299963</v>
      </c>
      <c r="DV62" s="126">
        <f t="shared" si="28"/>
        <v>-33.714546738609329</v>
      </c>
      <c r="DW62" s="847">
        <f t="shared" si="29"/>
        <v>-6.1588685399495392E-2</v>
      </c>
      <c r="DX62" s="517">
        <v>515.64478218359727</v>
      </c>
      <c r="DY62" s="126">
        <f t="shared" si="30"/>
        <v>-14.829178782392091</v>
      </c>
      <c r="DZ62" s="847">
        <f t="shared" si="31"/>
        <v>-2.7954583775211626E-2</v>
      </c>
      <c r="EA62" s="517">
        <v>505.67146118103267</v>
      </c>
      <c r="EB62" s="126">
        <f t="shared" si="32"/>
        <v>-6.4322241759733743</v>
      </c>
      <c r="EC62" s="847">
        <f t="shared" si="33"/>
        <v>-1.2560394232447746E-2</v>
      </c>
      <c r="ED62" s="517">
        <v>530.21957525006985</v>
      </c>
      <c r="EE62" s="126">
        <f t="shared" si="34"/>
        <v>-18.256241918233286</v>
      </c>
      <c r="EF62" s="847">
        <f t="shared" si="35"/>
        <v>-3.3285409031317867E-2</v>
      </c>
      <c r="EG62" s="517">
        <v>530.06976896230731</v>
      </c>
      <c r="EH62" s="126">
        <f t="shared" si="36"/>
        <v>-33.693186969383873</v>
      </c>
      <c r="EI62" s="847">
        <f t="shared" si="37"/>
        <v>-5.9764811814748499E-2</v>
      </c>
      <c r="EJ62" s="517">
        <v>663.42839402657432</v>
      </c>
      <c r="EK62" s="126">
        <f t="shared" si="38"/>
        <v>137.74115286803226</v>
      </c>
      <c r="EL62" s="847">
        <f t="shared" si="39"/>
        <v>0.26202110700740955</v>
      </c>
      <c r="EM62" s="517">
        <v>570.04793929878554</v>
      </c>
      <c r="EN62" s="126">
        <f t="shared" si="40"/>
        <v>28.444898204391961</v>
      </c>
      <c r="EO62" s="847">
        <f t="shared" si="41"/>
        <v>5.2519827338699206E-2</v>
      </c>
      <c r="EP62" s="517">
        <v>527.81473484051628</v>
      </c>
      <c r="EQ62" s="126">
        <f t="shared" si="42"/>
        <v>6.9480540510558058</v>
      </c>
      <c r="ER62" s="847">
        <f t="shared" si="43"/>
        <v>1.3339409694098438E-2</v>
      </c>
    </row>
    <row r="63" spans="1:148" x14ac:dyDescent="0.3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557.54324211859819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  <c r="DO63" s="514">
        <v>495.7794696342113</v>
      </c>
      <c r="DP63" s="124">
        <f t="shared" si="24"/>
        <v>-10.437938265291905</v>
      </c>
      <c r="DQ63" s="864">
        <f t="shared" si="25"/>
        <v>-2.0619477130593061E-2</v>
      </c>
      <c r="DR63" s="514">
        <v>545.9641232784785</v>
      </c>
      <c r="DS63" s="124">
        <f t="shared" si="26"/>
        <v>13.104638031008108</v>
      </c>
      <c r="DT63" s="864">
        <f t="shared" si="27"/>
        <v>2.4593046373045338E-2</v>
      </c>
      <c r="DU63" s="514">
        <v>518.28289256623952</v>
      </c>
      <c r="DV63" s="124">
        <f t="shared" si="28"/>
        <v>-28.094606547301623</v>
      </c>
      <c r="DW63" s="864">
        <f t="shared" si="29"/>
        <v>-5.141977221405189E-2</v>
      </c>
      <c r="DX63" s="514">
        <v>518.46171885183173</v>
      </c>
      <c r="DY63" s="124">
        <f t="shared" si="30"/>
        <v>-13.500459123794371</v>
      </c>
      <c r="DZ63" s="864">
        <f t="shared" si="31"/>
        <v>-2.5378607131751663E-2</v>
      </c>
      <c r="EA63" s="514">
        <v>505.14185609357787</v>
      </c>
      <c r="EB63" s="124">
        <f t="shared" si="32"/>
        <v>-10.812267539100503</v>
      </c>
      <c r="EC63" s="864">
        <f t="shared" si="33"/>
        <v>-2.0955869996686076E-2</v>
      </c>
      <c r="ED63" s="514">
        <v>540.05053705349985</v>
      </c>
      <c r="EE63" s="124">
        <f t="shared" si="34"/>
        <v>-17.492705065098335</v>
      </c>
      <c r="EF63" s="864">
        <f t="shared" si="35"/>
        <v>-3.1374615892801661E-2</v>
      </c>
      <c r="EG63" s="514">
        <v>567.0198647316596</v>
      </c>
      <c r="EH63" s="124">
        <f t="shared" si="36"/>
        <v>17.195106425565655</v>
      </c>
      <c r="EI63" s="864">
        <f t="shared" si="37"/>
        <v>3.1273794360480466E-2</v>
      </c>
      <c r="EJ63" s="514">
        <v>781.20387560836559</v>
      </c>
      <c r="EK63" s="124">
        <f t="shared" si="38"/>
        <v>259.09976755998946</v>
      </c>
      <c r="EL63" s="864">
        <f t="shared" si="39"/>
        <v>0.49626073337845156</v>
      </c>
      <c r="EM63" s="514">
        <v>616.61475589605755</v>
      </c>
      <c r="EN63" s="124">
        <f t="shared" si="40"/>
        <v>74.791232479472342</v>
      </c>
      <c r="EO63" s="864">
        <f t="shared" si="41"/>
        <v>0.13803614875902781</v>
      </c>
      <c r="EP63" s="514">
        <v>542.02529834729899</v>
      </c>
      <c r="EQ63" s="124">
        <f t="shared" si="42"/>
        <v>17.946582929584338</v>
      </c>
      <c r="ER63" s="864">
        <f t="shared" si="43"/>
        <v>3.4244059912412382E-2</v>
      </c>
    </row>
    <row r="64" spans="1:148" x14ac:dyDescent="0.3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729.06050438772274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  <c r="DO64" s="514">
        <v>477.46617639709592</v>
      </c>
      <c r="DP64" s="124">
        <f t="shared" si="24"/>
        <v>-57.977066105928714</v>
      </c>
      <c r="DQ64" s="864">
        <f t="shared" si="25"/>
        <v>-0.10827864001963049</v>
      </c>
      <c r="DR64" s="514">
        <v>559.10452997774871</v>
      </c>
      <c r="DS64" s="124">
        <f t="shared" si="26"/>
        <v>-13.092041662684892</v>
      </c>
      <c r="DT64" s="864">
        <f t="shared" si="27"/>
        <v>-2.2880321748785112E-2</v>
      </c>
      <c r="DU64" s="514">
        <v>157.0023027004396</v>
      </c>
      <c r="DV64" s="124">
        <f t="shared" si="28"/>
        <v>-463.58227270809232</v>
      </c>
      <c r="DW64" s="864">
        <f t="shared" si="29"/>
        <v>-0.74700901549626064</v>
      </c>
      <c r="DX64" s="514">
        <v>497.8396329339655</v>
      </c>
      <c r="DY64" s="124">
        <f t="shared" si="30"/>
        <v>-70.430840607405116</v>
      </c>
      <c r="DZ64" s="864">
        <f t="shared" si="31"/>
        <v>-0.12393894085063296</v>
      </c>
      <c r="EA64" s="514">
        <v>517.33706756077459</v>
      </c>
      <c r="EB64" s="124">
        <f t="shared" si="32"/>
        <v>-39.174777368293121</v>
      </c>
      <c r="EC64" s="864">
        <f t="shared" si="33"/>
        <v>-7.0393429583311545E-2</v>
      </c>
      <c r="ED64" s="514">
        <v>2276.7283942446425</v>
      </c>
      <c r="EE64" s="124">
        <f t="shared" si="34"/>
        <v>1547.6678898569198</v>
      </c>
      <c r="EF64" s="864">
        <f t="shared" si="35"/>
        <v>2.1228250337832759</v>
      </c>
      <c r="EG64" s="514">
        <v>505.15433266414919</v>
      </c>
      <c r="EH64" s="124">
        <f t="shared" si="36"/>
        <v>-192.31902637920501</v>
      </c>
      <c r="EI64" s="864">
        <f t="shared" si="37"/>
        <v>-0.27573673443669217</v>
      </c>
      <c r="EJ64" s="514">
        <v>755.91742460513933</v>
      </c>
      <c r="EK64" s="124">
        <f t="shared" si="38"/>
        <v>228.12616163941607</v>
      </c>
      <c r="EL64" s="864">
        <f t="shared" si="39"/>
        <v>0.43222799929947198</v>
      </c>
      <c r="EM64" s="514">
        <v>564.02328943140765</v>
      </c>
      <c r="EN64" s="124">
        <f t="shared" si="40"/>
        <v>10.213648528109047</v>
      </c>
      <c r="EO64" s="864">
        <f t="shared" si="41"/>
        <v>1.8442525687075328E-2</v>
      </c>
      <c r="EP64" s="514">
        <v>541.96321616462114</v>
      </c>
      <c r="EQ64" s="124">
        <f t="shared" si="42"/>
        <v>-13.571651888652582</v>
      </c>
      <c r="ER64" s="864">
        <f t="shared" si="43"/>
        <v>-2.44298831074472E-2</v>
      </c>
    </row>
    <row r="65" spans="1:148" x14ac:dyDescent="0.3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529.90347264050376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  <c r="DO65" s="514">
        <v>508.07225378759443</v>
      </c>
      <c r="DP65" s="124">
        <f t="shared" si="24"/>
        <v>23.634240824593974</v>
      </c>
      <c r="DQ65" s="864">
        <f t="shared" si="25"/>
        <v>4.8786924626410495E-2</v>
      </c>
      <c r="DR65" s="514">
        <v>547.05446585218681</v>
      </c>
      <c r="DS65" s="124">
        <f t="shared" si="26"/>
        <v>24.800027137851316</v>
      </c>
      <c r="DT65" s="864">
        <f t="shared" si="27"/>
        <v>4.7486484172165208E-2</v>
      </c>
      <c r="DU65" s="514">
        <v>508.17948799032524</v>
      </c>
      <c r="DV65" s="124">
        <f t="shared" si="28"/>
        <v>-21.897254044689021</v>
      </c>
      <c r="DW65" s="864">
        <f t="shared" si="29"/>
        <v>-4.1309592193431111E-2</v>
      </c>
      <c r="DX65" s="514">
        <v>521.63293494265781</v>
      </c>
      <c r="DY65" s="124">
        <f t="shared" si="30"/>
        <v>6.6686542960731003</v>
      </c>
      <c r="DZ65" s="864">
        <f t="shared" si="31"/>
        <v>1.2949741461097061E-2</v>
      </c>
      <c r="EA65" s="514">
        <v>494.97666523810875</v>
      </c>
      <c r="EB65" s="124">
        <f t="shared" si="32"/>
        <v>1.4483077146940673</v>
      </c>
      <c r="EC65" s="864">
        <f t="shared" si="33"/>
        <v>2.9345987775897045E-3</v>
      </c>
      <c r="ED65" s="514">
        <v>496.89654210640367</v>
      </c>
      <c r="EE65" s="124">
        <f t="shared" si="34"/>
        <v>-33.006930534100093</v>
      </c>
      <c r="EF65" s="864">
        <f t="shared" si="35"/>
        <v>-6.2288571859374468E-2</v>
      </c>
      <c r="EG65" s="514">
        <v>527.84968293444683</v>
      </c>
      <c r="EH65" s="124">
        <f t="shared" si="36"/>
        <v>-21.51720372149191</v>
      </c>
      <c r="EI65" s="864">
        <f t="shared" si="37"/>
        <v>-3.916727462856321E-2</v>
      </c>
      <c r="EJ65" s="514">
        <v>535.18632243761226</v>
      </c>
      <c r="EK65" s="124">
        <f t="shared" si="38"/>
        <v>7.0627010066748426</v>
      </c>
      <c r="EL65" s="864">
        <f t="shared" si="39"/>
        <v>1.3373196577609301E-2</v>
      </c>
      <c r="EM65" s="514">
        <v>522.92297933496729</v>
      </c>
      <c r="EN65" s="124">
        <f t="shared" si="40"/>
        <v>-12.203933794041518</v>
      </c>
      <c r="EO65" s="864">
        <f t="shared" si="41"/>
        <v>-2.2805681221828931E-2</v>
      </c>
      <c r="EP65" s="514">
        <v>503.27163768285772</v>
      </c>
      <c r="EQ65" s="124">
        <f t="shared" si="42"/>
        <v>-0.83403089864373214</v>
      </c>
      <c r="ER65" s="864">
        <f t="shared" si="43"/>
        <v>-1.6544763342784944E-3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ER65"/>
  <sheetViews>
    <sheetView showGridLines="0" view="pageBreakPreview" zoomScale="85" zoomScaleSheetLayoutView="85" workbookViewId="0">
      <pane xSplit="1" ySplit="3" topLeftCell="EE4" activePane="bottomRight" state="frozen"/>
      <selection activeCell="A5" sqref="A5"/>
      <selection pane="topRight" activeCell="A5" sqref="A5"/>
      <selection pane="bottomLeft" activeCell="A5" sqref="A5"/>
      <selection pane="bottomRight" activeCell="ER4" sqref="ER4"/>
    </sheetView>
  </sheetViews>
  <sheetFormatPr defaultColWidth="9.109375" defaultRowHeight="14.4" outlineLevelCol="1" x14ac:dyDescent="0.3"/>
  <cols>
    <col min="1" max="1" width="38.88671875" style="740" customWidth="1"/>
    <col min="2" max="2" width="13" style="283" customWidth="1"/>
    <col min="3" max="3" width="11.109375" style="740" customWidth="1" outlineLevel="1"/>
    <col min="4" max="5" width="7.44140625" style="740" customWidth="1" outlineLevel="1"/>
    <col min="6" max="6" width="7.33203125" style="740" customWidth="1" outlineLevel="1"/>
    <col min="7" max="9" width="7.44140625" style="740" customWidth="1" outlineLevel="1"/>
    <col min="10" max="11" width="7.33203125" style="740" customWidth="1" outlineLevel="1"/>
    <col min="12" max="12" width="8.109375" style="740" customWidth="1" outlineLevel="1"/>
    <col min="13" max="13" width="9.44140625" style="740" customWidth="1" outlineLevel="1"/>
    <col min="14" max="18" width="7.33203125" style="740" customWidth="1" outlineLevel="1"/>
    <col min="19" max="19" width="12" style="740" customWidth="1" outlineLevel="1"/>
    <col min="20" max="20" width="8.88671875" style="740" customWidth="1" outlineLevel="1"/>
    <col min="21" max="21" width="10.6640625" style="740" customWidth="1" outlineLevel="1"/>
    <col min="22" max="30" width="9.109375" style="740" customWidth="1"/>
    <col min="31" max="31" width="7.33203125" style="740" customWidth="1"/>
    <col min="32" max="32" width="9" style="740" customWidth="1"/>
    <col min="33" max="35" width="9.109375" style="740" customWidth="1"/>
    <col min="36" max="36" width="7.33203125" style="740" customWidth="1"/>
    <col min="37" max="37" width="10.44140625" style="740" customWidth="1"/>
    <col min="38" max="38" width="9.33203125" style="740" customWidth="1"/>
    <col min="39" max="39" width="8.5546875" style="740" customWidth="1"/>
    <col min="40" max="40" width="11.109375" style="740" customWidth="1"/>
    <col min="41" max="44" width="9.109375" style="740"/>
    <col min="45" max="48" width="9.109375" style="740" customWidth="1"/>
    <col min="49" max="49" width="9" style="740" customWidth="1"/>
    <col min="50" max="50" width="8.6640625" style="740" customWidth="1"/>
    <col min="51" max="53" width="9.109375" style="740" customWidth="1"/>
    <col min="54" max="54" width="9.44140625" style="740" customWidth="1"/>
    <col min="55" max="55" width="11.33203125" style="740" customWidth="1"/>
    <col min="56" max="56" width="11.109375" style="740" customWidth="1"/>
    <col min="57" max="57" width="11.5546875" style="740" customWidth="1"/>
    <col min="58" max="58" width="11.33203125" style="740" customWidth="1"/>
    <col min="59" max="59" width="9.109375" style="740" customWidth="1"/>
    <col min="60" max="69" width="9.109375" style="740"/>
    <col min="70" max="70" width="9.109375" style="207"/>
    <col min="71" max="72" width="9.109375" style="740"/>
    <col min="73" max="73" width="9.109375" style="207"/>
    <col min="74" max="145" width="9.109375" style="740"/>
    <col min="146" max="146" width="10.88671875" style="740" customWidth="1"/>
    <col min="147" max="16384" width="9.109375" style="740"/>
  </cols>
  <sheetData>
    <row r="1" spans="1:148" ht="28.5" customHeight="1" x14ac:dyDescent="0.3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48" ht="18" x14ac:dyDescent="0.3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  <c r="EG2" s="685"/>
      <c r="EH2" s="603" t="s">
        <v>338</v>
      </c>
      <c r="EI2" s="601"/>
      <c r="EJ2" s="685"/>
      <c r="EK2" s="603" t="s">
        <v>338</v>
      </c>
      <c r="EL2" s="601"/>
      <c r="EM2" s="685"/>
      <c r="EN2" s="603" t="s">
        <v>338</v>
      </c>
      <c r="EO2" s="601"/>
      <c r="EP2" s="685"/>
      <c r="EQ2" s="603" t="s">
        <v>338</v>
      </c>
      <c r="ER2" s="601"/>
    </row>
    <row r="3" spans="1:148" x14ac:dyDescent="0.3">
      <c r="A3" s="54"/>
      <c r="B3" s="276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64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3" t="s">
        <v>329</v>
      </c>
      <c r="BZ3" s="815" t="s">
        <v>213</v>
      </c>
      <c r="CA3" s="815" t="s">
        <v>121</v>
      </c>
      <c r="CB3" s="832" t="s">
        <v>330</v>
      </c>
      <c r="CC3" s="815" t="s">
        <v>213</v>
      </c>
      <c r="CD3" s="815" t="s">
        <v>121</v>
      </c>
      <c r="CE3" s="832" t="s">
        <v>331</v>
      </c>
      <c r="CF3" s="815" t="s">
        <v>213</v>
      </c>
      <c r="CG3" s="815" t="s">
        <v>121</v>
      </c>
      <c r="CH3" s="832" t="s">
        <v>103</v>
      </c>
      <c r="CI3" s="815" t="s">
        <v>213</v>
      </c>
      <c r="CJ3" s="815" t="s">
        <v>121</v>
      </c>
      <c r="CK3" s="832" t="s">
        <v>109</v>
      </c>
      <c r="CL3" s="815" t="s">
        <v>213</v>
      </c>
      <c r="CM3" s="815" t="s">
        <v>121</v>
      </c>
      <c r="CN3" s="832" t="s">
        <v>332</v>
      </c>
      <c r="CO3" s="815" t="s">
        <v>213</v>
      </c>
      <c r="CP3" s="815" t="s">
        <v>121</v>
      </c>
      <c r="CQ3" s="832" t="s">
        <v>333</v>
      </c>
      <c r="CR3" s="815" t="s">
        <v>213</v>
      </c>
      <c r="CS3" s="815" t="s">
        <v>121</v>
      </c>
      <c r="CT3" s="832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2" t="s">
        <v>341</v>
      </c>
      <c r="DJ3" s="815" t="s">
        <v>213</v>
      </c>
      <c r="DK3" s="601" t="s">
        <v>121</v>
      </c>
      <c r="DL3" s="832" t="s">
        <v>3</v>
      </c>
      <c r="DM3" s="815" t="s">
        <v>213</v>
      </c>
      <c r="DN3" s="601" t="s">
        <v>121</v>
      </c>
      <c r="DO3" s="832" t="s">
        <v>342</v>
      </c>
      <c r="DP3" s="815" t="s">
        <v>213</v>
      </c>
      <c r="DQ3" s="601" t="s">
        <v>121</v>
      </c>
      <c r="DR3" s="832" t="s">
        <v>373</v>
      </c>
      <c r="DS3" s="815" t="s">
        <v>213</v>
      </c>
      <c r="DT3" s="601" t="s">
        <v>121</v>
      </c>
      <c r="DU3" s="846">
        <v>42156</v>
      </c>
      <c r="DV3" s="815" t="s">
        <v>213</v>
      </c>
      <c r="DW3" s="601" t="s">
        <v>121</v>
      </c>
      <c r="DX3" s="846" t="s">
        <v>375</v>
      </c>
      <c r="DY3" s="815" t="s">
        <v>213</v>
      </c>
      <c r="DZ3" s="601" t="s">
        <v>121</v>
      </c>
      <c r="EA3" s="846" t="s">
        <v>374</v>
      </c>
      <c r="EB3" s="815" t="s">
        <v>213</v>
      </c>
      <c r="EC3" s="601" t="s">
        <v>121</v>
      </c>
      <c r="ED3" s="846">
        <v>42186</v>
      </c>
      <c r="EE3" s="815" t="s">
        <v>213</v>
      </c>
      <c r="EF3" s="601" t="s">
        <v>121</v>
      </c>
      <c r="EG3" s="846">
        <v>42217</v>
      </c>
      <c r="EH3" s="815" t="s">
        <v>213</v>
      </c>
      <c r="EI3" s="601" t="s">
        <v>121</v>
      </c>
      <c r="EJ3" s="846">
        <v>42248</v>
      </c>
      <c r="EK3" s="815" t="s">
        <v>213</v>
      </c>
      <c r="EL3" s="601" t="s">
        <v>121</v>
      </c>
      <c r="EM3" s="846" t="s">
        <v>379</v>
      </c>
      <c r="EN3" s="815" t="s">
        <v>213</v>
      </c>
      <c r="EO3" s="601" t="s">
        <v>121</v>
      </c>
      <c r="EP3" s="846" t="s">
        <v>380</v>
      </c>
      <c r="EQ3" s="815" t="s">
        <v>213</v>
      </c>
      <c r="ER3" s="601" t="s">
        <v>121</v>
      </c>
    </row>
    <row r="4" spans="1:148" x14ac:dyDescent="0.3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178.88605593406476</v>
      </c>
      <c r="BZ4" s="131">
        <f>BY4-AX4</f>
        <v>0.97740521667381586</v>
      </c>
      <c r="CA4" s="763">
        <f>BZ4/AX4</f>
        <v>5.4938599822581449E-3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  <c r="DR4" s="92">
        <v>168.29302606657924</v>
      </c>
      <c r="DS4" s="131">
        <f>DR4-BO4</f>
        <v>-2.2504613939054536</v>
      </c>
      <c r="DT4" s="763">
        <f>DS4/BO4</f>
        <v>-1.3195821355693166E-2</v>
      </c>
      <c r="DU4" s="92">
        <v>173.73795929391488</v>
      </c>
      <c r="DV4" s="131">
        <f>DU4-BP4</f>
        <v>-1.4689901507521199</v>
      </c>
      <c r="DW4" s="763">
        <f>DV4/BP4</f>
        <v>-8.38431440880745E-3</v>
      </c>
      <c r="DX4" s="92">
        <v>163.15432076850493</v>
      </c>
      <c r="DY4" s="131">
        <f>DX4-BS4</f>
        <v>-1.5733835522406423</v>
      </c>
      <c r="DZ4" s="763">
        <f>DY4/BS4</f>
        <v>-9.5514203802480394E-3</v>
      </c>
      <c r="EA4" s="92">
        <v>159.76262022069125</v>
      </c>
      <c r="EB4" s="131">
        <f>EA4-BV4</f>
        <v>2.1756955175449093</v>
      </c>
      <c r="EC4" s="763">
        <f>EB4/BV4</f>
        <v>1.3806320046180012E-2</v>
      </c>
      <c r="ED4" s="92">
        <v>180.04296931918537</v>
      </c>
      <c r="EE4" s="131">
        <f>ED4-BY4</f>
        <v>1.1569133851206175</v>
      </c>
      <c r="EF4" s="763">
        <f>EE4/BY4</f>
        <v>6.467320099824001E-3</v>
      </c>
      <c r="EG4" s="92">
        <v>181.2210089502145</v>
      </c>
      <c r="EH4" s="131">
        <f>EG4-CB4</f>
        <v>0.92384115094563413</v>
      </c>
      <c r="EI4" s="763">
        <f>EH4/CB4</f>
        <v>5.1239914759735926E-3</v>
      </c>
      <c r="EJ4" s="92">
        <v>177.6799043907007</v>
      </c>
      <c r="EK4" s="131">
        <f>EJ4-CE4</f>
        <v>0.42426115592505198</v>
      </c>
      <c r="EL4" s="763">
        <f>EK4/CE4</f>
        <v>2.3934987241174418E-3</v>
      </c>
      <c r="EM4" s="92">
        <v>179.51726723901061</v>
      </c>
      <c r="EN4" s="131">
        <f>EM4-CH4</f>
        <v>0.74218722866424969</v>
      </c>
      <c r="EO4" s="763">
        <f>EN4/CH4</f>
        <v>4.1515138945612366E-3</v>
      </c>
      <c r="EP4" s="92">
        <v>161.59162774847749</v>
      </c>
      <c r="EQ4" s="131">
        <f>EP4-CK4</f>
        <v>2.0418374635877115</v>
      </c>
      <c r="ER4" s="763">
        <f>EQ4/CK4</f>
        <v>1.2797493872864616E-2</v>
      </c>
    </row>
    <row r="5" spans="1:148" x14ac:dyDescent="0.3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31">
        <f>BY5-AX5</f>
        <v>2.99544301212768</v>
      </c>
      <c r="CA5" s="763">
        <f>BZ5/AX5</f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7">
        <f t="shared" ref="DQ5:DQ64" si="25">DP5/BN5</f>
        <v>-3.9012359659741994E-3</v>
      </c>
      <c r="DR5" s="518">
        <v>170.41047970904825</v>
      </c>
      <c r="DS5" s="126">
        <f t="shared" ref="DS5:DS64" si="26">DR5-BO5</f>
        <v>-2.6885635744611989</v>
      </c>
      <c r="DT5" s="847">
        <f t="shared" ref="DT5:DT64" si="27">DS5/BO5</f>
        <v>-1.5531937805443256E-2</v>
      </c>
      <c r="DU5" s="518">
        <v>173.37253999569958</v>
      </c>
      <c r="DV5" s="126">
        <f t="shared" ref="DV5:DV64" si="28">DU5-BP5</f>
        <v>-2.7939050903235341</v>
      </c>
      <c r="DW5" s="847">
        <f t="shared" ref="DW5:DW64" si="29">DV5/BP5</f>
        <v>-1.585946227704858E-2</v>
      </c>
      <c r="DX5" s="518">
        <v>161.58864894723041</v>
      </c>
      <c r="DY5" s="126">
        <f t="shared" ref="DY5:DY64" si="30">DX5-BS5</f>
        <v>-1.5138605318620932</v>
      </c>
      <c r="DZ5" s="847">
        <f t="shared" ref="DZ5:DZ64" si="31">DY5/BS5</f>
        <v>-9.2816507648899749E-3</v>
      </c>
      <c r="EA5" s="518">
        <v>156.1603470811848</v>
      </c>
      <c r="EB5" s="126">
        <f t="shared" ref="EB5:EB64" si="32">EA5-BV5</f>
        <v>2.5530952798226849</v>
      </c>
      <c r="EC5" s="847">
        <f t="shared" ref="EC5:EC64" si="33">EB5/BV5</f>
        <v>1.6620929349899647E-2</v>
      </c>
      <c r="ED5" s="518">
        <v>180.34664263528884</v>
      </c>
      <c r="EE5" s="126">
        <f t="shared" ref="EE5:EE64" si="34">ED5-BY5</f>
        <v>0.80364706222289328</v>
      </c>
      <c r="EF5" s="847">
        <f t="shared" ref="EF5:EF64" si="35">EE5/BY5</f>
        <v>4.4760702563628827E-3</v>
      </c>
      <c r="EG5" s="518">
        <v>181.01890206802412</v>
      </c>
      <c r="EH5" s="126">
        <f t="shared" ref="EH5:EH64" si="36">EG5-CB5</f>
        <v>-0.66065492697981654</v>
      </c>
      <c r="EI5" s="847">
        <f t="shared" ref="EI5:EI64" si="37">EH5/CB5</f>
        <v>-3.6363746032140759E-3</v>
      </c>
      <c r="EJ5" s="518">
        <v>179.09502172858569</v>
      </c>
      <c r="EK5" s="126">
        <f t="shared" ref="EK5:EK64" si="38">EJ5-CE5</f>
        <v>5.4497249620141019E-2</v>
      </c>
      <c r="EL5" s="847">
        <f t="shared" ref="EL5:EL64" si="39">EK5/CE5</f>
        <v>3.0438499763523418E-4</v>
      </c>
      <c r="EM5" s="518">
        <v>180.11191658384257</v>
      </c>
      <c r="EN5" s="126">
        <f t="shared" ref="EN5:EN64" si="40">EM5-CH5</f>
        <v>0.15631420267337148</v>
      </c>
      <c r="EO5" s="847">
        <f t="shared" ref="EO5:EO64" si="41">EN5/CH5</f>
        <v>8.6862648678354463E-4</v>
      </c>
      <c r="EP5" s="518">
        <v>158.65710979761926</v>
      </c>
      <c r="EQ5" s="126">
        <f t="shared" ref="EQ5:EQ64" si="42">EP5-CK5</f>
        <v>2.4300811961332727</v>
      </c>
      <c r="ER5" s="847">
        <f t="shared" ref="ER5:ER64" si="43">EQ5/CK5</f>
        <v>1.5554806475466426E-2</v>
      </c>
    </row>
    <row r="6" spans="1:148" x14ac:dyDescent="0.3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44">DC6-BJ6</f>
        <v>2.1892811709663533</v>
      </c>
      <c r="DE6" s="485">
        <f t="shared" ref="DE6:DE64" si="45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68">
        <f t="shared" si="25"/>
        <v>-7.9332279548656043E-3</v>
      </c>
      <c r="DR6" s="503">
        <v>164.69772838775495</v>
      </c>
      <c r="DS6" s="503">
        <f t="shared" si="26"/>
        <v>-5.4106454408583886</v>
      </c>
      <c r="DT6" s="868">
        <f t="shared" si="27"/>
        <v>-3.1807049347903897E-2</v>
      </c>
      <c r="DU6" s="503">
        <v>176.5533020329369</v>
      </c>
      <c r="DV6" s="503">
        <f t="shared" si="28"/>
        <v>-2.0481922320320507</v>
      </c>
      <c r="DW6" s="868">
        <f t="shared" si="29"/>
        <v>-1.1467945665635929E-2</v>
      </c>
      <c r="DX6" s="503">
        <v>165.05492336111226</v>
      </c>
      <c r="DY6" s="503">
        <f t="shared" si="30"/>
        <v>-2.8459988434854893</v>
      </c>
      <c r="DZ6" s="868">
        <f t="shared" si="31"/>
        <v>-1.6950465823037362E-2</v>
      </c>
      <c r="EA6" s="503">
        <v>165.00747241036225</v>
      </c>
      <c r="EB6" s="503">
        <f t="shared" si="32"/>
        <v>-0.15816659855491366</v>
      </c>
      <c r="EC6" s="868">
        <f t="shared" si="33"/>
        <v>-9.5762411300557714E-4</v>
      </c>
      <c r="ED6" s="503">
        <v>180.14393915585029</v>
      </c>
      <c r="EE6" s="503">
        <f t="shared" si="34"/>
        <v>-7.7247770884371789</v>
      </c>
      <c r="EF6" s="868">
        <f t="shared" si="35"/>
        <v>-4.1117953232791445E-2</v>
      </c>
      <c r="EG6" s="503">
        <v>181.99915290131301</v>
      </c>
      <c r="EH6" s="503" t="e">
        <f t="shared" si="36"/>
        <v>#DIV/0!</v>
      </c>
      <c r="EI6" s="868" t="e">
        <f t="shared" si="37"/>
        <v>#DIV/0!</v>
      </c>
      <c r="EJ6" s="503">
        <v>167.40669351415232</v>
      </c>
      <c r="EK6" s="503">
        <f t="shared" si="38"/>
        <v>1.5657949143677286</v>
      </c>
      <c r="EL6" s="868">
        <f t="shared" si="39"/>
        <v>9.4415486625309582E-3</v>
      </c>
      <c r="EM6" s="503">
        <v>172.66530142789011</v>
      </c>
      <c r="EN6" s="503">
        <f t="shared" si="40"/>
        <v>-1.6358190285789931</v>
      </c>
      <c r="EO6" s="868">
        <f t="shared" si="41"/>
        <v>-9.3850172867220964E-3</v>
      </c>
      <c r="EP6" s="503">
        <v>165.82010652889502</v>
      </c>
      <c r="EQ6" s="503">
        <f t="shared" si="42"/>
        <v>-0.44424013593030054</v>
      </c>
      <c r="ER6" s="868">
        <f t="shared" si="43"/>
        <v>-2.6718905456372469E-3</v>
      </c>
    </row>
    <row r="7" spans="1:148" x14ac:dyDescent="0.3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44"/>
        <v>1.7816514936881447</v>
      </c>
      <c r="DE7" s="546">
        <f t="shared" si="45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  <c r="DR7" s="514">
        <v>159.51396553982002</v>
      </c>
      <c r="DS7" s="740">
        <f t="shared" si="26"/>
        <v>-0.73010439387132919</v>
      </c>
      <c r="DT7" s="567">
        <f t="shared" si="27"/>
        <v>-4.5562022617963013E-3</v>
      </c>
      <c r="DU7" s="514">
        <v>172.10348706411699</v>
      </c>
      <c r="DV7" s="740">
        <f t="shared" si="28"/>
        <v>-0.7200902820734143</v>
      </c>
      <c r="DW7" s="567">
        <f t="shared" si="29"/>
        <v>-4.1666206262526914E-3</v>
      </c>
      <c r="DX7" s="514">
        <v>160.8621984781166</v>
      </c>
      <c r="DY7" s="740">
        <f t="shared" si="30"/>
        <v>-0.9536350470649495</v>
      </c>
      <c r="DZ7" s="567">
        <f t="shared" si="31"/>
        <v>-5.8933358144865732E-3</v>
      </c>
      <c r="EA7" s="514">
        <v>161.72979330472847</v>
      </c>
      <c r="EB7" s="740">
        <f t="shared" si="32"/>
        <v>1.3552269178518372E-2</v>
      </c>
      <c r="EC7" s="567">
        <f t="shared" si="33"/>
        <v>8.380277139597369E-5</v>
      </c>
      <c r="ED7" s="514">
        <v>176.56109276493547</v>
      </c>
      <c r="EE7" s="740">
        <f t="shared" si="34"/>
        <v>-8.8474088931893391</v>
      </c>
      <c r="EF7" s="567">
        <f t="shared" si="35"/>
        <v>-4.7718463900339902E-2</v>
      </c>
      <c r="EG7" s="514">
        <v>175.5404570722668</v>
      </c>
      <c r="EH7" s="740">
        <f t="shared" si="36"/>
        <v>-3.0160243035274164</v>
      </c>
      <c r="EI7" s="567">
        <f t="shared" si="37"/>
        <v>-1.6891149961562133E-2</v>
      </c>
      <c r="EJ7" s="514">
        <v>161.84360730593608</v>
      </c>
      <c r="EK7" s="740">
        <f t="shared" si="38"/>
        <v>1.2837061120291082</v>
      </c>
      <c r="EL7" s="567">
        <f t="shared" si="39"/>
        <v>7.9951849900479575E-3</v>
      </c>
      <c r="EM7" s="514">
        <v>167.28068155652772</v>
      </c>
      <c r="EN7" s="740">
        <f t="shared" si="40"/>
        <v>-2.1924388531778334</v>
      </c>
      <c r="EO7" s="567">
        <f t="shared" si="41"/>
        <v>-1.2936794034815414E-2</v>
      </c>
      <c r="EP7" s="514">
        <v>162.2879348604279</v>
      </c>
      <c r="EQ7" s="740">
        <f t="shared" si="42"/>
        <v>-0.32255548409051471</v>
      </c>
      <c r="ER7" s="567">
        <f t="shared" si="43"/>
        <v>-1.9836080895342311E-3</v>
      </c>
    </row>
    <row r="8" spans="1:148" x14ac:dyDescent="0.3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44"/>
        <v>-0.1651195734206965</v>
      </c>
      <c r="DE8" s="546">
        <f t="shared" si="45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  <c r="DR8" s="514">
        <v>190.46733317833062</v>
      </c>
      <c r="DS8" s="740">
        <f t="shared" si="26"/>
        <v>-29.528112050546639</v>
      </c>
      <c r="DT8" s="567">
        <f t="shared" si="27"/>
        <v>-0.13422146999373735</v>
      </c>
      <c r="DU8" s="514">
        <v>192.69799249944847</v>
      </c>
      <c r="DV8" s="740">
        <f t="shared" si="28"/>
        <v>-5.783315911766465</v>
      </c>
      <c r="DW8" s="567">
        <f t="shared" si="29"/>
        <v>-2.913783649483281E-2</v>
      </c>
      <c r="DX8" s="514">
        <v>186.62069443481877</v>
      </c>
      <c r="DY8" s="740">
        <f t="shared" si="30"/>
        <v>-11.278847177853606</v>
      </c>
      <c r="DZ8" s="567">
        <f t="shared" si="31"/>
        <v>-5.6992790816708855E-2</v>
      </c>
      <c r="EA8" s="514">
        <v>181.16362395495648</v>
      </c>
      <c r="EB8" s="740">
        <f t="shared" si="32"/>
        <v>-2.7172081064827296</v>
      </c>
      <c r="EC8" s="567">
        <f t="shared" si="33"/>
        <v>-1.4777005716261074E-2</v>
      </c>
      <c r="ED8" s="514">
        <v>198.60761941597369</v>
      </c>
      <c r="EE8" s="740">
        <f t="shared" si="34"/>
        <v>-1.0085034247173041</v>
      </c>
      <c r="EF8" s="567">
        <f t="shared" si="35"/>
        <v>-5.0522142719011095E-3</v>
      </c>
      <c r="EG8" s="514">
        <v>196.09164420485175</v>
      </c>
      <c r="EH8" s="740">
        <f t="shared" si="36"/>
        <v>-2.7845126924598276</v>
      </c>
      <c r="EI8" s="567">
        <f t="shared" si="37"/>
        <v>-1.4001239444191356E-2</v>
      </c>
      <c r="EJ8" s="514">
        <v>190.23362023537678</v>
      </c>
      <c r="EK8" s="740">
        <f t="shared" si="38"/>
        <v>-3.6462867116313191E-2</v>
      </c>
      <c r="EL8" s="567">
        <f t="shared" si="39"/>
        <v>-1.9163741625461781E-4</v>
      </c>
      <c r="EM8" s="514">
        <v>193.15807212672732</v>
      </c>
      <c r="EN8" s="740">
        <f t="shared" si="40"/>
        <v>-1.2931772608278038</v>
      </c>
      <c r="EO8" s="567">
        <f t="shared" si="41"/>
        <v>-6.6503931700146084E-3</v>
      </c>
      <c r="EP8" s="514">
        <v>182.89537712895378</v>
      </c>
      <c r="EQ8" s="740">
        <f t="shared" si="42"/>
        <v>-2.5683394823037986</v>
      </c>
      <c r="ER8" s="567">
        <f t="shared" si="43"/>
        <v>-1.3848204539582172E-2</v>
      </c>
    </row>
    <row r="9" spans="1:148" x14ac:dyDescent="0.3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44"/>
        <v>-2.9137373489334095E-3</v>
      </c>
      <c r="DE9" s="546">
        <f t="shared" si="45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  <c r="DR9" s="514">
        <v>0</v>
      </c>
      <c r="DS9" s="740">
        <f t="shared" si="26"/>
        <v>0</v>
      </c>
      <c r="DT9" s="567" t="e">
        <f t="shared" si="27"/>
        <v>#DIV/0!</v>
      </c>
      <c r="DU9" s="514">
        <v>0</v>
      </c>
      <c r="DV9" s="740">
        <f t="shared" si="28"/>
        <v>0</v>
      </c>
      <c r="DW9" s="567" t="e">
        <f t="shared" si="29"/>
        <v>#DIV/0!</v>
      </c>
      <c r="DX9" s="514">
        <v>0</v>
      </c>
      <c r="DY9" s="740">
        <f t="shared" si="30"/>
        <v>-196.01328903654485</v>
      </c>
      <c r="DZ9" s="567">
        <f t="shared" si="31"/>
        <v>-1</v>
      </c>
      <c r="EA9" s="514">
        <v>195.9918254334498</v>
      </c>
      <c r="EB9" s="740">
        <f t="shared" si="32"/>
        <v>-2.0719369417577127E-2</v>
      </c>
      <c r="EC9" s="567">
        <f t="shared" si="33"/>
        <v>-1.0570430294864491E-4</v>
      </c>
      <c r="ED9" s="514">
        <v>0</v>
      </c>
      <c r="EE9" s="740" t="e">
        <f t="shared" si="34"/>
        <v>#DIV/0!</v>
      </c>
      <c r="EF9" s="567" t="e">
        <f t="shared" si="35"/>
        <v>#DIV/0!</v>
      </c>
      <c r="EG9" s="514">
        <v>0</v>
      </c>
      <c r="EH9" s="740" t="e">
        <f t="shared" si="36"/>
        <v>#DIV/0!</v>
      </c>
      <c r="EI9" s="567" t="e">
        <f t="shared" si="37"/>
        <v>#DIV/0!</v>
      </c>
      <c r="EJ9" s="514">
        <v>0</v>
      </c>
      <c r="EK9" s="740">
        <f t="shared" si="38"/>
        <v>0</v>
      </c>
      <c r="EL9" s="567" t="e">
        <f t="shared" si="39"/>
        <v>#DIV/0!</v>
      </c>
      <c r="EM9" s="514">
        <v>0</v>
      </c>
      <c r="EN9" s="740">
        <f t="shared" si="40"/>
        <v>0</v>
      </c>
      <c r="EO9" s="567" t="e">
        <f t="shared" si="41"/>
        <v>#DIV/0!</v>
      </c>
      <c r="EP9" s="514">
        <v>195.9918254334498</v>
      </c>
      <c r="EQ9" s="740">
        <f t="shared" si="42"/>
        <v>-2.0719369417548705E-2</v>
      </c>
      <c r="ER9" s="567">
        <f t="shared" si="43"/>
        <v>-1.0570430294849992E-4</v>
      </c>
    </row>
    <row r="10" spans="1:148" x14ac:dyDescent="0.3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44"/>
        <v>-0.91589772603035158</v>
      </c>
      <c r="DE10" s="485">
        <f t="shared" si="45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68">
        <f t="shared" si="25"/>
        <v>-8.9739688091335125E-3</v>
      </c>
      <c r="DR10" s="503">
        <v>171.67381974248929</v>
      </c>
      <c r="DS10" s="503">
        <f t="shared" si="26"/>
        <v>-3.4937793897468339</v>
      </c>
      <c r="DT10" s="868">
        <f t="shared" si="27"/>
        <v>-1.9945351806239794E-2</v>
      </c>
      <c r="DU10" s="503">
        <v>178.36268126664694</v>
      </c>
      <c r="DV10" s="503">
        <f t="shared" si="28"/>
        <v>0.46225853296914465</v>
      </c>
      <c r="DW10" s="868">
        <f t="shared" si="29"/>
        <v>2.5984116612311784E-3</v>
      </c>
      <c r="DX10" s="503">
        <v>156.79029581025952</v>
      </c>
      <c r="DY10" s="503">
        <f t="shared" si="30"/>
        <v>-1.3598215936063127</v>
      </c>
      <c r="DZ10" s="868">
        <f t="shared" si="31"/>
        <v>-8.5982964535761593E-3</v>
      </c>
      <c r="EA10" s="503">
        <v>146.57444461180839</v>
      </c>
      <c r="EB10" s="503">
        <f t="shared" si="32"/>
        <v>1.0996697430625204</v>
      </c>
      <c r="EC10" s="868">
        <f t="shared" si="33"/>
        <v>7.5591781740490319E-3</v>
      </c>
      <c r="ED10" s="503">
        <v>185.23847484979876</v>
      </c>
      <c r="EE10" s="503">
        <f t="shared" si="34"/>
        <v>-2.0968454387416955</v>
      </c>
      <c r="EF10" s="868">
        <f t="shared" si="35"/>
        <v>-1.119300639896449E-2</v>
      </c>
      <c r="EG10" s="503">
        <v>192.9638469017944</v>
      </c>
      <c r="EH10" s="503" t="e">
        <f t="shared" si="36"/>
        <v>#DIV/0!</v>
      </c>
      <c r="EI10" s="868" t="e">
        <f t="shared" si="37"/>
        <v>#DIV/0!</v>
      </c>
      <c r="EJ10" s="503">
        <v>181.81481550054619</v>
      </c>
      <c r="EK10" s="503">
        <f t="shared" si="38"/>
        <v>-4.652333778700779</v>
      </c>
      <c r="EL10" s="868">
        <f t="shared" si="39"/>
        <v>-2.4949884184337474E-2</v>
      </c>
      <c r="EM10" s="503">
        <v>186.33124079259957</v>
      </c>
      <c r="EN10" s="503">
        <f t="shared" si="40"/>
        <v>-1.6747388851622418</v>
      </c>
      <c r="EO10" s="868">
        <f t="shared" si="41"/>
        <v>-8.9079022275392952E-3</v>
      </c>
      <c r="EP10" s="503">
        <v>151.123114333351</v>
      </c>
      <c r="EQ10" s="503">
        <f t="shared" si="42"/>
        <v>1.5377818803980858</v>
      </c>
      <c r="ER10" s="868">
        <f t="shared" si="43"/>
        <v>1.0280298577280255E-2</v>
      </c>
    </row>
    <row r="11" spans="1:148" x14ac:dyDescent="0.3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44"/>
        <v>-5.7171336684994287</v>
      </c>
      <c r="DE11" s="546">
        <f t="shared" si="45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  <c r="DR11" s="514">
        <v>0</v>
      </c>
      <c r="DS11" s="740">
        <f t="shared" si="26"/>
        <v>0</v>
      </c>
      <c r="DT11" s="567" t="e">
        <f t="shared" si="27"/>
        <v>#DIV/0!</v>
      </c>
      <c r="DU11" s="514">
        <v>0</v>
      </c>
      <c r="DV11" s="740">
        <f t="shared" si="28"/>
        <v>0</v>
      </c>
      <c r="DW11" s="567" t="e">
        <f t="shared" si="29"/>
        <v>#DIV/0!</v>
      </c>
      <c r="DX11" s="514">
        <v>188.17412467503732</v>
      </c>
      <c r="DY11" s="740">
        <f t="shared" si="30"/>
        <v>-1.2378265058154341</v>
      </c>
      <c r="DZ11" s="567">
        <f t="shared" si="31"/>
        <v>-6.5351024478573832E-3</v>
      </c>
      <c r="EA11" s="514">
        <v>173.67818873902615</v>
      </c>
      <c r="EB11" s="740">
        <f t="shared" si="32"/>
        <v>-1.7560889632354417</v>
      </c>
      <c r="EC11" s="567">
        <f t="shared" si="33"/>
        <v>-1.0009953506439542E-2</v>
      </c>
      <c r="ED11" s="514">
        <v>0</v>
      </c>
      <c r="EE11" s="740" t="e">
        <f t="shared" si="34"/>
        <v>#DIV/0!</v>
      </c>
      <c r="EF11" s="567" t="e">
        <f t="shared" si="35"/>
        <v>#DIV/0!</v>
      </c>
      <c r="EG11" s="514">
        <v>0</v>
      </c>
      <c r="EH11" s="740" t="e">
        <f t="shared" si="36"/>
        <v>#DIV/0!</v>
      </c>
      <c r="EI11" s="567" t="e">
        <f t="shared" si="37"/>
        <v>#DIV/0!</v>
      </c>
      <c r="EJ11" s="514">
        <v>0</v>
      </c>
      <c r="EK11" s="740">
        <f t="shared" si="38"/>
        <v>0</v>
      </c>
      <c r="EL11" s="567" t="e">
        <f t="shared" si="39"/>
        <v>#DIV/0!</v>
      </c>
      <c r="EM11" s="514">
        <v>0</v>
      </c>
      <c r="EN11" s="740">
        <f t="shared" si="40"/>
        <v>0</v>
      </c>
      <c r="EO11" s="567" t="e">
        <f t="shared" si="41"/>
        <v>#DIV/0!</v>
      </c>
      <c r="EP11" s="514">
        <v>173.93940050012449</v>
      </c>
      <c r="EQ11" s="740">
        <f t="shared" si="42"/>
        <v>-1.4948772021371042</v>
      </c>
      <c r="ER11" s="567">
        <f t="shared" si="43"/>
        <v>-8.5210098147075683E-3</v>
      </c>
    </row>
    <row r="12" spans="1:148" x14ac:dyDescent="0.3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44"/>
        <v>-0.489766723863994</v>
      </c>
      <c r="DE12" s="546">
        <f t="shared" si="45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  <c r="DR12" s="514">
        <v>175.12690355329948</v>
      </c>
      <c r="DS12" s="740">
        <f t="shared" si="26"/>
        <v>-4.0695578936635002E-2</v>
      </c>
      <c r="DT12" s="567">
        <f t="shared" si="27"/>
        <v>-2.3232366680959885E-4</v>
      </c>
      <c r="DU12" s="514">
        <v>178.36268126664694</v>
      </c>
      <c r="DV12" s="740">
        <f t="shared" si="28"/>
        <v>0.46225853296914465</v>
      </c>
      <c r="DW12" s="567">
        <f t="shared" si="29"/>
        <v>2.5984116612311784E-3</v>
      </c>
      <c r="DX12" s="514">
        <v>154.92545750946573</v>
      </c>
      <c r="DY12" s="740">
        <f t="shared" si="30"/>
        <v>-1.7939107962835692</v>
      </c>
      <c r="DZ12" s="567">
        <f t="shared" si="31"/>
        <v>-1.1446643868444939E-2</v>
      </c>
      <c r="EA12" s="514">
        <v>144.40818888997333</v>
      </c>
      <c r="EB12" s="740">
        <f t="shared" si="32"/>
        <v>1.2644547229832881</v>
      </c>
      <c r="EC12" s="567">
        <f t="shared" si="33"/>
        <v>8.8334619069542226E-3</v>
      </c>
      <c r="ED12" s="514">
        <v>185.23847484979876</v>
      </c>
      <c r="EE12" s="740">
        <f t="shared" si="34"/>
        <v>-2.0968454387416955</v>
      </c>
      <c r="EF12" s="567">
        <f t="shared" si="35"/>
        <v>-1.119300639896449E-2</v>
      </c>
      <c r="EG12" s="514">
        <v>192.9638469017944</v>
      </c>
      <c r="EH12" s="740">
        <f t="shared" si="36"/>
        <v>2.6365124669263764</v>
      </c>
      <c r="EI12" s="567">
        <f t="shared" si="37"/>
        <v>1.3852516112595577E-2</v>
      </c>
      <c r="EJ12" s="514">
        <v>186.93367851975941</v>
      </c>
      <c r="EK12" s="740">
        <f t="shared" si="38"/>
        <v>0.46652924051244327</v>
      </c>
      <c r="EL12" s="567">
        <f t="shared" si="39"/>
        <v>2.5019379677102514E-3</v>
      </c>
      <c r="EM12" s="514">
        <v>188.17813222531251</v>
      </c>
      <c r="EN12" s="740">
        <f t="shared" si="40"/>
        <v>0.17215254755069509</v>
      </c>
      <c r="EO12" s="567">
        <f t="shared" si="41"/>
        <v>9.1567591544567273E-4</v>
      </c>
      <c r="EP12" s="514">
        <v>149.4848085365702</v>
      </c>
      <c r="EQ12" s="740">
        <f t="shared" si="42"/>
        <v>1.7027490315962837</v>
      </c>
      <c r="ER12" s="567">
        <f t="shared" si="43"/>
        <v>1.1522028027623841E-2</v>
      </c>
    </row>
    <row r="13" spans="1:148" x14ac:dyDescent="0.3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44"/>
        <v>6.5570499667954039</v>
      </c>
      <c r="DE13" s="485">
        <f t="shared" si="45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68">
        <f t="shared" si="25"/>
        <v>-3.6248538212484294E-3</v>
      </c>
      <c r="DR13" s="503">
        <v>165.178914698337</v>
      </c>
      <c r="DS13" s="503">
        <f t="shared" si="26"/>
        <v>-1.2058840752648905</v>
      </c>
      <c r="DT13" s="868">
        <f t="shared" si="27"/>
        <v>-7.2475615810656162E-3</v>
      </c>
      <c r="DU13" s="503">
        <v>166.14267167269026</v>
      </c>
      <c r="DV13" s="503">
        <f t="shared" si="28"/>
        <v>-6.3722523732278376</v>
      </c>
      <c r="DW13" s="868">
        <f t="shared" si="29"/>
        <v>-3.6937397784389613E-2</v>
      </c>
      <c r="DX13" s="503">
        <v>154.4096807961127</v>
      </c>
      <c r="DY13" s="503">
        <f t="shared" si="30"/>
        <v>-2.0935077335763026</v>
      </c>
      <c r="DZ13" s="868">
        <f t="shared" si="31"/>
        <v>-1.3376773682659888E-2</v>
      </c>
      <c r="EA13" s="503">
        <v>149.9479378538453</v>
      </c>
      <c r="EB13" s="503">
        <f t="shared" si="32"/>
        <v>3.5014358459405912</v>
      </c>
      <c r="EC13" s="868">
        <f t="shared" si="33"/>
        <v>2.3909317040236269E-2</v>
      </c>
      <c r="ED13" s="503">
        <v>170.42980553585264</v>
      </c>
      <c r="EE13" s="503">
        <f t="shared" si="34"/>
        <v>-6.6512260623670159</v>
      </c>
      <c r="EF13" s="868">
        <f t="shared" si="35"/>
        <v>-3.7560353033508569E-2</v>
      </c>
      <c r="EG13" s="503">
        <v>175.50569505152663</v>
      </c>
      <c r="EH13" s="503">
        <f t="shared" si="36"/>
        <v>-0.55833319515863877</v>
      </c>
      <c r="EI13" s="868">
        <f t="shared" si="37"/>
        <v>-3.1711940293468232E-3</v>
      </c>
      <c r="EJ13" s="503">
        <v>178.46447811042333</v>
      </c>
      <c r="EK13" s="503">
        <f t="shared" si="38"/>
        <v>1.2553693193808328</v>
      </c>
      <c r="EL13" s="868">
        <f t="shared" si="39"/>
        <v>7.0841128198500863E-3</v>
      </c>
      <c r="EM13" s="503">
        <v>177.04794160474026</v>
      </c>
      <c r="EN13" s="503">
        <f t="shared" si="40"/>
        <v>0.22404692355743805</v>
      </c>
      <c r="EO13" s="868">
        <f t="shared" si="41"/>
        <v>1.2670624858783896E-3</v>
      </c>
      <c r="EP13" s="503">
        <v>152.65615619731261</v>
      </c>
      <c r="EQ13" s="503">
        <f t="shared" si="42"/>
        <v>3.2650211703862908</v>
      </c>
      <c r="ER13" s="868">
        <f t="shared" si="43"/>
        <v>2.1855521546160033E-2</v>
      </c>
    </row>
    <row r="14" spans="1:148" x14ac:dyDescent="0.3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44"/>
        <v>1.1999923272979061</v>
      </c>
      <c r="DE14" s="546">
        <f t="shared" si="45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  <c r="DR14" s="514">
        <v>173.17659962143324</v>
      </c>
      <c r="DS14" s="740">
        <f t="shared" si="26"/>
        <v>6.4932764101539533</v>
      </c>
      <c r="DT14" s="567">
        <f t="shared" si="27"/>
        <v>3.8955765250272861E-2</v>
      </c>
      <c r="DU14" s="514">
        <v>177.50079374020629</v>
      </c>
      <c r="DV14" s="740">
        <f t="shared" si="28"/>
        <v>-8.2976855220427979</v>
      </c>
      <c r="DW14" s="567">
        <f t="shared" si="29"/>
        <v>-4.4659598695266277E-2</v>
      </c>
      <c r="DX14" s="514">
        <v>159.14054524459024</v>
      </c>
      <c r="DY14" s="740">
        <f t="shared" si="30"/>
        <v>-1.409894021377653</v>
      </c>
      <c r="DZ14" s="567">
        <f t="shared" si="31"/>
        <v>-8.7816266827026382E-3</v>
      </c>
      <c r="EA14" s="514">
        <v>149.38447386877471</v>
      </c>
      <c r="EB14" s="740">
        <f t="shared" si="32"/>
        <v>0.750137764614351</v>
      </c>
      <c r="EC14" s="567">
        <f t="shared" si="33"/>
        <v>5.0468672601239831E-3</v>
      </c>
      <c r="ED14" s="514">
        <v>180.68755016896409</v>
      </c>
      <c r="EE14" s="740">
        <f t="shared" si="34"/>
        <v>-4.7078047943761021</v>
      </c>
      <c r="EF14" s="567">
        <f t="shared" si="35"/>
        <v>-2.5393326576639508E-2</v>
      </c>
      <c r="EG14" s="514">
        <v>181.83900864313236</v>
      </c>
      <c r="EH14" s="740">
        <f t="shared" si="36"/>
        <v>-14.807590130287991</v>
      </c>
      <c r="EI14" s="567">
        <f t="shared" si="37"/>
        <v>-7.530051484566766E-2</v>
      </c>
      <c r="EJ14" s="514">
        <v>196.34090407189089</v>
      </c>
      <c r="EK14" s="740">
        <f t="shared" si="38"/>
        <v>0.33237629740315811</v>
      </c>
      <c r="EL14" s="567">
        <f t="shared" si="39"/>
        <v>1.695723656399096E-3</v>
      </c>
      <c r="EM14" s="514">
        <v>184.72201590267625</v>
      </c>
      <c r="EN14" s="740">
        <f t="shared" si="40"/>
        <v>-7.2100639550514813</v>
      </c>
      <c r="EO14" s="567">
        <f t="shared" si="41"/>
        <v>-3.7565705328656052E-2</v>
      </c>
      <c r="EP14" s="514">
        <v>154.0006087061318</v>
      </c>
      <c r="EQ14" s="740">
        <f t="shared" si="42"/>
        <v>0.23024911680667515</v>
      </c>
      <c r="ER14" s="567">
        <f t="shared" si="43"/>
        <v>1.4973569511159499E-3</v>
      </c>
    </row>
    <row r="15" spans="1:148" x14ac:dyDescent="0.3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44"/>
        <v>16.407236475799735</v>
      </c>
      <c r="DE15" s="546">
        <f t="shared" si="45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  <c r="DR15" s="514">
        <v>150.60629514963878</v>
      </c>
      <c r="DS15" s="740">
        <f t="shared" si="26"/>
        <v>-11.422419951956243</v>
      </c>
      <c r="DT15" s="567">
        <f t="shared" si="27"/>
        <v>-7.0496269409988058E-2</v>
      </c>
      <c r="DU15" s="514">
        <v>142.5248419150858</v>
      </c>
      <c r="DV15" s="740">
        <f t="shared" si="28"/>
        <v>-11.001623197069534</v>
      </c>
      <c r="DW15" s="567">
        <f t="shared" si="29"/>
        <v>-7.1659457468994311E-2</v>
      </c>
      <c r="DX15" s="514">
        <v>138.14859131948219</v>
      </c>
      <c r="DY15" s="740">
        <f t="shared" si="30"/>
        <v>-8.6304032373406869</v>
      </c>
      <c r="DZ15" s="567">
        <f t="shared" si="31"/>
        <v>-5.8798626216230006E-2</v>
      </c>
      <c r="EA15" s="514">
        <v>140.36028442563415</v>
      </c>
      <c r="EB15" s="740">
        <f t="shared" si="32"/>
        <v>6.8742542290033271</v>
      </c>
      <c r="EC15" s="567">
        <f t="shared" si="33"/>
        <v>5.1497929924781242E-2</v>
      </c>
      <c r="ED15" s="514">
        <v>171.22628150665534</v>
      </c>
      <c r="EE15" s="740">
        <f t="shared" si="34"/>
        <v>4.1784102334319755</v>
      </c>
      <c r="EF15" s="567">
        <f t="shared" si="35"/>
        <v>2.5013250402920555E-2</v>
      </c>
      <c r="EG15" s="514">
        <v>166.49859638603471</v>
      </c>
      <c r="EH15" s="740">
        <f t="shared" si="36"/>
        <v>1.0154080483906966</v>
      </c>
      <c r="EI15" s="567">
        <f t="shared" si="37"/>
        <v>6.1360193660210758E-3</v>
      </c>
      <c r="EJ15" s="514">
        <v>172.07380685419002</v>
      </c>
      <c r="EK15" s="740">
        <f t="shared" si="38"/>
        <v>4.9234041766458461</v>
      </c>
      <c r="EL15" s="567">
        <f t="shared" si="39"/>
        <v>2.9454934584535589E-2</v>
      </c>
      <c r="EM15" s="514">
        <v>169.89524901750968</v>
      </c>
      <c r="EN15" s="740">
        <f t="shared" si="40"/>
        <v>3.3773975421234468</v>
      </c>
      <c r="EO15" s="567">
        <f t="shared" si="41"/>
        <v>2.0282495313258802E-2</v>
      </c>
      <c r="EP15" s="514">
        <v>143.63208600266631</v>
      </c>
      <c r="EQ15" s="740">
        <f t="shared" si="42"/>
        <v>6.1864208988967277</v>
      </c>
      <c r="ER15" s="567">
        <f t="shared" si="43"/>
        <v>4.5009938248878674E-2</v>
      </c>
    </row>
    <row r="16" spans="1:148" x14ac:dyDescent="0.3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44"/>
        <v>5.6297342256773959</v>
      </c>
      <c r="DE16" s="546">
        <f t="shared" si="45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  <c r="DR16" s="514">
        <v>162.14860876293091</v>
      </c>
      <c r="DS16" s="740">
        <f t="shared" si="26"/>
        <v>0.67862474101809767</v>
      </c>
      <c r="DT16" s="567">
        <f t="shared" si="27"/>
        <v>4.202791900481037E-3</v>
      </c>
      <c r="DU16" s="514">
        <v>169.41781474192115</v>
      </c>
      <c r="DV16" s="740">
        <f t="shared" si="28"/>
        <v>2.7466705568742782</v>
      </c>
      <c r="DW16" s="567">
        <f t="shared" si="29"/>
        <v>1.6479580615495044E-2</v>
      </c>
      <c r="DX16" s="514">
        <v>153.39543453782372</v>
      </c>
      <c r="DY16" s="740">
        <f t="shared" si="30"/>
        <v>1.2745937881130942</v>
      </c>
      <c r="DZ16" s="567">
        <f t="shared" si="31"/>
        <v>8.3788242415135279E-3</v>
      </c>
      <c r="EA16" s="514">
        <v>143.65037102325707</v>
      </c>
      <c r="EB16" s="740">
        <f t="shared" si="32"/>
        <v>2.9337957145682765</v>
      </c>
      <c r="EC16" s="567">
        <f t="shared" si="33"/>
        <v>2.0848970408300749E-2</v>
      </c>
      <c r="ED16" s="514">
        <v>166.76637750523483</v>
      </c>
      <c r="EE16" s="740">
        <f t="shared" si="34"/>
        <v>0.67425639380070379</v>
      </c>
      <c r="EF16" s="567">
        <f t="shared" si="35"/>
        <v>4.059532681555276E-3</v>
      </c>
      <c r="EG16" s="514">
        <v>167.97287354851093</v>
      </c>
      <c r="EH16" s="740">
        <f t="shared" si="36"/>
        <v>6.4326359968832207</v>
      </c>
      <c r="EI16" s="567">
        <f t="shared" si="37"/>
        <v>3.9820642177942643E-2</v>
      </c>
      <c r="EJ16" s="514">
        <v>164.10478458540811</v>
      </c>
      <c r="EK16" s="740">
        <f t="shared" si="38"/>
        <v>13.699080134953249</v>
      </c>
      <c r="EL16" s="567">
        <f t="shared" si="39"/>
        <v>9.1080854845275255E-2</v>
      </c>
      <c r="EM16" s="514">
        <v>165.98126816664873</v>
      </c>
      <c r="EN16" s="740">
        <f t="shared" si="40"/>
        <v>7.7501251772919773</v>
      </c>
      <c r="EO16" s="567">
        <f t="shared" si="41"/>
        <v>4.8979771180780014E-2</v>
      </c>
      <c r="EP16" s="514">
        <v>145.58329109017174</v>
      </c>
      <c r="EQ16" s="740">
        <f t="shared" si="42"/>
        <v>3.2232887382203046</v>
      </c>
      <c r="ER16" s="567">
        <f t="shared" si="43"/>
        <v>2.2641814308568819E-2</v>
      </c>
    </row>
    <row r="17" spans="1:148" x14ac:dyDescent="0.3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44"/>
        <v>6.4126996338414699</v>
      </c>
      <c r="DE17" s="546">
        <f t="shared" si="45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  <c r="DR17" s="514">
        <v>150.85171950919781</v>
      </c>
      <c r="DS17" s="740">
        <f t="shared" si="26"/>
        <v>-11.468165217026979</v>
      </c>
      <c r="DT17" s="567">
        <f t="shared" si="27"/>
        <v>-7.0651634803521726E-2</v>
      </c>
      <c r="DU17" s="514">
        <v>168.01869037575443</v>
      </c>
      <c r="DV17" s="740">
        <f t="shared" si="28"/>
        <v>-2.7658231239908559</v>
      </c>
      <c r="DW17" s="567">
        <f t="shared" si="29"/>
        <v>-1.6194812206991947E-2</v>
      </c>
      <c r="DX17" s="514">
        <v>144.71164892394884</v>
      </c>
      <c r="DY17" s="740">
        <f t="shared" si="30"/>
        <v>-0.98595614120071673</v>
      </c>
      <c r="DZ17" s="567">
        <f t="shared" si="31"/>
        <v>-6.7671403435893163E-3</v>
      </c>
      <c r="EA17" s="514">
        <v>139.45861184568977</v>
      </c>
      <c r="EB17" s="740">
        <f t="shared" si="32"/>
        <v>3.6197972086112884</v>
      </c>
      <c r="EC17" s="567">
        <f t="shared" si="33"/>
        <v>2.6647738485368309E-2</v>
      </c>
      <c r="ED17" s="514">
        <v>170.05813953488371</v>
      </c>
      <c r="EE17" s="740">
        <f t="shared" si="34"/>
        <v>-4.2798170425982107E-2</v>
      </c>
      <c r="EF17" s="567">
        <f t="shared" si="35"/>
        <v>-2.5160455317493625E-4</v>
      </c>
      <c r="EG17" s="514">
        <v>164.35411373851866</v>
      </c>
      <c r="EH17" s="740">
        <f t="shared" si="36"/>
        <v>-6.5244479982520431</v>
      </c>
      <c r="EI17" s="567">
        <f t="shared" si="37"/>
        <v>-3.8181782032450665E-2</v>
      </c>
      <c r="EJ17" s="514">
        <v>166.54844658816853</v>
      </c>
      <c r="EK17" s="740">
        <f t="shared" si="38"/>
        <v>-1.9049607137281441</v>
      </c>
      <c r="EL17" s="567">
        <f t="shared" si="39"/>
        <v>-1.1308531802589995E-2</v>
      </c>
      <c r="EM17" s="514">
        <v>167.24275859987017</v>
      </c>
      <c r="EN17" s="740">
        <f t="shared" si="40"/>
        <v>-2.2281993267051234</v>
      </c>
      <c r="EO17" s="567">
        <f t="shared" si="41"/>
        <v>-1.3147971510673288E-2</v>
      </c>
      <c r="EP17" s="514">
        <v>141.7067984430133</v>
      </c>
      <c r="EQ17" s="740">
        <f t="shared" si="42"/>
        <v>3.7304742202344414</v>
      </c>
      <c r="ER17" s="567">
        <f t="shared" si="43"/>
        <v>2.7037060461265486E-2</v>
      </c>
    </row>
    <row r="18" spans="1:148" x14ac:dyDescent="0.3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44"/>
        <v>4.9997298922136224E-2</v>
      </c>
      <c r="DE18" s="546">
        <f t="shared" si="45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  <c r="DR18" s="514">
        <v>161.68327796234772</v>
      </c>
      <c r="DS18" s="740">
        <f t="shared" si="26"/>
        <v>2.2299750010720913</v>
      </c>
      <c r="DT18" s="567">
        <f t="shared" si="27"/>
        <v>1.3985128935294973E-2</v>
      </c>
      <c r="DU18" s="514">
        <v>0</v>
      </c>
      <c r="DV18" s="740">
        <f t="shared" si="28"/>
        <v>-159.49188426252647</v>
      </c>
      <c r="DW18" s="567">
        <f t="shared" si="29"/>
        <v>-1</v>
      </c>
      <c r="DX18" s="514">
        <v>159.59468017732743</v>
      </c>
      <c r="DY18" s="740">
        <f t="shared" si="30"/>
        <v>0.10459519149173957</v>
      </c>
      <c r="DZ18" s="567">
        <f t="shared" si="31"/>
        <v>6.5580999283453055E-4</v>
      </c>
      <c r="EA18" s="514">
        <v>159.69818156696886</v>
      </c>
      <c r="EB18" s="740">
        <f t="shared" si="32"/>
        <v>2.5592907245226115E-2</v>
      </c>
      <c r="EC18" s="567">
        <f t="shared" si="33"/>
        <v>1.6028366208658933E-4</v>
      </c>
      <c r="ED18" s="514">
        <v>0</v>
      </c>
      <c r="EE18" s="740">
        <f t="shared" si="34"/>
        <v>-167.32665579625748</v>
      </c>
      <c r="EF18" s="567">
        <f t="shared" si="35"/>
        <v>-1</v>
      </c>
      <c r="EG18" s="514">
        <v>167.88732394366198</v>
      </c>
      <c r="EH18" s="740">
        <f t="shared" si="36"/>
        <v>5.7251617814998212</v>
      </c>
      <c r="EI18" s="567">
        <f t="shared" si="37"/>
        <v>3.5305164319248898E-2</v>
      </c>
      <c r="EJ18" s="514">
        <v>165.28925619834712</v>
      </c>
      <c r="EK18" s="740">
        <f t="shared" si="38"/>
        <v>-33.292304085340845</v>
      </c>
      <c r="EL18" s="567">
        <f t="shared" si="39"/>
        <v>-0.16765053128689494</v>
      </c>
      <c r="EM18" s="514">
        <v>167.89331778765577</v>
      </c>
      <c r="EN18" s="740">
        <f t="shared" si="40"/>
        <v>0.7898695117937109</v>
      </c>
      <c r="EO18" s="567">
        <f t="shared" si="41"/>
        <v>4.726829517543875E-3</v>
      </c>
      <c r="EP18" s="514">
        <v>160.47916666666666</v>
      </c>
      <c r="EQ18" s="740">
        <f t="shared" si="42"/>
        <v>-9.5175518324310815E-3</v>
      </c>
      <c r="ER18" s="567">
        <f t="shared" si="43"/>
        <v>-5.9303569462089339E-5</v>
      </c>
    </row>
    <row r="19" spans="1:148" x14ac:dyDescent="0.3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44"/>
        <v>9.7866935200318608</v>
      </c>
      <c r="DE19" s="546">
        <f t="shared" si="45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  <c r="DR19" s="514">
        <v>172.59890828709342</v>
      </c>
      <c r="DS19" s="740">
        <f t="shared" si="26"/>
        <v>6.8305179010773998</v>
      </c>
      <c r="DT19" s="567">
        <f t="shared" si="27"/>
        <v>4.1205189271437917E-2</v>
      </c>
      <c r="DU19" s="514">
        <v>188.78946979220586</v>
      </c>
      <c r="DV19" s="740">
        <f t="shared" si="28"/>
        <v>0.91442566936788694</v>
      </c>
      <c r="DW19" s="567">
        <f t="shared" si="29"/>
        <v>4.8672013552263482E-3</v>
      </c>
      <c r="DX19" s="514">
        <v>164.85158112006934</v>
      </c>
      <c r="DY19" s="740">
        <f t="shared" si="30"/>
        <v>2.5345764129337738</v>
      </c>
      <c r="DZ19" s="567">
        <f t="shared" si="31"/>
        <v>1.5614977725265725E-2</v>
      </c>
      <c r="EA19" s="514">
        <v>157.2347222793523</v>
      </c>
      <c r="EB19" s="740">
        <f t="shared" si="32"/>
        <v>6.5826076526271038</v>
      </c>
      <c r="EC19" s="567">
        <f t="shared" si="33"/>
        <v>4.3694093965670568E-2</v>
      </c>
      <c r="ED19" s="514">
        <v>181.01659751037346</v>
      </c>
      <c r="EE19" s="740">
        <f t="shared" si="34"/>
        <v>-7.4934755469654704</v>
      </c>
      <c r="EF19" s="567">
        <f t="shared" si="35"/>
        <v>-3.9751061709504439E-2</v>
      </c>
      <c r="EG19" s="514">
        <v>191.35388739946382</v>
      </c>
      <c r="EH19" s="740">
        <f t="shared" si="36"/>
        <v>3.3609503776862937</v>
      </c>
      <c r="EI19" s="567">
        <f t="shared" si="37"/>
        <v>1.7878067287692589E-2</v>
      </c>
      <c r="EJ19" s="514">
        <v>181.79573697638054</v>
      </c>
      <c r="EK19" s="740">
        <f t="shared" si="38"/>
        <v>-11.974383966802264</v>
      </c>
      <c r="EL19" s="567">
        <f t="shared" si="39"/>
        <v>-6.1796854481570913E-2</v>
      </c>
      <c r="EM19" s="514">
        <v>184.13883872547518</v>
      </c>
      <c r="EN19" s="740">
        <f t="shared" si="40"/>
        <v>-6.302895131598774</v>
      </c>
      <c r="EO19" s="567">
        <f t="shared" si="41"/>
        <v>-3.3096186450019834E-2</v>
      </c>
      <c r="EP19" s="514">
        <v>159.44691646364791</v>
      </c>
      <c r="EQ19" s="740">
        <f t="shared" si="42"/>
        <v>5.9296127984666498</v>
      </c>
      <c r="ER19" s="567">
        <f t="shared" si="43"/>
        <v>3.862504523528526E-2</v>
      </c>
    </row>
    <row r="20" spans="1:148" x14ac:dyDescent="0.3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44"/>
        <v>-8.7374317869188189</v>
      </c>
      <c r="DE20" s="546">
        <f t="shared" si="45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  <c r="DR20" s="514">
        <v>300</v>
      </c>
      <c r="DS20" s="740">
        <f t="shared" si="26"/>
        <v>11.951588502269317</v>
      </c>
      <c r="DT20" s="567">
        <f t="shared" si="27"/>
        <v>4.1491596638655565E-2</v>
      </c>
      <c r="DU20" s="514">
        <v>298.32402234636874</v>
      </c>
      <c r="DV20" s="740">
        <f t="shared" si="28"/>
        <v>46.607775206780644</v>
      </c>
      <c r="DW20" s="567">
        <f t="shared" si="29"/>
        <v>0.18515997968511946</v>
      </c>
      <c r="DX20" s="514">
        <v>294.0890884816119</v>
      </c>
      <c r="DY20" s="740">
        <f t="shared" si="30"/>
        <v>16.554912572403737</v>
      </c>
      <c r="DZ20" s="567">
        <f t="shared" si="31"/>
        <v>5.9649996322685209E-2</v>
      </c>
      <c r="EA20" s="514">
        <v>276.22138708575335</v>
      </c>
      <c r="EB20" s="740">
        <f t="shared" si="32"/>
        <v>2.4945352339015585</v>
      </c>
      <c r="EC20" s="567">
        <f t="shared" si="33"/>
        <v>9.1132280849511495E-3</v>
      </c>
      <c r="ED20" s="514">
        <v>0</v>
      </c>
      <c r="EE20" s="740">
        <f t="shared" si="34"/>
        <v>0</v>
      </c>
      <c r="EF20" s="567" t="e">
        <f t="shared" si="35"/>
        <v>#DIV/0!</v>
      </c>
      <c r="EG20" s="514">
        <v>0</v>
      </c>
      <c r="EH20" s="740">
        <f t="shared" si="36"/>
        <v>0</v>
      </c>
      <c r="EI20" s="567" t="e">
        <f t="shared" si="37"/>
        <v>#DIV/0!</v>
      </c>
      <c r="EJ20" s="514">
        <v>327.40740740740739</v>
      </c>
      <c r="EK20" s="740">
        <f t="shared" si="38"/>
        <v>327.40740740740739</v>
      </c>
      <c r="EL20" s="567" t="e">
        <f t="shared" si="39"/>
        <v>#DIV/0!</v>
      </c>
      <c r="EM20" s="514">
        <v>327.40740740740739</v>
      </c>
      <c r="EN20" s="740">
        <f t="shared" si="40"/>
        <v>327.40740740740739</v>
      </c>
      <c r="EO20" s="567" t="e">
        <f t="shared" si="41"/>
        <v>#DIV/0!</v>
      </c>
      <c r="EP20" s="514">
        <v>277.65555601676976</v>
      </c>
      <c r="EQ20" s="740">
        <f t="shared" si="42"/>
        <v>3.9287041649179741</v>
      </c>
      <c r="ER20" s="567">
        <f t="shared" si="43"/>
        <v>1.4352644391074547E-2</v>
      </c>
    </row>
    <row r="21" spans="1:148" x14ac:dyDescent="0.3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44"/>
        <v>8.9902185020398804</v>
      </c>
      <c r="DE21" s="546">
        <f t="shared" si="45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  <c r="DR21" s="514">
        <v>170.41630430672666</v>
      </c>
      <c r="DS21" s="740">
        <f t="shared" si="26"/>
        <v>14.306559155885623</v>
      </c>
      <c r="DT21" s="567">
        <f t="shared" si="27"/>
        <v>9.1644241312814331E-2</v>
      </c>
      <c r="DU21" s="514">
        <v>154.3047518849728</v>
      </c>
      <c r="DV21" s="740">
        <f t="shared" si="28"/>
        <v>-2.7756995165561591</v>
      </c>
      <c r="DW21" s="567">
        <f t="shared" si="29"/>
        <v>-1.767055984236331E-2</v>
      </c>
      <c r="DX21" s="514">
        <v>166.07046756782424</v>
      </c>
      <c r="DY21" s="740">
        <f t="shared" si="30"/>
        <v>10.45243619502466</v>
      </c>
      <c r="DZ21" s="567">
        <f t="shared" si="31"/>
        <v>6.7167256280120491E-2</v>
      </c>
      <c r="EA21" s="514">
        <v>161.4919914109295</v>
      </c>
      <c r="EB21" s="740">
        <f t="shared" si="32"/>
        <v>8.8876856781934634</v>
      </c>
      <c r="EC21" s="567">
        <f t="shared" si="33"/>
        <v>5.8240071507280639E-2</v>
      </c>
      <c r="ED21" s="514">
        <v>175.49357568160451</v>
      </c>
      <c r="EE21" s="740">
        <f t="shared" si="34"/>
        <v>-4.6267155497978365</v>
      </c>
      <c r="EF21" s="567">
        <f t="shared" si="35"/>
        <v>-2.5686809177172875E-2</v>
      </c>
      <c r="EG21" s="514">
        <v>187.57676785400949</v>
      </c>
      <c r="EH21" s="740">
        <f t="shared" si="36"/>
        <v>-2.3596910159887727</v>
      </c>
      <c r="EI21" s="567">
        <f t="shared" si="37"/>
        <v>-1.2423581180924615E-2</v>
      </c>
      <c r="EJ21" s="514">
        <v>188.67924528301887</v>
      </c>
      <c r="EK21" s="740">
        <f t="shared" si="38"/>
        <v>8.8011965025310701</v>
      </c>
      <c r="EL21" s="567">
        <f t="shared" si="39"/>
        <v>4.8928685641189677E-2</v>
      </c>
      <c r="EM21" s="514">
        <v>184.16454495531926</v>
      </c>
      <c r="EN21" s="740">
        <f t="shared" si="40"/>
        <v>1.0727316833017255</v>
      </c>
      <c r="EO21" s="567">
        <f t="shared" si="41"/>
        <v>5.8589822457434495E-3</v>
      </c>
      <c r="EP21" s="514">
        <v>163.60731635747123</v>
      </c>
      <c r="EQ21" s="740">
        <f t="shared" si="42"/>
        <v>8.4224949329409071</v>
      </c>
      <c r="ER21" s="567">
        <f t="shared" si="43"/>
        <v>5.4273960917221184E-2</v>
      </c>
    </row>
    <row r="22" spans="1:148" x14ac:dyDescent="0.3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44"/>
        <v>-1.2108700103896695</v>
      </c>
      <c r="DE22" s="546">
        <f t="shared" si="45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  <c r="DR22" s="514">
        <v>192.45389714429331</v>
      </c>
      <c r="DS22" s="740">
        <f t="shared" si="26"/>
        <v>-3.8803991003525766</v>
      </c>
      <c r="DT22" s="567">
        <f t="shared" si="27"/>
        <v>-1.9764244834317359E-2</v>
      </c>
      <c r="DU22" s="514">
        <v>194.55657492354737</v>
      </c>
      <c r="DV22" s="740">
        <f t="shared" si="28"/>
        <v>1.8062872365508156</v>
      </c>
      <c r="DW22" s="567">
        <f t="shared" si="29"/>
        <v>9.3711260212696046E-3</v>
      </c>
      <c r="DX22" s="514">
        <v>178.24689943105074</v>
      </c>
      <c r="DY22" s="740">
        <f t="shared" si="30"/>
        <v>-1.0644826929606381</v>
      </c>
      <c r="DZ22" s="567">
        <f t="shared" si="31"/>
        <v>-5.9365037531440368E-3</v>
      </c>
      <c r="EA22" s="514">
        <v>174.93887001246526</v>
      </c>
      <c r="EB22" s="740">
        <f t="shared" si="32"/>
        <v>3.7499229757543162E-2</v>
      </c>
      <c r="EC22" s="567">
        <f t="shared" si="33"/>
        <v>2.1440214899248042E-4</v>
      </c>
      <c r="ED22" s="514">
        <v>197.1802102025122</v>
      </c>
      <c r="EE22" s="740">
        <f t="shared" si="34"/>
        <v>-0.28062178019982298</v>
      </c>
      <c r="EF22" s="567">
        <f t="shared" si="35"/>
        <v>-1.4211516146371338E-3</v>
      </c>
      <c r="EG22" s="514">
        <v>192.20291785217026</v>
      </c>
      <c r="EH22" s="740">
        <f t="shared" si="36"/>
        <v>-1.9567800167264409</v>
      </c>
      <c r="EI22" s="567">
        <f t="shared" si="37"/>
        <v>-1.0078198710670254E-2</v>
      </c>
      <c r="EJ22" s="514">
        <v>189.31112267916015</v>
      </c>
      <c r="EK22" s="740">
        <f t="shared" si="38"/>
        <v>-4.3760281588286887</v>
      </c>
      <c r="EL22" s="567">
        <f t="shared" si="39"/>
        <v>-2.2593280658504043E-2</v>
      </c>
      <c r="EM22" s="514">
        <v>193.08611408099338</v>
      </c>
      <c r="EN22" s="740">
        <f t="shared" si="40"/>
        <v>-2.1010516944076869</v>
      </c>
      <c r="EO22" s="567">
        <f t="shared" si="41"/>
        <v>-1.0764292242581849E-2</v>
      </c>
      <c r="EP22" s="514">
        <v>175.9781127041058</v>
      </c>
      <c r="EQ22" s="740">
        <f t="shared" si="42"/>
        <v>-1.2938402921321313E-2</v>
      </c>
      <c r="ER22" s="567">
        <f t="shared" si="43"/>
        <v>-7.3517391026052555E-5</v>
      </c>
    </row>
    <row r="23" spans="1:148" x14ac:dyDescent="0.3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44"/>
        <v>2.9062756030240564</v>
      </c>
      <c r="DE23" s="485">
        <f t="shared" si="45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68">
        <f t="shared" si="25"/>
        <v>7.528246745310798E-3</v>
      </c>
      <c r="DR23" s="503">
        <v>189.08332628850002</v>
      </c>
      <c r="DS23" s="503">
        <f t="shared" si="26"/>
        <v>-5.5924716097984515</v>
      </c>
      <c r="DT23" s="868">
        <f t="shared" si="27"/>
        <v>-2.8727102547796115E-2</v>
      </c>
      <c r="DU23" s="503">
        <v>184.48203044868569</v>
      </c>
      <c r="DV23" s="503">
        <f t="shared" si="28"/>
        <v>0.84118694512989123</v>
      </c>
      <c r="DW23" s="868">
        <f t="shared" si="29"/>
        <v>4.5806092429193377E-3</v>
      </c>
      <c r="DX23" s="503">
        <v>177.7099462103179</v>
      </c>
      <c r="DY23" s="503">
        <f t="shared" si="30"/>
        <v>0.44338646407325655</v>
      </c>
      <c r="DZ23" s="868">
        <f t="shared" si="31"/>
        <v>2.5012414338494524E-3</v>
      </c>
      <c r="EA23" s="503">
        <v>170.16225044563865</v>
      </c>
      <c r="EB23" s="503">
        <f t="shared" si="32"/>
        <v>2.0489813475818437</v>
      </c>
      <c r="EC23" s="868">
        <f t="shared" si="33"/>
        <v>1.2188100074282164E-2</v>
      </c>
      <c r="ED23" s="503">
        <v>184.10038852702544</v>
      </c>
      <c r="EE23" s="503">
        <f t="shared" si="34"/>
        <v>4.8497310378925533</v>
      </c>
      <c r="EF23" s="868">
        <f t="shared" si="35"/>
        <v>2.7055582979864771E-2</v>
      </c>
      <c r="EG23" s="503">
        <v>187.52732620533411</v>
      </c>
      <c r="EH23" s="503">
        <f t="shared" si="36"/>
        <v>-2.5911429763004605</v>
      </c>
      <c r="EI23" s="868">
        <f t="shared" si="37"/>
        <v>-1.3629096570438643E-2</v>
      </c>
      <c r="EJ23" s="503">
        <v>185.60939282821332</v>
      </c>
      <c r="EK23" s="503">
        <f t="shared" si="38"/>
        <v>-5.341205597247864</v>
      </c>
      <c r="EL23" s="868">
        <f t="shared" si="39"/>
        <v>-2.7971661996821856E-2</v>
      </c>
      <c r="EM23" s="503">
        <v>185.68816305941326</v>
      </c>
      <c r="EN23" s="503">
        <f t="shared" si="40"/>
        <v>-0.61336850136225962</v>
      </c>
      <c r="EO23" s="868">
        <f t="shared" si="41"/>
        <v>-3.2923427747676127E-3</v>
      </c>
      <c r="EP23" s="503">
        <v>171.88279733749948</v>
      </c>
      <c r="EQ23" s="503">
        <f t="shared" si="42"/>
        <v>1.9942000741194192</v>
      </c>
      <c r="ER23" s="868">
        <f t="shared" si="43"/>
        <v>1.1738280886667103E-2</v>
      </c>
    </row>
    <row r="24" spans="1:148" x14ac:dyDescent="0.3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44"/>
        <v>0.7497278735834243</v>
      </c>
      <c r="DE24" s="546">
        <f t="shared" si="45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  <c r="DR24" s="514">
        <v>188.04034582132564</v>
      </c>
      <c r="DS24" s="740">
        <f t="shared" si="26"/>
        <v>-1.5616931252395716E-3</v>
      </c>
      <c r="DT24" s="567">
        <f t="shared" si="27"/>
        <v>-8.3050270329743199E-6</v>
      </c>
      <c r="DU24" s="514">
        <v>184.25542286132099</v>
      </c>
      <c r="DV24" s="740">
        <f t="shared" si="28"/>
        <v>-4.7831279979451438</v>
      </c>
      <c r="DW24" s="567">
        <f t="shared" si="29"/>
        <v>-2.5302394544412517E-2</v>
      </c>
      <c r="DX24" s="514">
        <v>182.36164882714644</v>
      </c>
      <c r="DY24" s="740">
        <f t="shared" si="30"/>
        <v>-5.2905411676136112</v>
      </c>
      <c r="DZ24" s="567">
        <f t="shared" si="31"/>
        <v>-2.8193335594758274E-2</v>
      </c>
      <c r="EA24" s="514">
        <v>179.99117357504159</v>
      </c>
      <c r="EB24" s="740">
        <f t="shared" si="32"/>
        <v>-0.47373939796094078</v>
      </c>
      <c r="EC24" s="567">
        <f t="shared" si="33"/>
        <v>-2.6251052914192355E-3</v>
      </c>
      <c r="ED24" s="514">
        <v>188.9801836636056</v>
      </c>
      <c r="EE24" s="740">
        <f t="shared" si="34"/>
        <v>-0.26240689621877777</v>
      </c>
      <c r="EF24" s="567">
        <f t="shared" si="35"/>
        <v>-1.3866164875597827E-3</v>
      </c>
      <c r="EG24" s="514">
        <v>188.95966029723991</v>
      </c>
      <c r="EH24" s="740">
        <f t="shared" si="36"/>
        <v>-1.0762924505772276</v>
      </c>
      <c r="EI24" s="567">
        <f t="shared" si="37"/>
        <v>-5.6636254088482767E-3</v>
      </c>
      <c r="EJ24" s="514">
        <v>188.23529411764707</v>
      </c>
      <c r="EK24" s="740">
        <f t="shared" si="38"/>
        <v>-1.0885492987230236</v>
      </c>
      <c r="EL24" s="567">
        <f t="shared" si="39"/>
        <v>-5.7496682883678507E-3</v>
      </c>
      <c r="EM24" s="514">
        <v>188.69270554663814</v>
      </c>
      <c r="EN24" s="740">
        <f t="shared" si="40"/>
        <v>-0.80192804494620873</v>
      </c>
      <c r="EO24" s="567">
        <f t="shared" si="41"/>
        <v>-4.231930106657243E-3</v>
      </c>
      <c r="EP24" s="514">
        <v>180.60681770862908</v>
      </c>
      <c r="EQ24" s="740">
        <f t="shared" si="42"/>
        <v>-0.56865268088253629</v>
      </c>
      <c r="ER24" s="567">
        <f t="shared" si="43"/>
        <v>-3.1386847218333814E-3</v>
      </c>
    </row>
    <row r="25" spans="1:148" x14ac:dyDescent="0.3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44"/>
        <v>2.9068244906510472</v>
      </c>
      <c r="DE25" s="546">
        <f t="shared" si="45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  <c r="DR25" s="514">
        <v>226.61321114929362</v>
      </c>
      <c r="DS25" s="740">
        <f t="shared" si="26"/>
        <v>0.97018698717357665</v>
      </c>
      <c r="DT25" s="567">
        <f t="shared" si="27"/>
        <v>4.299654247128493E-3</v>
      </c>
      <c r="DU25" s="514">
        <v>240.625</v>
      </c>
      <c r="DV25" s="740">
        <f t="shared" si="28"/>
        <v>-0.94045209176789513</v>
      </c>
      <c r="DW25" s="567">
        <f t="shared" si="29"/>
        <v>-3.8931564245810626E-3</v>
      </c>
      <c r="DX25" s="514">
        <v>211.5519253208868</v>
      </c>
      <c r="DY25" s="740">
        <f t="shared" si="30"/>
        <v>-0.55450483432386477</v>
      </c>
      <c r="DZ25" s="567">
        <f t="shared" si="31"/>
        <v>-2.614276398495327E-3</v>
      </c>
      <c r="EA25" s="514">
        <v>197.11588033407472</v>
      </c>
      <c r="EB25" s="740">
        <f t="shared" si="32"/>
        <v>1.0404177776746053</v>
      </c>
      <c r="EC25" s="567">
        <f t="shared" si="33"/>
        <v>5.3062110072816197E-3</v>
      </c>
      <c r="ED25" s="514">
        <v>0</v>
      </c>
      <c r="EE25" s="740">
        <f t="shared" si="34"/>
        <v>0</v>
      </c>
      <c r="EF25" s="567" t="e">
        <f t="shared" si="35"/>
        <v>#DIV/0!</v>
      </c>
      <c r="EG25" s="514">
        <v>0</v>
      </c>
      <c r="EH25" s="740">
        <f t="shared" si="36"/>
        <v>0</v>
      </c>
      <c r="EI25" s="567" t="e">
        <f t="shared" si="37"/>
        <v>#DIV/0!</v>
      </c>
      <c r="EJ25" s="514">
        <v>233.92226148409893</v>
      </c>
      <c r="EK25" s="740">
        <f t="shared" si="38"/>
        <v>-1.9655889831907984</v>
      </c>
      <c r="EL25" s="567">
        <f t="shared" si="39"/>
        <v>-8.3327266720053649E-3</v>
      </c>
      <c r="EM25" s="514">
        <v>233.92226148409893</v>
      </c>
      <c r="EN25" s="740">
        <f t="shared" si="40"/>
        <v>-1.9655889831907984</v>
      </c>
      <c r="EO25" s="567">
        <f t="shared" si="41"/>
        <v>-8.3327266720053649E-3</v>
      </c>
      <c r="EP25" s="514">
        <v>197.49549904149626</v>
      </c>
      <c r="EQ25" s="740">
        <f t="shared" si="42"/>
        <v>0.62979749734969914</v>
      </c>
      <c r="ER25" s="567">
        <f t="shared" si="43"/>
        <v>3.1991225104717842E-3</v>
      </c>
    </row>
    <row r="26" spans="1:148" x14ac:dyDescent="0.3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44"/>
        <v>4.1888831971753859</v>
      </c>
      <c r="DE26" s="546">
        <f t="shared" si="45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  <c r="DR26" s="514">
        <v>190.72184170944846</v>
      </c>
      <c r="DS26" s="740">
        <f t="shared" si="26"/>
        <v>-9.3748941868975635</v>
      </c>
      <c r="DT26" s="567">
        <f t="shared" si="27"/>
        <v>-4.6851809675465872E-2</v>
      </c>
      <c r="DU26" s="514">
        <v>192.50264523605583</v>
      </c>
      <c r="DV26" s="740">
        <f t="shared" si="28"/>
        <v>3.8695323618153168</v>
      </c>
      <c r="DW26" s="567">
        <f t="shared" si="29"/>
        <v>2.0513537113683158E-2</v>
      </c>
      <c r="DX26" s="514">
        <v>178.79690373582937</v>
      </c>
      <c r="DY26" s="740">
        <f t="shared" si="30"/>
        <v>-5.0467369262349848E-2</v>
      </c>
      <c r="DZ26" s="567">
        <f t="shared" si="31"/>
        <v>-2.8218121938563433E-4</v>
      </c>
      <c r="EA26" s="514">
        <v>167.07013643941124</v>
      </c>
      <c r="EB26" s="740">
        <f t="shared" si="32"/>
        <v>2.8806402716992352</v>
      </c>
      <c r="EC26" s="567">
        <f t="shared" si="33"/>
        <v>1.7544607535410144E-2</v>
      </c>
      <c r="ED26" s="514">
        <v>191.90298986269727</v>
      </c>
      <c r="EE26" s="740">
        <f t="shared" si="34"/>
        <v>10.906043025501162</v>
      </c>
      <c r="EF26" s="567">
        <f t="shared" si="35"/>
        <v>6.0255397762653838E-2</v>
      </c>
      <c r="EG26" s="514">
        <v>194.96600534292187</v>
      </c>
      <c r="EH26" s="740">
        <f t="shared" si="36"/>
        <v>2.3665073149548448</v>
      </c>
      <c r="EI26" s="567">
        <f t="shared" si="37"/>
        <v>1.2287193576232522E-2</v>
      </c>
      <c r="EJ26" s="514">
        <v>197.29436160758368</v>
      </c>
      <c r="EK26" s="740">
        <f t="shared" si="38"/>
        <v>1.0378359932209946</v>
      </c>
      <c r="EL26" s="567">
        <f t="shared" si="39"/>
        <v>5.2881604317214226E-3</v>
      </c>
      <c r="EM26" s="514">
        <v>194.34453251936671</v>
      </c>
      <c r="EN26" s="740">
        <f t="shared" si="40"/>
        <v>5.3398277649769454</v>
      </c>
      <c r="EO26" s="567">
        <f t="shared" si="41"/>
        <v>2.8252353675089797E-2</v>
      </c>
      <c r="EP26" s="514">
        <v>170.7708935142474</v>
      </c>
      <c r="EQ26" s="740">
        <f t="shared" si="42"/>
        <v>3.2598432759801881</v>
      </c>
      <c r="ER26" s="567">
        <f t="shared" si="43"/>
        <v>1.9460467063775175E-2</v>
      </c>
    </row>
    <row r="27" spans="1:148" x14ac:dyDescent="0.3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44"/>
        <v>6.4086841735558551</v>
      </c>
      <c r="DE27" s="546">
        <f t="shared" si="45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  <c r="DR27" s="514">
        <v>200.32432432432432</v>
      </c>
      <c r="DS27" s="740">
        <f t="shared" si="26"/>
        <v>-7.4991134888449551E-2</v>
      </c>
      <c r="DT27" s="567">
        <f t="shared" si="27"/>
        <v>-3.7420853817094239E-4</v>
      </c>
      <c r="DU27" s="514">
        <v>221.15127175368141</v>
      </c>
      <c r="DV27" s="740">
        <f t="shared" si="28"/>
        <v>-29.040299127544642</v>
      </c>
      <c r="DW27" s="567">
        <f t="shared" si="29"/>
        <v>-0.11607225225557659</v>
      </c>
      <c r="DX27" s="514">
        <v>193.65949119373778</v>
      </c>
      <c r="DY27" s="740">
        <f t="shared" si="30"/>
        <v>4.7824731500530504</v>
      </c>
      <c r="DZ27" s="567">
        <f t="shared" si="31"/>
        <v>2.532056678778637E-2</v>
      </c>
      <c r="EA27" s="514">
        <v>182.04926479550565</v>
      </c>
      <c r="EB27" s="740">
        <f t="shared" si="32"/>
        <v>5.7038704097654431</v>
      </c>
      <c r="EC27" s="567">
        <f t="shared" si="33"/>
        <v>3.2344878808055075E-2</v>
      </c>
      <c r="ED27" s="514">
        <v>237.32809430255404</v>
      </c>
      <c r="EE27" s="740">
        <f t="shared" si="34"/>
        <v>-11.178056839800945</v>
      </c>
      <c r="EF27" s="567">
        <f t="shared" si="35"/>
        <v>-4.4981006660868024E-2</v>
      </c>
      <c r="EG27" s="514">
        <v>260.28880866425993</v>
      </c>
      <c r="EH27" s="740">
        <f t="shared" si="36"/>
        <v>-2.8087056760842302</v>
      </c>
      <c r="EI27" s="567">
        <f t="shared" si="37"/>
        <v>-1.0675531021744566E-2</v>
      </c>
      <c r="EJ27" s="514">
        <v>221.48900169204737</v>
      </c>
      <c r="EK27" s="740">
        <f t="shared" si="38"/>
        <v>-5.2658304544429768</v>
      </c>
      <c r="EL27" s="567">
        <f t="shared" si="39"/>
        <v>-2.3222572170109673E-2</v>
      </c>
      <c r="EM27" s="514">
        <v>234.65478841870825</v>
      </c>
      <c r="EN27" s="740">
        <f t="shared" si="40"/>
        <v>-2.3628701816841442</v>
      </c>
      <c r="EO27" s="567">
        <f t="shared" si="41"/>
        <v>-9.9691735866309517E-3</v>
      </c>
      <c r="EP27" s="514">
        <v>183.32612550274615</v>
      </c>
      <c r="EQ27" s="740">
        <f t="shared" si="42"/>
        <v>5.063008952533238</v>
      </c>
      <c r="ER27" s="567">
        <f t="shared" si="43"/>
        <v>2.8401887336616246E-2</v>
      </c>
    </row>
    <row r="28" spans="1:148" x14ac:dyDescent="0.3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44"/>
        <v>-1.5276318844513526</v>
      </c>
      <c r="DE28" s="546">
        <f t="shared" si="45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  <c r="DR28" s="514">
        <v>171.91707491159198</v>
      </c>
      <c r="DS28" s="740">
        <f t="shared" si="26"/>
        <v>-0.42391215623595713</v>
      </c>
      <c r="DT28" s="567">
        <f t="shared" si="27"/>
        <v>-2.4597291883277817E-3</v>
      </c>
      <c r="DU28" s="514">
        <v>161.74358483339716</v>
      </c>
      <c r="DV28" s="740">
        <f t="shared" si="28"/>
        <v>-1.5735495136791826</v>
      </c>
      <c r="DW28" s="567">
        <f t="shared" si="29"/>
        <v>-9.634932182529761E-3</v>
      </c>
      <c r="DX28" s="514">
        <v>163.83983213848575</v>
      </c>
      <c r="DY28" s="740">
        <f t="shared" si="30"/>
        <v>0.19918371316848038</v>
      </c>
      <c r="DZ28" s="567">
        <f t="shared" si="31"/>
        <v>1.217201930481132E-3</v>
      </c>
      <c r="EA28" s="514">
        <v>163.11481799049031</v>
      </c>
      <c r="EB28" s="740">
        <f t="shared" si="32"/>
        <v>-0.72495747290139434</v>
      </c>
      <c r="EC28" s="567">
        <f t="shared" si="33"/>
        <v>-4.4247953273311132E-3</v>
      </c>
      <c r="ED28" s="514">
        <v>161.86553482180977</v>
      </c>
      <c r="EE28" s="740">
        <f t="shared" si="34"/>
        <v>-1.3010531914040087</v>
      </c>
      <c r="EF28" s="567">
        <f t="shared" si="35"/>
        <v>-7.9737721260595643E-3</v>
      </c>
      <c r="EG28" s="514">
        <v>168.28416149068323</v>
      </c>
      <c r="EH28" s="740">
        <f t="shared" si="36"/>
        <v>1.8454930000311549</v>
      </c>
      <c r="EI28" s="567">
        <f t="shared" si="37"/>
        <v>1.1088126435803624E-2</v>
      </c>
      <c r="EJ28" s="514">
        <v>162.02853510382823</v>
      </c>
      <c r="EK28" s="740">
        <f t="shared" si="38"/>
        <v>-1.2979860907132661</v>
      </c>
      <c r="EL28" s="567">
        <f t="shared" si="39"/>
        <v>-7.9471850696385613E-3</v>
      </c>
      <c r="EM28" s="514">
        <v>164.06357534390762</v>
      </c>
      <c r="EN28" s="740">
        <f t="shared" si="40"/>
        <v>0.12246421717281919</v>
      </c>
      <c r="EO28" s="567">
        <f t="shared" si="41"/>
        <v>7.4700126363147642E-4</v>
      </c>
      <c r="EP28" s="514">
        <v>163.23721109012817</v>
      </c>
      <c r="EQ28" s="740">
        <f t="shared" si="42"/>
        <v>-0.6104544616380565</v>
      </c>
      <c r="ER28" s="567">
        <f t="shared" si="43"/>
        <v>-3.7257440292622832E-3</v>
      </c>
    </row>
    <row r="29" spans="1:148" x14ac:dyDescent="0.3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44"/>
        <v>2.9401543162885844</v>
      </c>
      <c r="DE29" s="449">
        <f t="shared" si="45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69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69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69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69">
        <f t="shared" si="31"/>
        <v>-7.8375451343162313E-3</v>
      </c>
      <c r="EA29" s="33">
        <v>168.2412938598026</v>
      </c>
      <c r="EB29" s="33">
        <f t="shared" si="32"/>
        <v>1.4455151775900674</v>
      </c>
      <c r="EC29" s="869">
        <f t="shared" si="33"/>
        <v>8.6663774647686587E-3</v>
      </c>
      <c r="ED29" s="33">
        <v>178.80179290670608</v>
      </c>
      <c r="EE29" s="33">
        <f t="shared" si="34"/>
        <v>4.5055553071424299</v>
      </c>
      <c r="EF29" s="869">
        <f t="shared" si="35"/>
        <v>2.5849986030643438E-2</v>
      </c>
      <c r="EG29" s="33">
        <v>182.06896737907246</v>
      </c>
      <c r="EH29" s="33">
        <f t="shared" si="36"/>
        <v>6.836612887464014</v>
      </c>
      <c r="EI29" s="869">
        <f t="shared" si="37"/>
        <v>3.9014558169344273E-2</v>
      </c>
      <c r="EJ29" s="33">
        <v>175.14475948458801</v>
      </c>
      <c r="EK29" s="33">
        <f t="shared" si="38"/>
        <v>1.0618792516721101</v>
      </c>
      <c r="EL29" s="869">
        <f t="shared" si="39"/>
        <v>6.0998488205810837E-3</v>
      </c>
      <c r="EM29" s="33">
        <v>177.83556444940001</v>
      </c>
      <c r="EN29" s="33">
        <f t="shared" si="40"/>
        <v>2.1855601626504892</v>
      </c>
      <c r="EO29" s="869">
        <f t="shared" si="41"/>
        <v>1.2442699170576456E-2</v>
      </c>
      <c r="EP29" s="33">
        <v>168.62086858354672</v>
      </c>
      <c r="EQ29" s="33">
        <f t="shared" si="42"/>
        <v>1.2965074182804983</v>
      </c>
      <c r="ER29" s="869">
        <f t="shared" si="43"/>
        <v>7.7484677619652663E-3</v>
      </c>
    </row>
    <row r="30" spans="1:148" x14ac:dyDescent="0.3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44"/>
        <v>8.4038828246993091</v>
      </c>
      <c r="DE30" s="485">
        <f t="shared" si="45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68">
        <f t="shared" si="25"/>
        <v>1.3277257080903689E-2</v>
      </c>
      <c r="DR30" s="503">
        <v>172.2117350990325</v>
      </c>
      <c r="DS30" s="503">
        <f t="shared" si="26"/>
        <v>2.8295255126386678</v>
      </c>
      <c r="DT30" s="868">
        <f t="shared" si="27"/>
        <v>1.6704974622470378E-2</v>
      </c>
      <c r="DU30" s="503">
        <v>180.79580816440495</v>
      </c>
      <c r="DV30" s="503">
        <f t="shared" si="28"/>
        <v>9.8804970375696257</v>
      </c>
      <c r="DW30" s="868">
        <f t="shared" si="29"/>
        <v>5.7809314873126627E-2</v>
      </c>
      <c r="DX30" s="503">
        <v>171.94847225306975</v>
      </c>
      <c r="DY30" s="503">
        <f t="shared" si="30"/>
        <v>2.9713781752814725</v>
      </c>
      <c r="DZ30" s="868">
        <f t="shared" si="31"/>
        <v>1.7584502748719328E-2</v>
      </c>
      <c r="EA30" s="503">
        <v>172.83286092378398</v>
      </c>
      <c r="EB30" s="503">
        <f t="shared" si="32"/>
        <v>6.0203970734382608</v>
      </c>
      <c r="EC30" s="868">
        <f t="shared" si="33"/>
        <v>3.6090810809193519E-2</v>
      </c>
      <c r="ED30" s="503">
        <v>182.57995141153651</v>
      </c>
      <c r="EE30" s="503">
        <f t="shared" si="34"/>
        <v>6.9152785658718869</v>
      </c>
      <c r="EF30" s="868">
        <f t="shared" si="35"/>
        <v>3.9366358948833773E-2</v>
      </c>
      <c r="EG30" s="503">
        <v>180.87827649957575</v>
      </c>
      <c r="EH30" s="503">
        <f t="shared" si="36"/>
        <v>6.0448016042370512</v>
      </c>
      <c r="EI30" s="868">
        <f t="shared" si="37"/>
        <v>3.4574623697525182E-2</v>
      </c>
      <c r="EJ30" s="503">
        <v>178.08719657837136</v>
      </c>
      <c r="EK30" s="503">
        <f t="shared" si="38"/>
        <v>2.2380927638974697</v>
      </c>
      <c r="EL30" s="868">
        <f t="shared" si="39"/>
        <v>1.2727348137404925E-2</v>
      </c>
      <c r="EM30" s="503">
        <v>180.33036197155451</v>
      </c>
      <c r="EN30" s="503">
        <f t="shared" si="40"/>
        <v>4.3699498865184694</v>
      </c>
      <c r="EO30" s="868">
        <f t="shared" si="41"/>
        <v>2.4834846854112913E-2</v>
      </c>
      <c r="EP30" s="503">
        <v>173.23180151510303</v>
      </c>
      <c r="EQ30" s="503">
        <f t="shared" si="42"/>
        <v>5.6557646971961049</v>
      </c>
      <c r="ER30" s="868">
        <f t="shared" si="43"/>
        <v>3.3750438335893015E-2</v>
      </c>
    </row>
    <row r="31" spans="1:148" x14ac:dyDescent="0.3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44"/>
        <v>10.17064479058962</v>
      </c>
      <c r="DE31" s="136">
        <f t="shared" si="45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6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66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66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66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66">
        <f t="shared" si="33"/>
        <v>3.5503113930436481E-2</v>
      </c>
      <c r="ED31" s="295">
        <v>182.525645560665</v>
      </c>
      <c r="EE31" s="295">
        <f t="shared" si="34"/>
        <v>7.4588306792761898</v>
      </c>
      <c r="EF31" s="866">
        <f t="shared" si="35"/>
        <v>4.2605622797956849E-2</v>
      </c>
      <c r="EG31" s="295">
        <v>180.77891307567006</v>
      </c>
      <c r="EH31" s="295">
        <f t="shared" si="36"/>
        <v>6.3188715523209282</v>
      </c>
      <c r="EI31" s="866">
        <f t="shared" si="37"/>
        <v>3.6219592160736891E-2</v>
      </c>
      <c r="EJ31" s="295">
        <v>176.0679317216879</v>
      </c>
      <c r="EK31" s="295">
        <f t="shared" si="38"/>
        <v>1.9259441950792393</v>
      </c>
      <c r="EL31" s="866">
        <f t="shared" si="39"/>
        <v>1.1059619925292042E-2</v>
      </c>
      <c r="EM31" s="295">
        <v>179.53760030793177</v>
      </c>
      <c r="EN31" s="295">
        <f t="shared" si="40"/>
        <v>4.9693751915946223</v>
      </c>
      <c r="EO31" s="866">
        <f t="shared" si="41"/>
        <v>2.8466665043325564E-2</v>
      </c>
      <c r="EP31" s="295">
        <v>171.48060223169063</v>
      </c>
      <c r="EQ31" s="295">
        <f t="shared" si="42"/>
        <v>5.8194958018316925</v>
      </c>
      <c r="ER31" s="866">
        <f t="shared" si="43"/>
        <v>3.5128920283383915E-2</v>
      </c>
    </row>
    <row r="32" spans="1:148" x14ac:dyDescent="0.3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44"/>
        <v>12.476398671064345</v>
      </c>
      <c r="DE32" s="136">
        <f t="shared" si="45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6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66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66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66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66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66">
        <f t="shared" si="35"/>
        <v>-5.341143550041963E-2</v>
      </c>
      <c r="EG32" s="295">
        <v>158.29145728643218</v>
      </c>
      <c r="EH32" s="295">
        <f t="shared" si="36"/>
        <v>1.7289572864321769</v>
      </c>
      <c r="EI32" s="866">
        <f t="shared" si="37"/>
        <v>1.1043240152860212E-2</v>
      </c>
      <c r="EJ32" s="295">
        <v>166.22448979591834</v>
      </c>
      <c r="EK32" s="295">
        <f t="shared" si="38"/>
        <v>4.092970521541929</v>
      </c>
      <c r="EL32" s="866">
        <f t="shared" si="39"/>
        <v>2.5244755244755116E-2</v>
      </c>
      <c r="EM32" s="295">
        <v>164.6927374301676</v>
      </c>
      <c r="EN32" s="295">
        <f t="shared" si="40"/>
        <v>-1.2622455617988066</v>
      </c>
      <c r="EO32" s="866">
        <f t="shared" si="41"/>
        <v>-7.6059515601282655E-3</v>
      </c>
      <c r="EP32" s="295">
        <v>132.77774937368986</v>
      </c>
      <c r="EQ32" s="295">
        <f t="shared" si="42"/>
        <v>0.81683251754779462</v>
      </c>
      <c r="ER32" s="866">
        <f t="shared" si="43"/>
        <v>6.1899578830470628E-3</v>
      </c>
    </row>
    <row r="33" spans="1:148" x14ac:dyDescent="0.3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44"/>
        <v>-2.1014741130324239</v>
      </c>
      <c r="DE33" s="136">
        <f t="shared" si="45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6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66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66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66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66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66">
        <f t="shared" si="35"/>
        <v>2.1180765463297509E-2</v>
      </c>
      <c r="EG33" s="295">
        <v>172.76954373728569</v>
      </c>
      <c r="EH33" s="295">
        <f t="shared" si="36"/>
        <v>-1.3749429547295051</v>
      </c>
      <c r="EI33" s="866">
        <f t="shared" si="37"/>
        <v>-7.8954147837087315E-3</v>
      </c>
      <c r="EJ33" s="295">
        <v>154.62107208872459</v>
      </c>
      <c r="EK33" s="295">
        <f t="shared" si="38"/>
        <v>-2.9029407181057252</v>
      </c>
      <c r="EL33" s="866">
        <f t="shared" si="39"/>
        <v>-1.8428559978760597E-2</v>
      </c>
      <c r="EM33" s="295">
        <v>161.81933496421129</v>
      </c>
      <c r="EN33" s="295">
        <f t="shared" si="40"/>
        <v>-1.6456912784235556E-2</v>
      </c>
      <c r="EO33" s="866">
        <f t="shared" si="41"/>
        <v>-1.0168895640059494E-4</v>
      </c>
      <c r="EP33" s="295">
        <v>134.50490161029444</v>
      </c>
      <c r="EQ33" s="295">
        <f t="shared" si="42"/>
        <v>-0.93761286447809766</v>
      </c>
      <c r="ER33" s="866">
        <f t="shared" si="43"/>
        <v>-6.9225890268947796E-3</v>
      </c>
    </row>
    <row r="34" spans="1:148" x14ac:dyDescent="0.3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44"/>
        <v>26.310337351898767</v>
      </c>
      <c r="DE34" s="502">
        <f t="shared" si="45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70">
        <f t="shared" si="25"/>
        <v>8.8754133192460838E-2</v>
      </c>
      <c r="DR34" s="514">
        <v>222.39225045626847</v>
      </c>
      <c r="DS34" s="514">
        <f t="shared" si="26"/>
        <v>23.115314557779158</v>
      </c>
      <c r="DT34" s="870">
        <f t="shared" si="27"/>
        <v>0.11599593527247923</v>
      </c>
      <c r="DU34" s="514">
        <v>225.72288734859623</v>
      </c>
      <c r="DV34" s="514">
        <f t="shared" si="28"/>
        <v>32.016255107189096</v>
      </c>
      <c r="DW34" s="870">
        <f t="shared" si="29"/>
        <v>0.16528218335492403</v>
      </c>
      <c r="DX34" s="514">
        <v>220.61210753454486</v>
      </c>
      <c r="DY34" s="514">
        <f t="shared" si="30"/>
        <v>21.485764674275288</v>
      </c>
      <c r="DZ34" s="870">
        <f t="shared" si="31"/>
        <v>0.10790016210638802</v>
      </c>
      <c r="EA34" s="514">
        <v>224.18857380041189</v>
      </c>
      <c r="EB34" s="514">
        <f t="shared" si="32"/>
        <v>21.508411370161639</v>
      </c>
      <c r="EC34" s="870">
        <f t="shared" si="33"/>
        <v>0.10611996315901651</v>
      </c>
      <c r="ED34" s="514">
        <v>220.52453335433569</v>
      </c>
      <c r="EE34" s="514">
        <f t="shared" si="34"/>
        <v>26.567080648355528</v>
      </c>
      <c r="EF34" s="870">
        <f t="shared" si="35"/>
        <v>0.13697375521129643</v>
      </c>
      <c r="EG34" s="514">
        <v>214.00855636255099</v>
      </c>
      <c r="EH34" s="514">
        <f t="shared" si="36"/>
        <v>21.066638496780598</v>
      </c>
      <c r="EI34" s="870">
        <f t="shared" si="37"/>
        <v>0.10918642630802836</v>
      </c>
      <c r="EJ34" s="514">
        <v>214.14017929910352</v>
      </c>
      <c r="EK34" s="514">
        <f t="shared" si="38"/>
        <v>14.738922919048576</v>
      </c>
      <c r="EL34" s="870">
        <f t="shared" si="39"/>
        <v>7.3915897956813637E-2</v>
      </c>
      <c r="EM34" s="514">
        <v>215.67531603459744</v>
      </c>
      <c r="EN34" s="514">
        <f t="shared" si="40"/>
        <v>19.791598770078991</v>
      </c>
      <c r="EO34" s="870">
        <f t="shared" si="41"/>
        <v>0.10103748819179652</v>
      </c>
      <c r="EP34" s="514">
        <v>223.12402028584597</v>
      </c>
      <c r="EQ34" s="514">
        <f t="shared" si="42"/>
        <v>21.227471361290185</v>
      </c>
      <c r="ER34" s="870">
        <f t="shared" si="43"/>
        <v>0.10514033783322574</v>
      </c>
    </row>
    <row r="35" spans="1:148" x14ac:dyDescent="0.3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44"/>
        <v>0</v>
      </c>
      <c r="DE35" s="136" t="e">
        <f t="shared" si="45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6" t="e">
        <f t="shared" si="25"/>
        <v>#DIV/0!</v>
      </c>
      <c r="DR35" s="202">
        <v>0</v>
      </c>
      <c r="DS35" s="202">
        <f t="shared" si="26"/>
        <v>0</v>
      </c>
      <c r="DT35" s="866" t="e">
        <f t="shared" si="27"/>
        <v>#DIV/0!</v>
      </c>
      <c r="DU35" s="202">
        <v>0</v>
      </c>
      <c r="DV35" s="202">
        <f t="shared" si="28"/>
        <v>0</v>
      </c>
      <c r="DW35" s="866" t="e">
        <f t="shared" si="29"/>
        <v>#DIV/0!</v>
      </c>
      <c r="DX35" s="202">
        <v>0</v>
      </c>
      <c r="DY35" s="202">
        <f t="shared" si="30"/>
        <v>0</v>
      </c>
      <c r="DZ35" s="866" t="e">
        <f t="shared" si="31"/>
        <v>#DIV/0!</v>
      </c>
      <c r="EA35" s="202">
        <v>0</v>
      </c>
      <c r="EB35" s="202">
        <f t="shared" si="32"/>
        <v>0</v>
      </c>
      <c r="EC35" s="866" t="e">
        <f t="shared" si="33"/>
        <v>#DIV/0!</v>
      </c>
      <c r="ED35" s="202">
        <v>0</v>
      </c>
      <c r="EE35" s="202">
        <f t="shared" si="34"/>
        <v>0</v>
      </c>
      <c r="EF35" s="866" t="e">
        <f t="shared" si="35"/>
        <v>#DIV/0!</v>
      </c>
      <c r="EG35" s="202">
        <v>0</v>
      </c>
      <c r="EH35" s="202">
        <f t="shared" si="36"/>
        <v>0</v>
      </c>
      <c r="EI35" s="866" t="e">
        <f t="shared" si="37"/>
        <v>#DIV/0!</v>
      </c>
      <c r="EJ35" s="202">
        <v>0</v>
      </c>
      <c r="EK35" s="202">
        <f t="shared" si="38"/>
        <v>0</v>
      </c>
      <c r="EL35" s="866" t="e">
        <f t="shared" si="39"/>
        <v>#DIV/0!</v>
      </c>
      <c r="EM35" s="202">
        <v>0</v>
      </c>
      <c r="EN35" s="202">
        <f t="shared" si="40"/>
        <v>0</v>
      </c>
      <c r="EO35" s="866" t="e">
        <f t="shared" si="41"/>
        <v>#DIV/0!</v>
      </c>
      <c r="EP35" s="202">
        <v>0</v>
      </c>
      <c r="EQ35" s="202">
        <f t="shared" si="42"/>
        <v>0</v>
      </c>
      <c r="ER35" s="866" t="e">
        <f t="shared" si="43"/>
        <v>#DIV/0!</v>
      </c>
    </row>
    <row r="36" spans="1:148" x14ac:dyDescent="0.3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44"/>
        <v>0</v>
      </c>
      <c r="DE36" s="546">
        <f t="shared" si="45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  <c r="DR36" s="95">
        <v>221.72669366120957</v>
      </c>
      <c r="DS36" s="740">
        <f t="shared" si="26"/>
        <v>12.126693661209572</v>
      </c>
      <c r="DT36" s="567">
        <f t="shared" si="27"/>
        <v>5.7856362887450247E-2</v>
      </c>
      <c r="DU36" s="95">
        <v>221.72669366120957</v>
      </c>
      <c r="DV36" s="740">
        <f t="shared" si="28"/>
        <v>4.9266936612095549</v>
      </c>
      <c r="DW36" s="567">
        <f t="shared" si="29"/>
        <v>2.2724601758346653E-2</v>
      </c>
      <c r="DX36" s="95">
        <v>218.8</v>
      </c>
      <c r="DY36" s="740">
        <f t="shared" si="30"/>
        <v>-8.6012327993216786E-3</v>
      </c>
      <c r="DZ36" s="567">
        <f t="shared" si="31"/>
        <v>-3.9309390722581689E-5</v>
      </c>
      <c r="EA36" s="95">
        <v>225.6</v>
      </c>
      <c r="EB36" s="740">
        <f t="shared" si="32"/>
        <v>0</v>
      </c>
      <c r="EC36" s="567">
        <f t="shared" si="33"/>
        <v>0</v>
      </c>
      <c r="ED36" s="95">
        <v>195.3</v>
      </c>
      <c r="EE36" s="740">
        <f t="shared" si="34"/>
        <v>-23.592596108113526</v>
      </c>
      <c r="EF36" s="567">
        <f t="shared" si="35"/>
        <v>-0.10778160854952296</v>
      </c>
      <c r="EG36" s="95">
        <v>203.4</v>
      </c>
      <c r="EH36" s="740">
        <f t="shared" si="36"/>
        <v>7.9000000000000057</v>
      </c>
      <c r="EI36" s="567">
        <f t="shared" si="37"/>
        <v>4.0409207161125352E-2</v>
      </c>
      <c r="EJ36" s="95">
        <v>225.35836706838808</v>
      </c>
      <c r="EK36" s="740">
        <f t="shared" si="38"/>
        <v>17.049381267880335</v>
      </c>
      <c r="EL36" s="567">
        <f t="shared" si="39"/>
        <v>8.1846595346626555E-2</v>
      </c>
      <c r="EM36" s="95">
        <v>221.70149827886948</v>
      </c>
      <c r="EN36" s="740">
        <f t="shared" si="40"/>
        <v>-2.4985017211305092</v>
      </c>
      <c r="EO36" s="567">
        <f t="shared" si="41"/>
        <v>-1.1144075473374261E-2</v>
      </c>
      <c r="EP36" s="95">
        <v>232.85043823716708</v>
      </c>
      <c r="EQ36" s="740">
        <f t="shared" si="42"/>
        <v>8.6504382371670943</v>
      </c>
      <c r="ER36" s="567">
        <f t="shared" si="43"/>
        <v>3.8583578221084276E-2</v>
      </c>
    </row>
    <row r="37" spans="1:148" x14ac:dyDescent="0.3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44"/>
        <v>5.45800042195944</v>
      </c>
      <c r="DE37" s="485">
        <f t="shared" si="45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68">
        <f t="shared" si="25"/>
        <v>-2.3670290111614166E-2</v>
      </c>
      <c r="DR37" s="503">
        <v>167.5189281325564</v>
      </c>
      <c r="DS37" s="503">
        <f t="shared" si="26"/>
        <v>9.7015207700804922</v>
      </c>
      <c r="DT37" s="868">
        <f t="shared" si="27"/>
        <v>6.1473071521178806E-2</v>
      </c>
      <c r="DU37" s="503">
        <v>182.44521760361351</v>
      </c>
      <c r="DV37" s="503">
        <f t="shared" si="28"/>
        <v>10.043913728206064</v>
      </c>
      <c r="DW37" s="868">
        <f t="shared" si="29"/>
        <v>5.8258919755413752E-2</v>
      </c>
      <c r="DX37" s="503">
        <v>168.7618551716443</v>
      </c>
      <c r="DY37" s="503">
        <f t="shared" si="30"/>
        <v>2.9730306094771208</v>
      </c>
      <c r="DZ37" s="868">
        <f t="shared" si="31"/>
        <v>1.7932635793326948E-2</v>
      </c>
      <c r="EA37" s="503">
        <v>173.02319816169111</v>
      </c>
      <c r="EB37" s="503">
        <f t="shared" si="32"/>
        <v>3.5180668136006545</v>
      </c>
      <c r="EC37" s="868">
        <f t="shared" si="33"/>
        <v>2.075492809935094E-2</v>
      </c>
      <c r="ED37" s="503">
        <v>205.57377049180329</v>
      </c>
      <c r="EE37" s="503">
        <f t="shared" si="34"/>
        <v>20.6931530208374</v>
      </c>
      <c r="EF37" s="868">
        <f t="shared" si="35"/>
        <v>0.11192710898473229</v>
      </c>
      <c r="EG37" s="503">
        <v>203.44558912648256</v>
      </c>
      <c r="EH37" s="503">
        <f t="shared" si="36"/>
        <v>5.7596980151721198</v>
      </c>
      <c r="EI37" s="868">
        <f t="shared" si="37"/>
        <v>2.913560488709345E-2</v>
      </c>
      <c r="EJ37" s="503">
        <v>178.44746845903808</v>
      </c>
      <c r="EK37" s="503">
        <f t="shared" si="38"/>
        <v>14.294601321253737</v>
      </c>
      <c r="EL37" s="868">
        <f t="shared" si="39"/>
        <v>8.7081033493343341E-2</v>
      </c>
      <c r="EM37" s="503">
        <v>188.76658951259722</v>
      </c>
      <c r="EN37" s="503">
        <f t="shared" si="40"/>
        <v>12.24428102882581</v>
      </c>
      <c r="EO37" s="868">
        <f t="shared" si="41"/>
        <v>6.9363929885108477E-2</v>
      </c>
      <c r="EP37" s="503">
        <v>174.39473573499953</v>
      </c>
      <c r="EQ37" s="503">
        <f t="shared" si="42"/>
        <v>4.3359955496285068</v>
      </c>
      <c r="ER37" s="868">
        <f t="shared" si="43"/>
        <v>2.549704616711904E-2</v>
      </c>
    </row>
    <row r="38" spans="1:148" s="233" customFormat="1" x14ac:dyDescent="0.3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44"/>
        <v>5.45800042195944</v>
      </c>
      <c r="DE38" s="589">
        <f t="shared" si="45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71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71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71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71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71">
        <f t="shared" si="33"/>
        <v>2.075492809935094E-2</v>
      </c>
      <c r="ED38" s="233">
        <v>205.57377049180329</v>
      </c>
      <c r="EE38" s="219">
        <f t="shared" si="34"/>
        <v>20.6931530208374</v>
      </c>
      <c r="EF38" s="871">
        <f t="shared" si="35"/>
        <v>0.11192710898473229</v>
      </c>
      <c r="EG38" s="233">
        <v>203.44558912648256</v>
      </c>
      <c r="EH38" s="219">
        <f t="shared" si="36"/>
        <v>5.7596980151721198</v>
      </c>
      <c r="EI38" s="871">
        <f t="shared" si="37"/>
        <v>2.913560488709345E-2</v>
      </c>
      <c r="EJ38" s="233">
        <v>178.44746845903808</v>
      </c>
      <c r="EK38" s="219">
        <f t="shared" si="38"/>
        <v>14.294601321253737</v>
      </c>
      <c r="EL38" s="871">
        <f t="shared" si="39"/>
        <v>8.7081033493343341E-2</v>
      </c>
      <c r="EM38" s="233">
        <v>188.76658951259722</v>
      </c>
      <c r="EN38" s="219">
        <f t="shared" si="40"/>
        <v>12.24428102882581</v>
      </c>
      <c r="EO38" s="871">
        <f t="shared" si="41"/>
        <v>6.9363929885108477E-2</v>
      </c>
      <c r="EP38" s="233">
        <v>174.39473573499953</v>
      </c>
      <c r="EQ38" s="219">
        <f t="shared" si="42"/>
        <v>4.3359955496285068</v>
      </c>
      <c r="ER38" s="871">
        <f t="shared" si="43"/>
        <v>2.549704616711904E-2</v>
      </c>
    </row>
    <row r="39" spans="1:148" s="233" customFormat="1" x14ac:dyDescent="0.3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44"/>
        <v>16.262223318239194</v>
      </c>
      <c r="DE39" s="546">
        <f t="shared" si="45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  <c r="DR39" s="233" t="e">
        <v>#DIV/0!</v>
      </c>
      <c r="DS39" s="233" t="e">
        <f t="shared" si="26"/>
        <v>#DIV/0!</v>
      </c>
      <c r="DT39" s="567" t="e">
        <f t="shared" si="27"/>
        <v>#DIV/0!</v>
      </c>
      <c r="DU39" s="233">
        <v>0</v>
      </c>
      <c r="DV39" s="233">
        <f t="shared" si="28"/>
        <v>0</v>
      </c>
      <c r="DW39" s="567" t="e">
        <f t="shared" si="29"/>
        <v>#DIV/0!</v>
      </c>
      <c r="DX39" s="233">
        <v>277.61013880506943</v>
      </c>
      <c r="DY39" s="233">
        <f t="shared" si="30"/>
        <v>-7.3252987846005908</v>
      </c>
      <c r="DZ39" s="567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7">
        <f t="shared" si="33"/>
        <v>2.0971806493718277E-2</v>
      </c>
      <c r="ED39" s="233">
        <v>0</v>
      </c>
      <c r="EE39" s="233" t="e">
        <f t="shared" si="34"/>
        <v>#DIV/0!</v>
      </c>
      <c r="EF39" s="567" t="e">
        <f t="shared" si="35"/>
        <v>#DIV/0!</v>
      </c>
      <c r="EG39" s="233">
        <v>0</v>
      </c>
      <c r="EH39" s="233" t="e">
        <f t="shared" si="36"/>
        <v>#DIV/0!</v>
      </c>
      <c r="EI39" s="567" t="e">
        <f t="shared" si="37"/>
        <v>#DIV/0!</v>
      </c>
      <c r="EJ39" s="233">
        <v>0</v>
      </c>
      <c r="EK39" s="233" t="e">
        <f t="shared" si="38"/>
        <v>#DIV/0!</v>
      </c>
      <c r="EL39" s="567" t="e">
        <f t="shared" si="39"/>
        <v>#DIV/0!</v>
      </c>
      <c r="EM39" s="233">
        <v>0</v>
      </c>
      <c r="EN39" s="233" t="e">
        <f t="shared" si="40"/>
        <v>#DIV/0!</v>
      </c>
      <c r="EO39" s="567" t="e">
        <f t="shared" si="41"/>
        <v>#DIV/0!</v>
      </c>
      <c r="EP39" s="233">
        <v>284.85007890583898</v>
      </c>
      <c r="EQ39" s="233">
        <f t="shared" si="42"/>
        <v>5.8511123387914949</v>
      </c>
      <c r="ER39" s="567">
        <f t="shared" si="43"/>
        <v>2.0971806493718277E-2</v>
      </c>
    </row>
    <row r="40" spans="1:148" x14ac:dyDescent="0.3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44"/>
        <v>0</v>
      </c>
      <c r="DE40" s="546" t="e">
        <f t="shared" si="45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  <c r="DR40" s="233"/>
      <c r="DS40" s="740">
        <f t="shared" si="26"/>
        <v>0</v>
      </c>
      <c r="DT40" s="567" t="e">
        <f t="shared" si="27"/>
        <v>#DIV/0!</v>
      </c>
      <c r="DU40" s="233"/>
      <c r="DV40" s="740">
        <f t="shared" si="28"/>
        <v>0</v>
      </c>
      <c r="DW40" s="567" t="e">
        <f t="shared" si="29"/>
        <v>#DIV/0!</v>
      </c>
      <c r="DX40" s="233"/>
      <c r="DY40" s="740">
        <f t="shared" si="30"/>
        <v>0</v>
      </c>
      <c r="DZ40" s="567" t="e">
        <f t="shared" si="31"/>
        <v>#DIV/0!</v>
      </c>
      <c r="EA40" s="233">
        <v>0</v>
      </c>
      <c r="EB40" s="740">
        <f t="shared" si="32"/>
        <v>0</v>
      </c>
      <c r="EC40" s="567" t="e">
        <f t="shared" si="33"/>
        <v>#DIV/0!</v>
      </c>
      <c r="ED40" s="233"/>
      <c r="EE40" s="740">
        <f t="shared" si="34"/>
        <v>0</v>
      </c>
      <c r="EF40" s="567" t="e">
        <f t="shared" si="35"/>
        <v>#DIV/0!</v>
      </c>
      <c r="EG40" s="233"/>
      <c r="EH40" s="740">
        <f t="shared" si="36"/>
        <v>0</v>
      </c>
      <c r="EI40" s="567" t="e">
        <f t="shared" si="37"/>
        <v>#DIV/0!</v>
      </c>
      <c r="EJ40" s="233"/>
      <c r="EK40" s="740">
        <f t="shared" si="38"/>
        <v>0</v>
      </c>
      <c r="EL40" s="567" t="e">
        <f t="shared" si="39"/>
        <v>#DIV/0!</v>
      </c>
      <c r="EM40" s="233"/>
      <c r="EN40" s="740">
        <f t="shared" si="40"/>
        <v>0</v>
      </c>
      <c r="EO40" s="567" t="e">
        <f t="shared" si="41"/>
        <v>#DIV/0!</v>
      </c>
      <c r="EP40" s="233"/>
      <c r="EQ40" s="740">
        <f t="shared" si="42"/>
        <v>0</v>
      </c>
      <c r="ER40" s="567" t="e">
        <f t="shared" si="43"/>
        <v>#DIV/0!</v>
      </c>
    </row>
    <row r="41" spans="1:148" x14ac:dyDescent="0.3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44"/>
        <v>3.439946588166066</v>
      </c>
      <c r="DE41" s="589">
        <f t="shared" si="45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71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71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71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71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71">
        <f t="shared" si="33"/>
        <v>2.3035832377790996E-2</v>
      </c>
      <c r="ED41" s="233">
        <v>205.57377049180329</v>
      </c>
      <c r="EE41" s="38">
        <f t="shared" si="34"/>
        <v>20.6931530208374</v>
      </c>
      <c r="EF41" s="871">
        <f t="shared" si="35"/>
        <v>0.11192710898473229</v>
      </c>
      <c r="EG41" s="233">
        <v>203.44558912648256</v>
      </c>
      <c r="EH41" s="38">
        <f t="shared" si="36"/>
        <v>5.7596980151721198</v>
      </c>
      <c r="EI41" s="871">
        <f t="shared" si="37"/>
        <v>2.913560488709345E-2</v>
      </c>
      <c r="EJ41" s="233">
        <v>178.44746845903808</v>
      </c>
      <c r="EK41" s="38">
        <f t="shared" si="38"/>
        <v>14.294601321253737</v>
      </c>
      <c r="EL41" s="871">
        <f t="shared" si="39"/>
        <v>8.7081033493343341E-2</v>
      </c>
      <c r="EM41" s="233">
        <v>188.76658951259722</v>
      </c>
      <c r="EN41" s="38">
        <f t="shared" si="40"/>
        <v>12.24428102882581</v>
      </c>
      <c r="EO41" s="871">
        <f t="shared" si="41"/>
        <v>6.9363929885108477E-2</v>
      </c>
      <c r="EP41" s="233">
        <v>168.62537379275818</v>
      </c>
      <c r="EQ41" s="38">
        <f t="shared" si="42"/>
        <v>4.6443030759604085</v>
      </c>
      <c r="ER41" s="871">
        <f t="shared" si="43"/>
        <v>2.8322190211706299E-2</v>
      </c>
    </row>
    <row r="42" spans="1:148" x14ac:dyDescent="0.3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44"/>
        <v>7.0978050439371714</v>
      </c>
      <c r="DE42" s="485">
        <f t="shared" si="45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68">
        <f t="shared" si="25"/>
        <v>-4.1990346646254707E-2</v>
      </c>
      <c r="DR42" s="503">
        <v>196.90444145356662</v>
      </c>
      <c r="DS42" s="503">
        <f t="shared" si="26"/>
        <v>4.5514372766361362</v>
      </c>
      <c r="DT42" s="868">
        <f t="shared" si="27"/>
        <v>2.3661898581264815E-2</v>
      </c>
      <c r="DU42" s="503">
        <v>194.11332462442849</v>
      </c>
      <c r="DV42" s="503">
        <f t="shared" si="28"/>
        <v>6.2786776458126496</v>
      </c>
      <c r="DW42" s="868">
        <f t="shared" si="29"/>
        <v>3.3426621482284098E-2</v>
      </c>
      <c r="DX42" s="503">
        <v>188.78573546989728</v>
      </c>
      <c r="DY42" s="503">
        <f t="shared" si="30"/>
        <v>-0.59276569899691367</v>
      </c>
      <c r="DZ42" s="868">
        <f t="shared" si="31"/>
        <v>-3.1300580337166417E-3</v>
      </c>
      <c r="EA42" s="503">
        <v>186.45805643109406</v>
      </c>
      <c r="EB42" s="503">
        <f t="shared" si="32"/>
        <v>-0.18258304000295311</v>
      </c>
      <c r="EC42" s="868">
        <f t="shared" si="33"/>
        <v>-9.782598287294646E-4</v>
      </c>
      <c r="ED42" s="503">
        <v>217.61120477240306</v>
      </c>
      <c r="EE42" s="503">
        <f t="shared" si="34"/>
        <v>13.113296822612284</v>
      </c>
      <c r="EF42" s="868">
        <f t="shared" si="35"/>
        <v>6.4124356841009436E-2</v>
      </c>
      <c r="EG42" s="503">
        <v>211.07597264102375</v>
      </c>
      <c r="EH42" s="503">
        <f t="shared" si="36"/>
        <v>38.778416523656091</v>
      </c>
      <c r="EI42" s="868">
        <f t="shared" si="37"/>
        <v>0.22506654997033479</v>
      </c>
      <c r="EJ42" s="503">
        <v>191.92649623548428</v>
      </c>
      <c r="EK42" s="503">
        <f t="shared" si="38"/>
        <v>-2.0973439707012744</v>
      </c>
      <c r="EL42" s="868">
        <f t="shared" si="39"/>
        <v>-1.080972301379287E-2</v>
      </c>
      <c r="EM42" s="503">
        <v>202.15543209050136</v>
      </c>
      <c r="EN42" s="503">
        <f t="shared" si="40"/>
        <v>3.5632022791557461</v>
      </c>
      <c r="EO42" s="868">
        <f t="shared" si="41"/>
        <v>1.7942304603461277E-2</v>
      </c>
      <c r="EP42" s="503">
        <v>188.56134895957905</v>
      </c>
      <c r="EQ42" s="503">
        <f t="shared" si="42"/>
        <v>0.25276544617736363</v>
      </c>
      <c r="ER42" s="868">
        <f t="shared" si="43"/>
        <v>1.3422938108361621E-3</v>
      </c>
    </row>
    <row r="43" spans="1:148" x14ac:dyDescent="0.3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44"/>
        <v>7.0978050439371714</v>
      </c>
      <c r="DE43" s="546">
        <f t="shared" si="45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  <c r="DR43" s="219">
        <v>196.90444145356662</v>
      </c>
      <c r="DS43" s="740">
        <f t="shared" si="26"/>
        <v>4.5514372766361362</v>
      </c>
      <c r="DT43" s="567">
        <f t="shared" si="27"/>
        <v>2.3661898581264815E-2</v>
      </c>
      <c r="DU43" s="219">
        <v>194.11332462442849</v>
      </c>
      <c r="DV43" s="740">
        <f t="shared" si="28"/>
        <v>6.2786776458126496</v>
      </c>
      <c r="DW43" s="567">
        <f t="shared" si="29"/>
        <v>3.3426621482284098E-2</v>
      </c>
      <c r="DX43" s="219">
        <v>188.78573546989728</v>
      </c>
      <c r="DY43" s="740">
        <f t="shared" si="30"/>
        <v>-0.59276569899691367</v>
      </c>
      <c r="DZ43" s="567">
        <f t="shared" si="31"/>
        <v>-3.1300580337166417E-3</v>
      </c>
      <c r="EA43" s="219">
        <v>186.45805643109406</v>
      </c>
      <c r="EB43" s="740">
        <f t="shared" si="32"/>
        <v>-0.18258304000295311</v>
      </c>
      <c r="EC43" s="567">
        <f t="shared" si="33"/>
        <v>-9.782598287294646E-4</v>
      </c>
      <c r="ED43" s="219">
        <v>217.61120477240306</v>
      </c>
      <c r="EE43" s="740">
        <f t="shared" si="34"/>
        <v>13.113296822612284</v>
      </c>
      <c r="EF43" s="567">
        <f t="shared" si="35"/>
        <v>6.4124356841009436E-2</v>
      </c>
      <c r="EG43" s="219">
        <v>211.07597264102375</v>
      </c>
      <c r="EH43" s="740">
        <f t="shared" si="36"/>
        <v>38.778416523656091</v>
      </c>
      <c r="EI43" s="567">
        <f t="shared" si="37"/>
        <v>0.22506654997033479</v>
      </c>
      <c r="EJ43" s="219">
        <v>191.92649623548428</v>
      </c>
      <c r="EK43" s="740">
        <f t="shared" si="38"/>
        <v>-2.0973439707012744</v>
      </c>
      <c r="EL43" s="567">
        <f t="shared" si="39"/>
        <v>-1.080972301379287E-2</v>
      </c>
      <c r="EM43" s="219">
        <v>202.15543209050136</v>
      </c>
      <c r="EN43" s="740">
        <f t="shared" si="40"/>
        <v>3.5632022791557461</v>
      </c>
      <c r="EO43" s="567">
        <f t="shared" si="41"/>
        <v>1.7942304603461277E-2</v>
      </c>
      <c r="EP43" s="219">
        <v>188.56134895957905</v>
      </c>
      <c r="EQ43" s="740">
        <f t="shared" si="42"/>
        <v>0.25276544617736363</v>
      </c>
      <c r="ER43" s="567">
        <f t="shared" si="43"/>
        <v>1.3422938108361621E-3</v>
      </c>
    </row>
    <row r="44" spans="1:148" x14ac:dyDescent="0.3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44"/>
        <v>8.0771934914856445</v>
      </c>
      <c r="DE44" s="546">
        <f t="shared" si="45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  <c r="DR44" s="219">
        <v>190.49654484576476</v>
      </c>
      <c r="DS44" s="740">
        <f t="shared" si="26"/>
        <v>4.1029315170594316</v>
      </c>
      <c r="DT44" s="567">
        <f t="shared" si="27"/>
        <v>2.2012189386681976E-2</v>
      </c>
      <c r="DU44" s="219">
        <v>188.38826731176292</v>
      </c>
      <c r="DV44" s="740">
        <f t="shared" si="28"/>
        <v>-1.6606723293463972</v>
      </c>
      <c r="DW44" s="567">
        <f t="shared" si="29"/>
        <v>-8.7381299389643046E-3</v>
      </c>
      <c r="DX44" s="219">
        <v>184.06552046008849</v>
      </c>
      <c r="DY44" s="740">
        <f t="shared" si="30"/>
        <v>-1.3853922635515232</v>
      </c>
      <c r="DZ44" s="567">
        <f t="shared" si="31"/>
        <v>-7.4703987335777771E-3</v>
      </c>
      <c r="EA44" s="219">
        <v>181.85047264394154</v>
      </c>
      <c r="EB44" s="740">
        <f t="shared" si="32"/>
        <v>-1.2467878080425407</v>
      </c>
      <c r="EC44" s="567">
        <f t="shared" si="33"/>
        <v>-6.8094290704557086E-3</v>
      </c>
      <c r="ED44" s="219">
        <v>0</v>
      </c>
      <c r="EE44" s="740" t="e">
        <f t="shared" si="34"/>
        <v>#DIV/0!</v>
      </c>
      <c r="EF44" s="567" t="e">
        <f t="shared" si="35"/>
        <v>#DIV/0!</v>
      </c>
      <c r="EG44" s="219">
        <v>0</v>
      </c>
      <c r="EH44" s="740" t="e">
        <f t="shared" si="36"/>
        <v>#DIV/0!</v>
      </c>
      <c r="EI44" s="567" t="e">
        <f t="shared" si="37"/>
        <v>#DIV/0!</v>
      </c>
      <c r="EJ44" s="219">
        <v>0</v>
      </c>
      <c r="EK44" s="740" t="e">
        <f t="shared" si="38"/>
        <v>#DIV/0!</v>
      </c>
      <c r="EL44" s="567" t="e">
        <f t="shared" si="39"/>
        <v>#DIV/0!</v>
      </c>
      <c r="EM44" s="219">
        <v>0</v>
      </c>
      <c r="EN44" s="740" t="e">
        <f t="shared" si="40"/>
        <v>#DIV/0!</v>
      </c>
      <c r="EO44" s="567" t="e">
        <f t="shared" si="41"/>
        <v>#DIV/0!</v>
      </c>
      <c r="EP44" s="219">
        <v>181.85047264394154</v>
      </c>
      <c r="EQ44" s="740">
        <f t="shared" si="42"/>
        <v>-1.2467878080425407</v>
      </c>
      <c r="ER44" s="567">
        <f t="shared" si="43"/>
        <v>-6.8094290704557086E-3</v>
      </c>
    </row>
    <row r="45" spans="1:148" x14ac:dyDescent="0.3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44"/>
        <v>20.282332911646819</v>
      </c>
      <c r="DE45" s="546">
        <f t="shared" si="45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  <c r="DR45" s="219">
        <v>149.50166112956811</v>
      </c>
      <c r="DS45" s="740">
        <f t="shared" si="26"/>
        <v>-13.901953328263204</v>
      </c>
      <c r="DT45" s="567">
        <f t="shared" si="27"/>
        <v>-8.5077391796928734E-2</v>
      </c>
      <c r="DU45" s="219">
        <v>160.67073170731709</v>
      </c>
      <c r="DV45" s="740">
        <f t="shared" si="28"/>
        <v>1.2753771540419336</v>
      </c>
      <c r="DW45" s="567">
        <f t="shared" si="29"/>
        <v>8.001344566259996E-3</v>
      </c>
      <c r="DX45" s="219">
        <v>151.395545531435</v>
      </c>
      <c r="DY45" s="740">
        <f t="shared" si="30"/>
        <v>-8.3941201872965507</v>
      </c>
      <c r="DZ45" s="567">
        <f t="shared" si="31"/>
        <v>-5.2532309580472066E-2</v>
      </c>
      <c r="EA45" s="219">
        <v>156.6755025766831</v>
      </c>
      <c r="EB45" s="740">
        <f t="shared" si="32"/>
        <v>0.19583004900613332</v>
      </c>
      <c r="EC45" s="567">
        <f t="shared" si="33"/>
        <v>1.2514727685891363E-3</v>
      </c>
      <c r="ED45" s="219">
        <v>187.88884280381583</v>
      </c>
      <c r="EE45" s="740">
        <f t="shared" si="34"/>
        <v>-4.6361463313427862</v>
      </c>
      <c r="EF45" s="567">
        <f t="shared" si="35"/>
        <v>-2.4080751034807564E-2</v>
      </c>
      <c r="EG45" s="219">
        <v>193.66197183098592</v>
      </c>
      <c r="EH45" s="740">
        <f t="shared" si="36"/>
        <v>13.464881263177347</v>
      </c>
      <c r="EI45" s="567">
        <f t="shared" si="37"/>
        <v>7.4723078051643022E-2</v>
      </c>
      <c r="EJ45" s="219">
        <v>168.3601134215501</v>
      </c>
      <c r="EK45" s="740">
        <f t="shared" si="38"/>
        <v>-14.897527427842306</v>
      </c>
      <c r="EL45" s="567">
        <f t="shared" si="39"/>
        <v>-8.1292803720449613E-2</v>
      </c>
      <c r="EM45" s="219">
        <v>176.68081304444939</v>
      </c>
      <c r="EN45" s="740">
        <f t="shared" si="40"/>
        <v>-7.7535617071206673</v>
      </c>
      <c r="EO45" s="567">
        <f t="shared" si="41"/>
        <v>-4.203967789390986E-2</v>
      </c>
      <c r="EP45" s="219">
        <v>160.29824182936039</v>
      </c>
      <c r="EQ45" s="740">
        <f t="shared" si="42"/>
        <v>-1.4833153746682797</v>
      </c>
      <c r="ER45" s="567">
        <f t="shared" si="43"/>
        <v>-9.1686308396550786E-3</v>
      </c>
    </row>
    <row r="46" spans="1:148" x14ac:dyDescent="0.3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44"/>
        <v>2.4980703445446863</v>
      </c>
      <c r="DE46" s="546">
        <f t="shared" si="45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  <c r="DR46" s="219">
        <v>215.18105849582173</v>
      </c>
      <c r="DS46" s="740">
        <f t="shared" si="26"/>
        <v>15.260612990650685</v>
      </c>
      <c r="DT46" s="567">
        <f t="shared" si="27"/>
        <v>7.633342828988425E-2</v>
      </c>
      <c r="DU46" s="219">
        <v>223.36065573770492</v>
      </c>
      <c r="DV46" s="740">
        <f t="shared" si="28"/>
        <v>23.503029825620899</v>
      </c>
      <c r="DW46" s="567">
        <f t="shared" si="29"/>
        <v>0.11759886428331597</v>
      </c>
      <c r="DX46" s="219">
        <v>209.17713406818763</v>
      </c>
      <c r="DY46" s="740">
        <f t="shared" si="30"/>
        <v>8.8641858350411837</v>
      </c>
      <c r="DZ46" s="567">
        <f t="shared" si="31"/>
        <v>4.4251686739311832E-2</v>
      </c>
      <c r="EA46" s="219">
        <v>204.25890588965245</v>
      </c>
      <c r="EB46" s="740">
        <f t="shared" si="32"/>
        <v>4.2610984874422968</v>
      </c>
      <c r="EC46" s="567">
        <f t="shared" si="33"/>
        <v>2.1305726011650306E-2</v>
      </c>
      <c r="ED46" s="219">
        <v>225.1672671127123</v>
      </c>
      <c r="EE46" s="740">
        <f t="shared" si="34"/>
        <v>15.835293629795416</v>
      </c>
      <c r="EF46" s="567">
        <f t="shared" si="35"/>
        <v>7.5646798557926456E-2</v>
      </c>
      <c r="EG46" s="219">
        <v>213.6269786648314</v>
      </c>
      <c r="EH46" s="740">
        <f t="shared" si="36"/>
        <v>1.4811199146619458</v>
      </c>
      <c r="EI46" s="567">
        <f t="shared" si="37"/>
        <v>6.9816112526908461E-3</v>
      </c>
      <c r="EJ46" s="219">
        <v>209.58552117081888</v>
      </c>
      <c r="EK46" s="740">
        <f t="shared" si="38"/>
        <v>9.6295158914524279</v>
      </c>
      <c r="EL46" s="567">
        <f t="shared" si="39"/>
        <v>4.8158172984095429E-2</v>
      </c>
      <c r="EM46" s="219">
        <v>214.0583026564521</v>
      </c>
      <c r="EN46" s="740">
        <f t="shared" si="40"/>
        <v>7.888914200760837</v>
      </c>
      <c r="EO46" s="567">
        <f t="shared" si="41"/>
        <v>3.8264236314870172E-2</v>
      </c>
      <c r="EP46" s="219">
        <v>206.12567876197608</v>
      </c>
      <c r="EQ46" s="740">
        <f t="shared" si="42"/>
        <v>5.000301321492941</v>
      </c>
      <c r="ER46" s="567">
        <f t="shared" si="43"/>
        <v>2.4861613114797641E-2</v>
      </c>
    </row>
    <row r="47" spans="1:148" x14ac:dyDescent="0.3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44"/>
        <v>-3.8574098442283287</v>
      </c>
      <c r="DE47" s="546">
        <f t="shared" si="45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  <c r="DR47" s="219">
        <v>210.12658227848101</v>
      </c>
      <c r="DS47" s="740">
        <f t="shared" si="26"/>
        <v>9.0121595753580266</v>
      </c>
      <c r="DT47" s="567">
        <f t="shared" si="27"/>
        <v>4.4811105311235756E-2</v>
      </c>
      <c r="DU47" s="219">
        <v>187.97834608922903</v>
      </c>
      <c r="DV47" s="740">
        <f t="shared" si="28"/>
        <v>-12.420741710086816</v>
      </c>
      <c r="DW47" s="567">
        <f t="shared" si="29"/>
        <v>-6.1980031179209888E-2</v>
      </c>
      <c r="DX47" s="219">
        <v>199.70461992892419</v>
      </c>
      <c r="DY47" s="740">
        <f t="shared" si="30"/>
        <v>-0.89520869147000326</v>
      </c>
      <c r="DZ47" s="567">
        <f t="shared" si="31"/>
        <v>-4.4626593034835273E-3</v>
      </c>
      <c r="EA47" s="219">
        <v>198.73732882802778</v>
      </c>
      <c r="EB47" s="740">
        <f t="shared" si="32"/>
        <v>-1.6460677527006737</v>
      </c>
      <c r="EC47" s="567">
        <f t="shared" si="33"/>
        <v>-8.2145915319761648E-3</v>
      </c>
      <c r="ED47" s="219">
        <v>247.52475247524754</v>
      </c>
      <c r="EE47" s="740">
        <f t="shared" si="34"/>
        <v>36.998436685773868</v>
      </c>
      <c r="EF47" s="567">
        <f t="shared" si="35"/>
        <v>0.17574257425742587</v>
      </c>
      <c r="EG47" s="219">
        <v>217.95550847457628</v>
      </c>
      <c r="EH47" s="740">
        <f t="shared" si="36"/>
        <v>133.32927434199519</v>
      </c>
      <c r="EI47" s="567">
        <f t="shared" si="37"/>
        <v>1.5755075918079098</v>
      </c>
      <c r="EJ47" s="219">
        <v>198.72005251066622</v>
      </c>
      <c r="EK47" s="740">
        <f t="shared" si="38"/>
        <v>0.24777541333972408</v>
      </c>
      <c r="EL47" s="567">
        <f t="shared" si="39"/>
        <v>1.2484132139937126E-3</v>
      </c>
      <c r="EM47" s="219">
        <v>211.27259836937259</v>
      </c>
      <c r="EN47" s="740">
        <f t="shared" si="40"/>
        <v>10.802965319941706</v>
      </c>
      <c r="EO47" s="567">
        <f t="shared" si="41"/>
        <v>5.3888287994610935E-2</v>
      </c>
      <c r="EP47" s="219">
        <v>200.83241994253049</v>
      </c>
      <c r="EQ47" s="740">
        <f t="shared" si="42"/>
        <v>0.43201168312876348</v>
      </c>
      <c r="ER47" s="567">
        <f t="shared" si="43"/>
        <v>2.1557425300728936E-3</v>
      </c>
    </row>
    <row r="48" spans="1:148" x14ac:dyDescent="0.3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44"/>
        <v>-11.345965149329544</v>
      </c>
      <c r="DE48" s="485">
        <f t="shared" si="45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68">
        <f t="shared" si="25"/>
        <v>-4.335281171991455E-2</v>
      </c>
      <c r="DR48" s="503">
        <v>140.03059349849724</v>
      </c>
      <c r="DS48" s="503">
        <f t="shared" si="26"/>
        <v>-10.309647763488528</v>
      </c>
      <c r="DT48" s="868">
        <f t="shared" si="27"/>
        <v>-6.8575437134777095E-2</v>
      </c>
      <c r="DU48" s="503">
        <v>160.9998962763199</v>
      </c>
      <c r="DV48" s="503">
        <f t="shared" si="28"/>
        <v>-9.5557851373180824</v>
      </c>
      <c r="DW48" s="868">
        <f t="shared" si="29"/>
        <v>-5.6027363369637845E-2</v>
      </c>
      <c r="DX48" s="503">
        <v>141.48225395927602</v>
      </c>
      <c r="DY48" s="503">
        <f t="shared" si="30"/>
        <v>-7.1990505269037612</v>
      </c>
      <c r="DZ48" s="868">
        <f t="shared" si="31"/>
        <v>-4.84193392826529E-2</v>
      </c>
      <c r="EA48" s="503">
        <v>138.25984466006898</v>
      </c>
      <c r="EB48" s="503">
        <f t="shared" si="32"/>
        <v>-8.4303017378073264</v>
      </c>
      <c r="EC48" s="868">
        <f t="shared" si="33"/>
        <v>-5.7470129690520066E-2</v>
      </c>
      <c r="ED48" s="503">
        <v>169.52484980884765</v>
      </c>
      <c r="EE48" s="503">
        <f t="shared" si="34"/>
        <v>-6.859420988371312E-2</v>
      </c>
      <c r="EF48" s="868">
        <f t="shared" si="35"/>
        <v>-4.0446262696414718E-4</v>
      </c>
      <c r="EG48" s="503">
        <v>186.9680070443205</v>
      </c>
      <c r="EH48" s="503">
        <f t="shared" si="36"/>
        <v>-0.75565874064918148</v>
      </c>
      <c r="EI48" s="868">
        <f t="shared" si="37"/>
        <v>-4.0253781402008193E-3</v>
      </c>
      <c r="EJ48" s="503">
        <v>173.21114856844403</v>
      </c>
      <c r="EK48" s="503">
        <f t="shared" si="38"/>
        <v>-4.0866619104024551</v>
      </c>
      <c r="EL48" s="868">
        <f t="shared" si="39"/>
        <v>-2.3049703204823486E-2</v>
      </c>
      <c r="EM48" s="503">
        <v>179.95356037151706</v>
      </c>
      <c r="EN48" s="503">
        <f t="shared" si="40"/>
        <v>-2.1885393103493129</v>
      </c>
      <c r="EO48" s="868">
        <f t="shared" si="41"/>
        <v>-1.2015559907192608E-2</v>
      </c>
      <c r="EP48" s="503">
        <v>140.45314954097714</v>
      </c>
      <c r="EQ48" s="503">
        <f t="shared" si="42"/>
        <v>-7.9113610142028108</v>
      </c>
      <c r="ER48" s="868">
        <f t="shared" si="43"/>
        <v>-5.3323810287234465E-2</v>
      </c>
    </row>
    <row r="49" spans="1:148" x14ac:dyDescent="0.3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44"/>
        <v>-11.345965149329544</v>
      </c>
      <c r="DE49" s="546">
        <f t="shared" si="45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  <c r="DR49" s="219">
        <v>140.03059349849724</v>
      </c>
      <c r="DS49" s="740">
        <f t="shared" si="26"/>
        <v>-10.309647763488528</v>
      </c>
      <c r="DT49" s="567">
        <f t="shared" si="27"/>
        <v>-6.8575437134777095E-2</v>
      </c>
      <c r="DU49" s="219">
        <v>160.9998962763199</v>
      </c>
      <c r="DV49" s="740">
        <f t="shared" si="28"/>
        <v>-9.5557851373180824</v>
      </c>
      <c r="DW49" s="567">
        <f t="shared" si="29"/>
        <v>-5.6027363369637845E-2</v>
      </c>
      <c r="DX49" s="219">
        <v>141.48225395927602</v>
      </c>
      <c r="DY49" s="740">
        <f t="shared" si="30"/>
        <v>-7.1990505269037612</v>
      </c>
      <c r="DZ49" s="567">
        <f t="shared" si="31"/>
        <v>-4.84193392826529E-2</v>
      </c>
      <c r="EA49" s="219">
        <v>138.25984466006898</v>
      </c>
      <c r="EB49" s="740">
        <f t="shared" si="32"/>
        <v>-8.4303017378073264</v>
      </c>
      <c r="EC49" s="567">
        <f t="shared" si="33"/>
        <v>-5.7470129690520066E-2</v>
      </c>
      <c r="ED49" s="219">
        <v>169.52484980884765</v>
      </c>
      <c r="EE49" s="740">
        <f t="shared" si="34"/>
        <v>-6.859420988371312E-2</v>
      </c>
      <c r="EF49" s="567">
        <f t="shared" si="35"/>
        <v>-4.0446262696414718E-4</v>
      </c>
      <c r="EG49" s="219">
        <v>186.9680070443205</v>
      </c>
      <c r="EH49" s="740">
        <f t="shared" si="36"/>
        <v>-0.75565874064918148</v>
      </c>
      <c r="EI49" s="567">
        <f t="shared" si="37"/>
        <v>-4.0253781402008193E-3</v>
      </c>
      <c r="EJ49" s="219">
        <v>173.21114856844403</v>
      </c>
      <c r="EK49" s="740">
        <f t="shared" si="38"/>
        <v>-4.0866619104024551</v>
      </c>
      <c r="EL49" s="567">
        <f t="shared" si="39"/>
        <v>-2.3049703204823486E-2</v>
      </c>
      <c r="EM49" s="219">
        <v>179.95356037151706</v>
      </c>
      <c r="EN49" s="740">
        <f t="shared" si="40"/>
        <v>-2.1885393103493129</v>
      </c>
      <c r="EO49" s="567">
        <f t="shared" si="41"/>
        <v>-1.2015559907192608E-2</v>
      </c>
      <c r="EP49" s="219">
        <v>140.45314954097714</v>
      </c>
      <c r="EQ49" s="740">
        <f t="shared" si="42"/>
        <v>-7.9113610142028108</v>
      </c>
      <c r="ER49" s="567">
        <f t="shared" si="43"/>
        <v>-5.3323810287234465E-2</v>
      </c>
    </row>
    <row r="50" spans="1:148" x14ac:dyDescent="0.3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44"/>
        <v>-0.11163316354557651</v>
      </c>
      <c r="DE50" s="546">
        <f t="shared" si="45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  <c r="DR50" s="219">
        <v>240.17467248908295</v>
      </c>
      <c r="DS50" s="740">
        <f t="shared" si="26"/>
        <v>-0.81331148955524668</v>
      </c>
      <c r="DT50" s="567">
        <f t="shared" si="27"/>
        <v>-3.3749047405921316E-3</v>
      </c>
      <c r="DU50" s="219" t="e">
        <v>#DIV/0!</v>
      </c>
      <c r="DV50" s="740" t="e">
        <f t="shared" si="28"/>
        <v>#DIV/0!</v>
      </c>
      <c r="DW50" s="567" t="e">
        <f t="shared" si="29"/>
        <v>#DIV/0!</v>
      </c>
      <c r="DX50" s="219">
        <v>238.44731977818853</v>
      </c>
      <c r="DY50" s="740">
        <f t="shared" si="30"/>
        <v>-2.1652556893420183</v>
      </c>
      <c r="DZ50" s="567">
        <f t="shared" si="31"/>
        <v>-8.9989298569899921E-3</v>
      </c>
      <c r="EA50" s="219">
        <v>232.62798634812287</v>
      </c>
      <c r="EB50" s="740">
        <f t="shared" si="32"/>
        <v>-2.1517135467447588</v>
      </c>
      <c r="EC50" s="567">
        <f t="shared" si="33"/>
        <v>-9.1648193932792228E-3</v>
      </c>
      <c r="ED50" s="219">
        <v>0</v>
      </c>
      <c r="EE50" s="740" t="e">
        <f t="shared" si="34"/>
        <v>#DIV/0!</v>
      </c>
      <c r="EF50" s="567" t="e">
        <f t="shared" si="35"/>
        <v>#DIV/0!</v>
      </c>
      <c r="EG50" s="219">
        <v>0</v>
      </c>
      <c r="EH50" s="740" t="e">
        <f t="shared" si="36"/>
        <v>#DIV/0!</v>
      </c>
      <c r="EI50" s="567" t="e">
        <f t="shared" si="37"/>
        <v>#DIV/0!</v>
      </c>
      <c r="EJ50" s="219">
        <v>0</v>
      </c>
      <c r="EK50" s="740" t="e">
        <f t="shared" si="38"/>
        <v>#DIV/0!</v>
      </c>
      <c r="EL50" s="567" t="e">
        <f t="shared" si="39"/>
        <v>#DIV/0!</v>
      </c>
      <c r="EM50" s="219">
        <v>0</v>
      </c>
      <c r="EN50" s="740" t="e">
        <f t="shared" si="40"/>
        <v>#DIV/0!</v>
      </c>
      <c r="EO50" s="567" t="e">
        <f t="shared" si="41"/>
        <v>#DIV/0!</v>
      </c>
      <c r="EP50" s="219">
        <v>232.62798634812287</v>
      </c>
      <c r="EQ50" s="740">
        <f t="shared" si="42"/>
        <v>-2.1517135467447588</v>
      </c>
      <c r="ER50" s="567">
        <f t="shared" si="43"/>
        <v>-9.1648193932792228E-3</v>
      </c>
    </row>
    <row r="51" spans="1:148" x14ac:dyDescent="0.3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44"/>
        <v>-11.569703038229989</v>
      </c>
      <c r="DE51" s="546">
        <f t="shared" si="45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  <c r="DR51" s="219">
        <v>142.34615263670955</v>
      </c>
      <c r="DS51" s="740">
        <f t="shared" si="26"/>
        <v>-5.8442149893947715</v>
      </c>
      <c r="DT51" s="567">
        <f t="shared" si="27"/>
        <v>-3.9437212303435096E-2</v>
      </c>
      <c r="DU51" s="219">
        <v>167.83806578577452</v>
      </c>
      <c r="DV51" s="740">
        <f t="shared" si="28"/>
        <v>-6.2225567321305277</v>
      </c>
      <c r="DW51" s="567">
        <f t="shared" si="29"/>
        <v>-3.5749365032234297E-2</v>
      </c>
      <c r="DX51" s="219">
        <v>143.77936929024781</v>
      </c>
      <c r="DY51" s="740">
        <f t="shared" si="30"/>
        <v>-3.3015789858925757</v>
      </c>
      <c r="DZ51" s="567">
        <f t="shared" si="31"/>
        <v>-2.2447359937426789E-2</v>
      </c>
      <c r="EA51" s="219">
        <v>136.75070926979325</v>
      </c>
      <c r="EB51" s="740">
        <f t="shared" si="32"/>
        <v>-7.9578580062801336</v>
      </c>
      <c r="EC51" s="567">
        <f t="shared" si="33"/>
        <v>-5.4992307339331345E-2</v>
      </c>
      <c r="ED51" s="219">
        <v>182.68495085633572</v>
      </c>
      <c r="EE51" s="740">
        <f t="shared" si="34"/>
        <v>-2.4445463104740384E-2</v>
      </c>
      <c r="EF51" s="567">
        <f t="shared" si="35"/>
        <v>-1.3379423060432585E-4</v>
      </c>
      <c r="EG51" s="219">
        <v>186.9680070443205</v>
      </c>
      <c r="EH51" s="740">
        <f t="shared" si="36"/>
        <v>-0.75565874064918148</v>
      </c>
      <c r="EI51" s="567">
        <f t="shared" si="37"/>
        <v>-4.0253781402008193E-3</v>
      </c>
      <c r="EJ51" s="219">
        <v>173.21114856844403</v>
      </c>
      <c r="EK51" s="740">
        <f t="shared" si="38"/>
        <v>-4.0866619104024551</v>
      </c>
      <c r="EL51" s="567">
        <f t="shared" si="39"/>
        <v>-2.3049703204823486E-2</v>
      </c>
      <c r="EM51" s="219">
        <v>179.95356037151703</v>
      </c>
      <c r="EN51" s="740">
        <f t="shared" si="40"/>
        <v>-2.1885393103493413</v>
      </c>
      <c r="EO51" s="567">
        <f t="shared" si="41"/>
        <v>-1.2015559907192764E-2</v>
      </c>
      <c r="EP51" s="219">
        <v>139.05780650841166</v>
      </c>
      <c r="EQ51" s="740">
        <f t="shared" si="42"/>
        <v>-7.4565647974726232</v>
      </c>
      <c r="ER51" s="567">
        <f t="shared" si="43"/>
        <v>-5.0893060735354323E-2</v>
      </c>
    </row>
    <row r="52" spans="1:148" x14ac:dyDescent="0.3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44"/>
        <v>-8.0229848280529836</v>
      </c>
      <c r="DE52" s="546">
        <f t="shared" si="45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  <c r="DR52" s="219">
        <v>142.23163708236007</v>
      </c>
      <c r="DS52" s="740">
        <f t="shared" si="26"/>
        <v>-6.3514179713798171</v>
      </c>
      <c r="DT52" s="567">
        <f t="shared" si="27"/>
        <v>-4.2746583512383834E-2</v>
      </c>
      <c r="DU52" s="219">
        <v>167.83806578577452</v>
      </c>
      <c r="DV52" s="740">
        <f t="shared" si="28"/>
        <v>-6.2225567321305277</v>
      </c>
      <c r="DW52" s="567">
        <f t="shared" si="29"/>
        <v>-3.5749365032234297E-2</v>
      </c>
      <c r="DX52" s="219">
        <v>145.80884627281162</v>
      </c>
      <c r="DY52" s="740">
        <f t="shared" si="30"/>
        <v>14.053605603994754</v>
      </c>
      <c r="DZ52" s="567">
        <f t="shared" si="31"/>
        <v>0.10666449040399262</v>
      </c>
      <c r="EA52" s="219">
        <v>148.80000000000001</v>
      </c>
      <c r="EB52" s="740">
        <f t="shared" si="32"/>
        <v>-3.9999999999992042E-2</v>
      </c>
      <c r="EC52" s="567">
        <f t="shared" si="33"/>
        <v>-2.6874496103192717E-4</v>
      </c>
      <c r="ED52" s="219">
        <v>182.68495085633572</v>
      </c>
      <c r="EE52" s="740">
        <f t="shared" si="34"/>
        <v>-2.4445463104740384E-2</v>
      </c>
      <c r="EF52" s="567">
        <f t="shared" si="35"/>
        <v>-1.3379423060432585E-4</v>
      </c>
      <c r="EG52" s="219">
        <v>186.9680070443205</v>
      </c>
      <c r="EH52" s="740">
        <f t="shared" si="36"/>
        <v>-0.75565874064918148</v>
      </c>
      <c r="EI52" s="567">
        <f t="shared" si="37"/>
        <v>-4.0253781402008193E-3</v>
      </c>
      <c r="EJ52" s="219">
        <v>173.21114856844403</v>
      </c>
      <c r="EK52" s="740">
        <f t="shared" si="38"/>
        <v>-4.0866619104024551</v>
      </c>
      <c r="EL52" s="567">
        <f t="shared" si="39"/>
        <v>-2.3049703204823486E-2</v>
      </c>
      <c r="EM52" s="219">
        <v>179.95356037151703</v>
      </c>
      <c r="EN52" s="740">
        <f t="shared" si="40"/>
        <v>-2.1885393103493413</v>
      </c>
      <c r="EO52" s="567">
        <f t="shared" si="41"/>
        <v>-1.2015559907192764E-2</v>
      </c>
      <c r="EP52" s="219">
        <v>131.23461012665291</v>
      </c>
      <c r="EQ52" s="740">
        <f t="shared" si="42"/>
        <v>-10.422993369974364</v>
      </c>
      <c r="ER52" s="567">
        <f t="shared" si="43"/>
        <v>-7.3578778072597606E-2</v>
      </c>
    </row>
    <row r="53" spans="1:148" x14ac:dyDescent="0.3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44"/>
        <v>-24.002548739089505</v>
      </c>
      <c r="DE53" s="546">
        <f t="shared" si="45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  <c r="DR53" s="219">
        <v>142.91039560132333</v>
      </c>
      <c r="DS53" s="740">
        <f t="shared" si="26"/>
        <v>-2.7061574425709409</v>
      </c>
      <c r="DT53" s="567">
        <f t="shared" si="27"/>
        <v>-1.8584133369474856E-2</v>
      </c>
      <c r="DU53" s="219">
        <v>0</v>
      </c>
      <c r="DV53" s="740">
        <f t="shared" si="28"/>
        <v>0</v>
      </c>
      <c r="DW53" s="567" t="e">
        <f t="shared" si="29"/>
        <v>#DIV/0!</v>
      </c>
      <c r="DX53" s="219">
        <v>133.9146738361398</v>
      </c>
      <c r="DY53" s="740">
        <f t="shared" si="30"/>
        <v>-11.792683664090418</v>
      </c>
      <c r="DZ53" s="567">
        <f t="shared" si="31"/>
        <v>-8.0934030143754318E-2</v>
      </c>
      <c r="EA53" s="219">
        <v>122.69273634980331</v>
      </c>
      <c r="EB53" s="740">
        <f t="shared" si="32"/>
        <v>-22.440384482064985</v>
      </c>
      <c r="EC53" s="567">
        <f t="shared" si="33"/>
        <v>-0.15461932020370039</v>
      </c>
      <c r="ED53" s="219">
        <v>0</v>
      </c>
      <c r="EE53" s="740" t="e">
        <f t="shared" si="34"/>
        <v>#DIV/0!</v>
      </c>
      <c r="EF53" s="567" t="e">
        <f t="shared" si="35"/>
        <v>#DIV/0!</v>
      </c>
      <c r="EG53" s="219">
        <v>0</v>
      </c>
      <c r="EH53" s="740" t="e">
        <f t="shared" si="36"/>
        <v>#DIV/0!</v>
      </c>
      <c r="EI53" s="567" t="e">
        <f t="shared" si="37"/>
        <v>#DIV/0!</v>
      </c>
      <c r="EJ53" s="219">
        <v>0</v>
      </c>
      <c r="EK53" s="740" t="e">
        <f t="shared" si="38"/>
        <v>#DIV/0!</v>
      </c>
      <c r="EL53" s="567" t="e">
        <f t="shared" si="39"/>
        <v>#DIV/0!</v>
      </c>
      <c r="EM53" s="219">
        <v>0</v>
      </c>
      <c r="EN53" s="740" t="e">
        <f t="shared" si="40"/>
        <v>#DIV/0!</v>
      </c>
      <c r="EO53" s="567" t="e">
        <f t="shared" si="41"/>
        <v>#DIV/0!</v>
      </c>
      <c r="EP53" s="219">
        <v>122.69273634980331</v>
      </c>
      <c r="EQ53" s="740">
        <f t="shared" si="42"/>
        <v>-71.942081996028406</v>
      </c>
      <c r="ER53" s="567">
        <f t="shared" si="43"/>
        <v>-0.36962596213489418</v>
      </c>
    </row>
    <row r="54" spans="1:148" x14ac:dyDescent="0.3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44"/>
        <v>4.3241439931591401</v>
      </c>
      <c r="DE54" s="485">
        <f t="shared" si="45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68">
        <f t="shared" si="25"/>
        <v>-1.6600639517856463E-2</v>
      </c>
      <c r="DR54" s="503">
        <v>170.35477667610286</v>
      </c>
      <c r="DS54" s="503">
        <f t="shared" si="26"/>
        <v>-7.2190417616015736</v>
      </c>
      <c r="DT54" s="868">
        <f t="shared" si="27"/>
        <v>-4.0653750790036212E-2</v>
      </c>
      <c r="DU54" s="503">
        <v>165.5682047352598</v>
      </c>
      <c r="DV54" s="503">
        <f t="shared" si="28"/>
        <v>-3.6096187614259065</v>
      </c>
      <c r="DW54" s="868">
        <f t="shared" si="29"/>
        <v>-2.1336240689351468E-2</v>
      </c>
      <c r="DX54" s="503">
        <v>171.47848273863548</v>
      </c>
      <c r="DY54" s="503">
        <f t="shared" si="30"/>
        <v>-1.7975742789387823</v>
      </c>
      <c r="DZ54" s="868">
        <f t="shared" si="31"/>
        <v>-1.0374048843669532E-2</v>
      </c>
      <c r="EA54" s="503">
        <v>174.89899307548421</v>
      </c>
      <c r="EB54" s="503">
        <f t="shared" si="32"/>
        <v>2.663478672253575</v>
      </c>
      <c r="EC54" s="868">
        <f t="shared" si="33"/>
        <v>1.5464166501793291E-2</v>
      </c>
      <c r="ED54" s="503">
        <v>162.11703196000158</v>
      </c>
      <c r="EE54" s="503">
        <f t="shared" si="34"/>
        <v>-2.7695375449060862</v>
      </c>
      <c r="EF54" s="868">
        <f t="shared" si="35"/>
        <v>-1.6796622994959296E-2</v>
      </c>
      <c r="EG54" s="503">
        <v>162.1189364597318</v>
      </c>
      <c r="EH54" s="503">
        <f t="shared" si="36"/>
        <v>-3.3839324370961776</v>
      </c>
      <c r="EI54" s="868">
        <f t="shared" si="37"/>
        <v>-2.0446367242163463E-2</v>
      </c>
      <c r="EJ54" s="503">
        <v>171.12130994367411</v>
      </c>
      <c r="EK54" s="503">
        <f t="shared" si="38"/>
        <v>-0.81521210125978882</v>
      </c>
      <c r="EL54" s="868">
        <f t="shared" si="39"/>
        <v>-4.7413550743264496E-3</v>
      </c>
      <c r="EM54" s="503">
        <v>168.14811105091599</v>
      </c>
      <c r="EN54" s="503">
        <f t="shared" si="40"/>
        <v>-1.6279128144267361</v>
      </c>
      <c r="EO54" s="868">
        <f t="shared" si="41"/>
        <v>-9.5885907642524939E-3</v>
      </c>
      <c r="EP54" s="503">
        <v>173.27217468108091</v>
      </c>
      <c r="EQ54" s="503">
        <f t="shared" si="42"/>
        <v>1.8951607773570345</v>
      </c>
      <c r="ER54" s="868">
        <f t="shared" si="43"/>
        <v>1.1058430382161387E-2</v>
      </c>
    </row>
    <row r="55" spans="1:148" x14ac:dyDescent="0.3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44"/>
        <v>1.7343073662663926</v>
      </c>
      <c r="DE55" s="546">
        <f t="shared" si="45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  <c r="DR55" s="514">
        <v>154.30338637009726</v>
      </c>
      <c r="DS55" s="740">
        <f t="shared" si="26"/>
        <v>1.5183599166951751</v>
      </c>
      <c r="DT55" s="567">
        <f t="shared" si="27"/>
        <v>9.937884306733813E-3</v>
      </c>
      <c r="DU55" s="514">
        <v>161.77427854065277</v>
      </c>
      <c r="DV55" s="740">
        <f t="shared" si="28"/>
        <v>3.7752563847638214</v>
      </c>
      <c r="DW55" s="567">
        <f t="shared" si="29"/>
        <v>2.3894175630017403E-2</v>
      </c>
      <c r="DX55" s="514">
        <v>154.16579017891877</v>
      </c>
      <c r="DY55" s="740">
        <f t="shared" si="30"/>
        <v>1.6820066430180134</v>
      </c>
      <c r="DZ55" s="567">
        <f t="shared" si="31"/>
        <v>1.1030724736850473E-2</v>
      </c>
      <c r="EA55" s="514">
        <v>156.32630575581112</v>
      </c>
      <c r="EB55" s="740">
        <f t="shared" si="32"/>
        <v>0.32084662164629663</v>
      </c>
      <c r="EC55" s="567">
        <f t="shared" si="33"/>
        <v>2.0566371422321077E-3</v>
      </c>
      <c r="ED55" s="514">
        <v>160.89594313028559</v>
      </c>
      <c r="EE55" s="740">
        <f t="shared" si="34"/>
        <v>-0.39995817829804992</v>
      </c>
      <c r="EF55" s="567">
        <f t="shared" si="35"/>
        <v>-2.4796549388621412E-3</v>
      </c>
      <c r="EG55" s="514">
        <v>161.05685661009451</v>
      </c>
      <c r="EH55" s="740">
        <f t="shared" si="36"/>
        <v>1.624020789198994</v>
      </c>
      <c r="EI55" s="567">
        <f t="shared" si="37"/>
        <v>1.018623786522492E-2</v>
      </c>
      <c r="EJ55" s="514">
        <v>156.44519883608146</v>
      </c>
      <c r="EK55" s="740">
        <f t="shared" si="38"/>
        <v>1.3973406273978242</v>
      </c>
      <c r="EL55" s="567">
        <f t="shared" si="39"/>
        <v>9.0123181548054723E-3</v>
      </c>
      <c r="EM55" s="514">
        <v>158.18481631287452</v>
      </c>
      <c r="EN55" s="740">
        <f t="shared" si="40"/>
        <v>1.0950587582148046</v>
      </c>
      <c r="EO55" s="567">
        <f t="shared" si="41"/>
        <v>6.9709112501098397E-3</v>
      </c>
      <c r="EP55" s="514">
        <v>155.14909944434447</v>
      </c>
      <c r="EQ55" s="740">
        <f t="shared" si="42"/>
        <v>0.18620138217559656</v>
      </c>
      <c r="ER55" s="567">
        <f t="shared" si="43"/>
        <v>1.2015868604941505E-3</v>
      </c>
    </row>
    <row r="56" spans="1:148" x14ac:dyDescent="0.3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44"/>
        <v>-2.2959812080712823</v>
      </c>
      <c r="DE56" s="546">
        <f t="shared" si="45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  <c r="DR56" s="514">
        <v>152.89423924127075</v>
      </c>
      <c r="DS56" s="740">
        <f t="shared" si="26"/>
        <v>0.82569578961837919</v>
      </c>
      <c r="DT56" s="567">
        <f t="shared" si="27"/>
        <v>5.4297606255490653E-3</v>
      </c>
      <c r="DU56" s="514">
        <v>159.69170928473673</v>
      </c>
      <c r="DV56" s="740">
        <f t="shared" si="28"/>
        <v>3.948349505502506</v>
      </c>
      <c r="DW56" s="567">
        <f t="shared" si="29"/>
        <v>2.5351639460579767E-2</v>
      </c>
      <c r="DX56" s="514">
        <v>151.58749456589814</v>
      </c>
      <c r="DY56" s="740">
        <f t="shared" si="30"/>
        <v>0.24281583498634518</v>
      </c>
      <c r="DZ56" s="567">
        <f t="shared" si="31"/>
        <v>1.6043896423875432E-3</v>
      </c>
      <c r="EA56" s="514">
        <v>149.30045477406605</v>
      </c>
      <c r="EB56" s="740">
        <f t="shared" si="32"/>
        <v>-0.47159867406975309</v>
      </c>
      <c r="EC56" s="567">
        <f t="shared" si="33"/>
        <v>-3.1487761782812295E-3</v>
      </c>
      <c r="ED56" s="514">
        <v>158.96925610760363</v>
      </c>
      <c r="EE56" s="740">
        <f t="shared" si="34"/>
        <v>-0.40089391826290921</v>
      </c>
      <c r="EF56" s="567">
        <f t="shared" si="35"/>
        <v>-2.5154893698590497E-3</v>
      </c>
      <c r="EG56" s="514">
        <v>159.45322683065405</v>
      </c>
      <c r="EH56" s="740">
        <f t="shared" si="36"/>
        <v>1.1820922627142636</v>
      </c>
      <c r="EI56" s="567">
        <f t="shared" si="37"/>
        <v>7.4687798627414044E-3</v>
      </c>
      <c r="EJ56" s="514">
        <v>153.61108353776996</v>
      </c>
      <c r="EK56" s="740">
        <f t="shared" si="38"/>
        <v>0.92174953548007466</v>
      </c>
      <c r="EL56" s="567">
        <f t="shared" si="39"/>
        <v>6.0367643981357024E-3</v>
      </c>
      <c r="EM56" s="514">
        <v>156.16511297691073</v>
      </c>
      <c r="EN56" s="740">
        <f t="shared" si="40"/>
        <v>0.73655779572197844</v>
      </c>
      <c r="EO56" s="567">
        <f t="shared" si="41"/>
        <v>4.7388833722564428E-3</v>
      </c>
      <c r="EP56" s="514">
        <v>150.30770711491317</v>
      </c>
      <c r="EQ56" s="740">
        <f t="shared" si="42"/>
        <v>-0.3213137835281259</v>
      </c>
      <c r="ER56" s="567">
        <f t="shared" si="43"/>
        <v>-2.133146598255893E-3</v>
      </c>
    </row>
    <row r="57" spans="1:148" x14ac:dyDescent="0.3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44"/>
        <v>1.0627281406111706</v>
      </c>
      <c r="DE57" s="546">
        <f t="shared" si="45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  <c r="DR57" s="514">
        <v>184.09255242227042</v>
      </c>
      <c r="DS57" s="740">
        <f t="shared" si="26"/>
        <v>13.153553107671371</v>
      </c>
      <c r="DT57" s="567">
        <f t="shared" si="27"/>
        <v>7.6948813087780787E-2</v>
      </c>
      <c r="DU57" s="514">
        <v>175.16370439663237</v>
      </c>
      <c r="DV57" s="740">
        <f t="shared" si="28"/>
        <v>-3.1369491981388649</v>
      </c>
      <c r="DW57" s="567">
        <f t="shared" si="29"/>
        <v>-1.7593593376658591E-2</v>
      </c>
      <c r="DX57" s="514">
        <v>171.46928138885244</v>
      </c>
      <c r="DY57" s="740">
        <f t="shared" si="30"/>
        <v>-1.6356587903891011</v>
      </c>
      <c r="DZ57" s="567">
        <f t="shared" si="31"/>
        <v>-9.4489434483814149E-3</v>
      </c>
      <c r="EA57" s="514">
        <v>166.14262462320292</v>
      </c>
      <c r="EB57" s="740">
        <f t="shared" si="32"/>
        <v>0.90761277259895223</v>
      </c>
      <c r="EC57" s="567">
        <f t="shared" si="33"/>
        <v>5.4928599116727374E-3</v>
      </c>
      <c r="ED57" s="514">
        <v>176.85851318944844</v>
      </c>
      <c r="EE57" s="740">
        <f t="shared" si="34"/>
        <v>0.5522823987247989</v>
      </c>
      <c r="EF57" s="567">
        <f t="shared" si="35"/>
        <v>3.1325177575848738E-3</v>
      </c>
      <c r="EG57" s="514">
        <v>191.00391134289438</v>
      </c>
      <c r="EH57" s="740">
        <f t="shared" si="36"/>
        <v>-0.87506954882536547</v>
      </c>
      <c r="EI57" s="567">
        <f t="shared" si="37"/>
        <v>-4.56052843703178E-3</v>
      </c>
      <c r="EJ57" s="514">
        <v>169.07017690953299</v>
      </c>
      <c r="EK57" s="740">
        <f t="shared" si="38"/>
        <v>-0.23877500811457253</v>
      </c>
      <c r="EL57" s="567">
        <f t="shared" si="39"/>
        <v>-1.4102916910779383E-3</v>
      </c>
      <c r="EM57" s="514">
        <v>171.14607993315695</v>
      </c>
      <c r="EN57" s="740">
        <f t="shared" si="40"/>
        <v>-7.9420820666001646E-2</v>
      </c>
      <c r="EO57" s="567">
        <f t="shared" si="41"/>
        <v>-4.6383757277012033E-4</v>
      </c>
      <c r="EP57" s="514">
        <v>166.4265969575363</v>
      </c>
      <c r="EQ57" s="740">
        <f t="shared" si="42"/>
        <v>0.87389479249191027</v>
      </c>
      <c r="ER57" s="567">
        <f t="shared" si="43"/>
        <v>5.2786501281066297E-3</v>
      </c>
    </row>
    <row r="58" spans="1:148" x14ac:dyDescent="0.3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44"/>
        <v>-1.2359185555450551</v>
      </c>
      <c r="DE58" s="546">
        <f t="shared" si="45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  <c r="DR58" s="740">
        <v>166.68991491142421</v>
      </c>
      <c r="DS58" s="740">
        <f t="shared" si="26"/>
        <v>3.6281353491913535</v>
      </c>
      <c r="DT58" s="567">
        <f t="shared" si="27"/>
        <v>2.225006595004483E-2</v>
      </c>
      <c r="DU58" s="740">
        <v>164.38356164383561</v>
      </c>
      <c r="DV58" s="740">
        <f t="shared" si="28"/>
        <v>3.0932390631904525</v>
      </c>
      <c r="DW58" s="567">
        <f t="shared" si="29"/>
        <v>1.9178082191780806E-2</v>
      </c>
      <c r="DX58" s="740">
        <v>166.40730366220561</v>
      </c>
      <c r="DY58" s="740">
        <f t="shared" si="30"/>
        <v>2.0005240011886656</v>
      </c>
      <c r="DZ58" s="567">
        <f t="shared" si="31"/>
        <v>1.2168135677333122E-2</v>
      </c>
      <c r="EA58" s="740">
        <v>164.80966935259792</v>
      </c>
      <c r="EB58" s="740">
        <f t="shared" si="32"/>
        <v>-0.54505994958640258</v>
      </c>
      <c r="EC58" s="567">
        <f t="shared" si="33"/>
        <v>-3.2963069873272887E-3</v>
      </c>
      <c r="ED58" s="740">
        <v>179.48717948717947</v>
      </c>
      <c r="EE58" s="740">
        <f t="shared" si="34"/>
        <v>-13.026189496777732</v>
      </c>
      <c r="EF58" s="567">
        <f t="shared" si="35"/>
        <v>-6.7663817663817669E-2</v>
      </c>
      <c r="EG58" s="740">
        <v>172.04301075268816</v>
      </c>
      <c r="EH58" s="740">
        <f t="shared" si="36"/>
        <v>28.545252905154541</v>
      </c>
      <c r="EI58" s="567">
        <f t="shared" si="37"/>
        <v>0.19892473118279572</v>
      </c>
      <c r="EJ58" s="740">
        <v>161.40978163708337</v>
      </c>
      <c r="EK58" s="740">
        <f t="shared" si="38"/>
        <v>6.9668188537156936</v>
      </c>
      <c r="EL58" s="567">
        <f t="shared" si="39"/>
        <v>4.5109331808713314E-2</v>
      </c>
      <c r="EM58" s="740">
        <v>161.99681879358863</v>
      </c>
      <c r="EN58" s="740">
        <f t="shared" si="40"/>
        <v>7.0135643762194206</v>
      </c>
      <c r="EO58" s="567">
        <f t="shared" si="41"/>
        <v>4.5253691455800271E-2</v>
      </c>
      <c r="EP58" s="740">
        <v>164.52285004928075</v>
      </c>
      <c r="EQ58" s="740">
        <f t="shared" si="42"/>
        <v>0.19240991104609861</v>
      </c>
      <c r="ER58" s="567">
        <f t="shared" si="43"/>
        <v>1.1708719996383113E-3</v>
      </c>
    </row>
    <row r="59" spans="1:148" x14ac:dyDescent="0.3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44"/>
        <v>0</v>
      </c>
      <c r="DE59" s="546" t="e">
        <f t="shared" si="45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  <c r="DR59" s="514"/>
      <c r="DS59" s="740">
        <f t="shared" si="26"/>
        <v>0</v>
      </c>
      <c r="DT59" s="567" t="e">
        <f t="shared" si="27"/>
        <v>#DIV/0!</v>
      </c>
      <c r="DU59" s="514"/>
      <c r="DV59" s="740">
        <f t="shared" si="28"/>
        <v>0</v>
      </c>
      <c r="DW59" s="567" t="e">
        <f t="shared" si="29"/>
        <v>#DIV/0!</v>
      </c>
      <c r="DX59" s="514"/>
      <c r="DY59" s="740">
        <f t="shared" si="30"/>
        <v>0</v>
      </c>
      <c r="DZ59" s="567" t="e">
        <f t="shared" si="31"/>
        <v>#DIV/0!</v>
      </c>
      <c r="EA59" s="514"/>
      <c r="EB59" s="740">
        <f t="shared" si="32"/>
        <v>0</v>
      </c>
      <c r="EC59" s="567" t="e">
        <f t="shared" si="33"/>
        <v>#DIV/0!</v>
      </c>
      <c r="ED59" s="514"/>
      <c r="EE59" s="740">
        <f t="shared" si="34"/>
        <v>0</v>
      </c>
      <c r="EF59" s="567" t="e">
        <f t="shared" si="35"/>
        <v>#DIV/0!</v>
      </c>
      <c r="EG59" s="514"/>
      <c r="EH59" s="740">
        <f t="shared" si="36"/>
        <v>0</v>
      </c>
      <c r="EI59" s="567" t="e">
        <f t="shared" si="37"/>
        <v>#DIV/0!</v>
      </c>
      <c r="EJ59" s="514"/>
      <c r="EK59" s="740">
        <f t="shared" si="38"/>
        <v>0</v>
      </c>
      <c r="EL59" s="567" t="e">
        <f t="shared" si="39"/>
        <v>#DIV/0!</v>
      </c>
      <c r="EM59" s="514"/>
      <c r="EN59" s="740">
        <f t="shared" si="40"/>
        <v>0</v>
      </c>
      <c r="EO59" s="567" t="e">
        <f t="shared" si="41"/>
        <v>#DIV/0!</v>
      </c>
      <c r="EP59" s="514"/>
      <c r="EQ59" s="740">
        <f t="shared" si="42"/>
        <v>0</v>
      </c>
      <c r="ER59" s="567" t="e">
        <f t="shared" si="43"/>
        <v>#DIV/0!</v>
      </c>
    </row>
    <row r="60" spans="1:148" x14ac:dyDescent="0.3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44"/>
        <v>0</v>
      </c>
      <c r="DE60" s="546" t="e">
        <f t="shared" si="45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  <c r="DR60" s="514"/>
      <c r="DS60" s="740">
        <f t="shared" si="26"/>
        <v>0</v>
      </c>
      <c r="DT60" s="567" t="e">
        <f t="shared" si="27"/>
        <v>#DIV/0!</v>
      </c>
      <c r="DU60" s="514"/>
      <c r="DV60" s="740">
        <f t="shared" si="28"/>
        <v>0</v>
      </c>
      <c r="DW60" s="567" t="e">
        <f t="shared" si="29"/>
        <v>#DIV/0!</v>
      </c>
      <c r="DX60" s="514"/>
      <c r="DY60" s="740">
        <f t="shared" si="30"/>
        <v>0</v>
      </c>
      <c r="DZ60" s="567" t="e">
        <f t="shared" si="31"/>
        <v>#DIV/0!</v>
      </c>
      <c r="EA60" s="514"/>
      <c r="EB60" s="740">
        <f t="shared" si="32"/>
        <v>0</v>
      </c>
      <c r="EC60" s="567" t="e">
        <f t="shared" si="33"/>
        <v>#DIV/0!</v>
      </c>
      <c r="ED60" s="514"/>
      <c r="EE60" s="740">
        <f t="shared" si="34"/>
        <v>0</v>
      </c>
      <c r="EF60" s="567" t="e">
        <f t="shared" si="35"/>
        <v>#DIV/0!</v>
      </c>
      <c r="EG60" s="514"/>
      <c r="EH60" s="740">
        <f t="shared" si="36"/>
        <v>0</v>
      </c>
      <c r="EI60" s="567" t="e">
        <f t="shared" si="37"/>
        <v>#DIV/0!</v>
      </c>
      <c r="EJ60" s="514"/>
      <c r="EK60" s="740">
        <f t="shared" si="38"/>
        <v>0</v>
      </c>
      <c r="EL60" s="567" t="e">
        <f t="shared" si="39"/>
        <v>#DIV/0!</v>
      </c>
      <c r="EM60" s="514"/>
      <c r="EN60" s="740">
        <f t="shared" si="40"/>
        <v>0</v>
      </c>
      <c r="EO60" s="567" t="e">
        <f t="shared" si="41"/>
        <v>#DIV/0!</v>
      </c>
      <c r="EP60" s="514"/>
      <c r="EQ60" s="740">
        <f t="shared" si="42"/>
        <v>0</v>
      </c>
      <c r="ER60" s="567" t="e">
        <f t="shared" si="43"/>
        <v>#DIV/0!</v>
      </c>
    </row>
    <row r="61" spans="1:148" x14ac:dyDescent="0.3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44"/>
        <v>0</v>
      </c>
      <c r="DE61" s="546" t="e">
        <f t="shared" si="45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  <c r="DR61" s="514"/>
      <c r="DS61" s="740">
        <f t="shared" si="26"/>
        <v>0</v>
      </c>
      <c r="DT61" s="567" t="e">
        <f t="shared" si="27"/>
        <v>#DIV/0!</v>
      </c>
      <c r="DU61" s="514"/>
      <c r="DV61" s="740">
        <f t="shared" si="28"/>
        <v>0</v>
      </c>
      <c r="DW61" s="567" t="e">
        <f t="shared" si="29"/>
        <v>#DIV/0!</v>
      </c>
      <c r="DX61" s="514"/>
      <c r="DY61" s="740">
        <f t="shared" si="30"/>
        <v>0</v>
      </c>
      <c r="DZ61" s="567" t="e">
        <f t="shared" si="31"/>
        <v>#DIV/0!</v>
      </c>
      <c r="EA61" s="514"/>
      <c r="EB61" s="740">
        <f t="shared" si="32"/>
        <v>0</v>
      </c>
      <c r="EC61" s="567" t="e">
        <f t="shared" si="33"/>
        <v>#DIV/0!</v>
      </c>
      <c r="ED61" s="514"/>
      <c r="EE61" s="740">
        <f t="shared" si="34"/>
        <v>0</v>
      </c>
      <c r="EF61" s="567" t="e">
        <f t="shared" si="35"/>
        <v>#DIV/0!</v>
      </c>
      <c r="EG61" s="514"/>
      <c r="EH61" s="740">
        <f t="shared" si="36"/>
        <v>0</v>
      </c>
      <c r="EI61" s="567" t="e">
        <f t="shared" si="37"/>
        <v>#DIV/0!</v>
      </c>
      <c r="EJ61" s="514"/>
      <c r="EK61" s="740">
        <f t="shared" si="38"/>
        <v>0</v>
      </c>
      <c r="EL61" s="567" t="e">
        <f t="shared" si="39"/>
        <v>#DIV/0!</v>
      </c>
      <c r="EM61" s="514"/>
      <c r="EN61" s="740">
        <f t="shared" si="40"/>
        <v>0</v>
      </c>
      <c r="EO61" s="567" t="e">
        <f t="shared" si="41"/>
        <v>#DIV/0!</v>
      </c>
      <c r="EP61" s="514"/>
      <c r="EQ61" s="740">
        <f t="shared" si="42"/>
        <v>0</v>
      </c>
      <c r="ER61" s="567" t="e">
        <f t="shared" si="43"/>
        <v>#DIV/0!</v>
      </c>
    </row>
    <row r="62" spans="1:148" x14ac:dyDescent="0.3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44"/>
        <v>23.928207202464222</v>
      </c>
      <c r="DE62" s="546">
        <f t="shared" si="45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  <c r="DR62" s="514">
        <v>165.22342492367468</v>
      </c>
      <c r="DS62" s="740">
        <f t="shared" si="26"/>
        <v>-46.55490722172803</v>
      </c>
      <c r="DT62" s="567">
        <f t="shared" si="27"/>
        <v>-0.21982847229982136</v>
      </c>
      <c r="DU62" s="514">
        <v>134.03554970375248</v>
      </c>
      <c r="DV62" s="740">
        <f t="shared" si="28"/>
        <v>-126.57628215924697</v>
      </c>
      <c r="DW62" s="567">
        <f t="shared" si="29"/>
        <v>-0.48568893152090892</v>
      </c>
      <c r="DX62" s="514">
        <v>205.8</v>
      </c>
      <c r="DY62" s="740">
        <f t="shared" si="30"/>
        <v>2.1932601005374863E-2</v>
      </c>
      <c r="DZ62" s="567">
        <f t="shared" si="31"/>
        <v>1.0658376416204022E-4</v>
      </c>
      <c r="EA62" s="514">
        <v>189.56798910046388</v>
      </c>
      <c r="EB62" s="740">
        <f t="shared" si="32"/>
        <v>5.7114262266465232</v>
      </c>
      <c r="EC62" s="567">
        <f t="shared" si="33"/>
        <v>3.1064576305423124E-2</v>
      </c>
      <c r="ED62" s="514">
        <v>0</v>
      </c>
      <c r="EE62" s="740">
        <f t="shared" si="34"/>
        <v>0</v>
      </c>
      <c r="EF62" s="567" t="e">
        <f t="shared" si="35"/>
        <v>#DIV/0!</v>
      </c>
      <c r="EG62" s="514">
        <v>0</v>
      </c>
      <c r="EH62" s="740">
        <f t="shared" si="36"/>
        <v>0</v>
      </c>
      <c r="EI62" s="567" t="e">
        <f t="shared" si="37"/>
        <v>#DIV/0!</v>
      </c>
      <c r="EJ62" s="514">
        <v>173.1513414354506</v>
      </c>
      <c r="EK62" s="740">
        <f t="shared" si="38"/>
        <v>-3.6621220794517626</v>
      </c>
      <c r="EL62" s="567">
        <f t="shared" si="39"/>
        <v>-2.0711782952790289E-2</v>
      </c>
      <c r="EM62" s="514">
        <v>165.52235861464271</v>
      </c>
      <c r="EN62" s="740">
        <f t="shared" si="40"/>
        <v>-3.5582310659469556</v>
      </c>
      <c r="EO62" s="567">
        <f t="shared" si="41"/>
        <v>-2.104458632814573E-2</v>
      </c>
      <c r="EP62" s="514">
        <v>187.78981222589937</v>
      </c>
      <c r="EQ62" s="740">
        <f t="shared" si="42"/>
        <v>7.2657940840085757</v>
      </c>
      <c r="ER62" s="567">
        <f t="shared" si="43"/>
        <v>4.0248351209963125E-2</v>
      </c>
    </row>
    <row r="63" spans="1:148" x14ac:dyDescent="0.3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44"/>
        <v>37.841781695905695</v>
      </c>
      <c r="DE63" s="546">
        <f t="shared" si="45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  <c r="DR63" s="514">
        <v>196.26013864818026</v>
      </c>
      <c r="DS63" s="740">
        <f t="shared" si="26"/>
        <v>-59.737139028770713</v>
      </c>
      <c r="DT63" s="567">
        <f t="shared" si="27"/>
        <v>-0.23335068079963892</v>
      </c>
      <c r="DU63" s="514">
        <v>146.30690161527167</v>
      </c>
      <c r="DV63" s="740">
        <f t="shared" si="28"/>
        <v>-126.3206354116071</v>
      </c>
      <c r="DW63" s="567">
        <f t="shared" si="29"/>
        <v>-0.46334510735484857</v>
      </c>
      <c r="DX63" s="514">
        <v>189.02896812874727</v>
      </c>
      <c r="DY63" s="740">
        <f t="shared" si="30"/>
        <v>-54.719958407282064</v>
      </c>
      <c r="DZ63" s="567">
        <f t="shared" si="31"/>
        <v>-0.22449312571308383</v>
      </c>
      <c r="EA63" s="514">
        <v>221.7</v>
      </c>
      <c r="EB63" s="740">
        <f t="shared" si="32"/>
        <v>0</v>
      </c>
      <c r="EC63" s="567">
        <f t="shared" si="33"/>
        <v>0</v>
      </c>
      <c r="ED63" s="514">
        <v>0</v>
      </c>
      <c r="EE63" s="740" t="e">
        <f t="shared" si="34"/>
        <v>#DIV/0!</v>
      </c>
      <c r="EF63" s="567" t="e">
        <f t="shared" si="35"/>
        <v>#DIV/0!</v>
      </c>
      <c r="EG63" s="514">
        <v>0</v>
      </c>
      <c r="EH63" s="740" t="e">
        <f t="shared" si="36"/>
        <v>#DIV/0!</v>
      </c>
      <c r="EI63" s="567" t="e">
        <f t="shared" si="37"/>
        <v>#DIV/0!</v>
      </c>
      <c r="EJ63" s="514">
        <v>215.24737316121286</v>
      </c>
      <c r="EK63" s="740">
        <f t="shared" si="38"/>
        <v>41.496044787142722</v>
      </c>
      <c r="EL63" s="567">
        <f t="shared" si="39"/>
        <v>0.23882433116025262</v>
      </c>
      <c r="EM63" s="514">
        <v>215.24737316121286</v>
      </c>
      <c r="EN63" s="740">
        <f t="shared" si="40"/>
        <v>-10.345244982974805</v>
      </c>
      <c r="EO63" s="567">
        <f t="shared" si="41"/>
        <v>-4.5858082893309192E-2</v>
      </c>
      <c r="EP63" s="514">
        <v>221.25408716498552</v>
      </c>
      <c r="EQ63" s="740">
        <f t="shared" si="42"/>
        <v>-0.6899590984391466</v>
      </c>
      <c r="ER63" s="567">
        <f t="shared" si="43"/>
        <v>-3.1087073974502403E-3</v>
      </c>
    </row>
    <row r="64" spans="1:148" x14ac:dyDescent="0.3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44"/>
        <v>-0.21202601935587495</v>
      </c>
      <c r="DE64" s="546">
        <f t="shared" si="45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  <c r="DR64" s="28">
        <v>201.8</v>
      </c>
      <c r="DS64" s="740">
        <f t="shared" si="26"/>
        <v>-4.1617146930047682</v>
      </c>
      <c r="DT64" s="567">
        <f t="shared" si="27"/>
        <v>-2.020625386231607E-2</v>
      </c>
      <c r="DU64" s="28">
        <v>193.8</v>
      </c>
      <c r="DV64" s="740">
        <f t="shared" si="28"/>
        <v>-8.0197902186275485</v>
      </c>
      <c r="DW64" s="567">
        <f t="shared" si="29"/>
        <v>-3.9737382592360551E-2</v>
      </c>
      <c r="DX64" s="28">
        <v>202.88538965956224</v>
      </c>
      <c r="DY64" s="740">
        <f t="shared" si="30"/>
        <v>2.3158492688816636</v>
      </c>
      <c r="DZ64" s="567">
        <f t="shared" si="31"/>
        <v>1.1546365736146789E-2</v>
      </c>
      <c r="EA64" s="28">
        <v>206.3</v>
      </c>
      <c r="EB64" s="740">
        <f t="shared" si="32"/>
        <v>5.4943227312406293</v>
      </c>
      <c r="EC64" s="567">
        <f t="shared" si="33"/>
        <v>2.7361391400737133E-2</v>
      </c>
      <c r="ED64" s="28">
        <v>172.9</v>
      </c>
      <c r="EE64" s="740">
        <f t="shared" si="34"/>
        <v>-46.40974224552204</v>
      </c>
      <c r="EF64" s="567">
        <f t="shared" si="35"/>
        <v>-0.21161733067729074</v>
      </c>
      <c r="EG64" s="28">
        <v>180.5</v>
      </c>
      <c r="EH64" s="740">
        <f t="shared" si="36"/>
        <v>-43.977958236658935</v>
      </c>
      <c r="EI64" s="567">
        <f t="shared" si="37"/>
        <v>-0.19591214470284238</v>
      </c>
      <c r="EJ64" s="28">
        <v>204.2</v>
      </c>
      <c r="EK64" s="740">
        <f t="shared" si="38"/>
        <v>0</v>
      </c>
      <c r="EL64" s="567">
        <f t="shared" si="39"/>
        <v>0</v>
      </c>
      <c r="EM64" s="28">
        <v>201.08214847562732</v>
      </c>
      <c r="EN64" s="740">
        <f t="shared" si="40"/>
        <v>-4.7858700761093473</v>
      </c>
      <c r="EO64" s="567">
        <f t="shared" si="41"/>
        <v>-2.3247273227660716E-2</v>
      </c>
      <c r="EP64" s="28">
        <v>205.96525691560518</v>
      </c>
      <c r="EQ64" s="740">
        <f t="shared" si="42"/>
        <v>3.8341776118566031</v>
      </c>
      <c r="ER64" s="567">
        <f t="shared" si="43"/>
        <v>1.8968768311452326E-2</v>
      </c>
    </row>
    <row r="65" spans="98:98" x14ac:dyDescent="0.3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2"/>
  <sheetViews>
    <sheetView showGridLines="0" zoomScaleNormal="100" zoomScaleSheetLayoutView="100" workbookViewId="0">
      <pane xSplit="1" ySplit="3" topLeftCell="CQ4" activePane="bottomRight" state="frozen"/>
      <selection activeCell="BS3" sqref="BS3"/>
      <selection pane="topRight" activeCell="BS3" sqref="BS3"/>
      <selection pane="bottomLeft" activeCell="BS3" sqref="BS3"/>
      <selection pane="bottomRight" activeCell="DL37" sqref="DL37"/>
    </sheetView>
  </sheetViews>
  <sheetFormatPr defaultColWidth="9.109375" defaultRowHeight="14.4" x14ac:dyDescent="0.3"/>
  <cols>
    <col min="1" max="1" width="44.33203125" style="493" customWidth="1"/>
    <col min="2" max="2" width="10" style="493" bestFit="1" customWidth="1"/>
    <col min="3" max="4" width="11.44140625" style="493" customWidth="1"/>
    <col min="5" max="5" width="10" style="493" customWidth="1"/>
    <col min="6" max="6" width="10.88671875" style="493" customWidth="1"/>
    <col min="7" max="7" width="10" style="493" customWidth="1"/>
    <col min="8" max="8" width="10.88671875" style="493" customWidth="1"/>
    <col min="9" max="9" width="9.88671875" style="493" customWidth="1"/>
    <col min="10" max="10" width="11.6640625" style="493" customWidth="1"/>
    <col min="11" max="11" width="10.88671875" style="493" customWidth="1"/>
    <col min="12" max="12" width="12.44140625" style="493" customWidth="1"/>
    <col min="13" max="13" width="12" style="493" customWidth="1"/>
    <col min="14" max="14" width="11" style="493" customWidth="1"/>
    <col min="15" max="17" width="12" style="493" customWidth="1"/>
    <col min="18" max="18" width="15.33203125" style="493" customWidth="1"/>
    <col min="19" max="19" width="10.5546875" style="457" customWidth="1"/>
    <col min="20" max="20" width="10.109375" style="545" customWidth="1"/>
    <col min="21" max="21" width="10.6640625" style="545" customWidth="1"/>
    <col min="22" max="22" width="13.44140625" style="545" customWidth="1"/>
    <col min="23" max="23" width="10.109375" style="545" customWidth="1"/>
    <col min="24" max="24" width="10.6640625" style="545" customWidth="1"/>
    <col min="25" max="25" width="10.88671875" style="545" customWidth="1"/>
    <col min="26" max="26" width="11.6640625" style="545" customWidth="1"/>
    <col min="27" max="27" width="11" style="545" customWidth="1"/>
    <col min="28" max="28" width="10.44140625" style="545" customWidth="1"/>
    <col min="29" max="29" width="10.109375" style="545" customWidth="1"/>
    <col min="30" max="30" width="10" style="545" customWidth="1"/>
    <col min="31" max="38" width="9.109375" style="545" hidden="1" customWidth="1"/>
    <col min="39" max="39" width="10" style="545" customWidth="1"/>
    <col min="40" max="40" width="12.109375" style="545" customWidth="1"/>
    <col min="41" max="42" width="9.664062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4140625" style="545" customWidth="1"/>
    <col min="50" max="50" width="12.109375" style="545" customWidth="1"/>
    <col min="51" max="51" width="11.5546875" style="545" customWidth="1"/>
    <col min="52" max="53" width="9.109375" style="545"/>
    <col min="54" max="54" width="11.6640625" style="493" customWidth="1"/>
    <col min="55" max="55" width="12.44140625" style="493" customWidth="1"/>
    <col min="56" max="56" width="12.109375" style="493" customWidth="1"/>
    <col min="57" max="57" width="11.109375" style="493" customWidth="1"/>
    <col min="58" max="59" width="9.109375" style="493"/>
    <col min="60" max="61" width="12.88671875" style="493" customWidth="1"/>
    <col min="62" max="62" width="11.6640625" style="493" customWidth="1"/>
    <col min="63" max="63" width="10.6640625" style="493" customWidth="1"/>
    <col min="64" max="64" width="11.88671875" style="493" customWidth="1"/>
    <col min="65" max="65" width="10.109375" style="493" customWidth="1"/>
    <col min="66" max="66" width="13.88671875" style="491" customWidth="1"/>
    <col min="67" max="67" width="12.44140625" style="493" customWidth="1"/>
    <col min="68" max="68" width="13" style="493" customWidth="1"/>
    <col min="69" max="69" width="13.44140625" style="493" customWidth="1"/>
    <col min="70" max="71" width="9.109375" style="493"/>
    <col min="72" max="72" width="9.88671875" style="493" customWidth="1"/>
    <col min="73" max="73" width="10.109375" style="493" customWidth="1"/>
    <col min="74" max="75" width="10" style="493" customWidth="1"/>
    <col min="76" max="78" width="9.109375" style="493"/>
    <col min="79" max="79" width="11.5546875" style="493" customWidth="1"/>
    <col min="80" max="80" width="10.33203125" style="493" customWidth="1"/>
    <col min="81" max="81" width="11.44140625" style="493" customWidth="1"/>
    <col min="82" max="82" width="12.44140625" style="493" customWidth="1"/>
    <col min="83" max="83" width="10.6640625" style="493" customWidth="1"/>
    <col min="84" max="84" width="9.109375" style="493"/>
    <col min="85" max="85" width="11.88671875" style="493" customWidth="1"/>
    <col min="86" max="86" width="11" style="493" customWidth="1"/>
    <col min="87" max="87" width="11.44140625" style="493" customWidth="1"/>
    <col min="88" max="88" width="11.109375" style="493" customWidth="1"/>
    <col min="89" max="89" width="10.6640625" style="493" customWidth="1"/>
    <col min="90" max="90" width="10.33203125" style="493" customWidth="1"/>
    <col min="91" max="91" width="9.109375" style="493" customWidth="1"/>
    <col min="92" max="92" width="12.5546875" style="493" customWidth="1"/>
    <col min="93" max="93" width="11" style="493" customWidth="1"/>
    <col min="94" max="94" width="11.5546875" style="493" customWidth="1"/>
    <col min="95" max="95" width="12.44140625" style="493" customWidth="1"/>
    <col min="96" max="96" width="9.109375" style="493"/>
    <col min="97" max="97" width="11.33203125" style="493" customWidth="1"/>
    <col min="98" max="98" width="11.6640625" style="493" customWidth="1"/>
    <col min="99" max="99" width="10.44140625" style="493" customWidth="1"/>
    <col min="100" max="100" width="11.109375" style="493" customWidth="1"/>
    <col min="101" max="101" width="9.109375" style="493"/>
    <col min="102" max="102" width="15.5546875" style="493" customWidth="1"/>
    <col min="103" max="103" width="11.109375" style="493" customWidth="1"/>
    <col min="104" max="109" width="9.109375" style="493"/>
    <col min="110" max="110" width="10" style="493" bestFit="1" customWidth="1"/>
    <col min="111" max="16384" width="9.109375" style="493"/>
  </cols>
  <sheetData>
    <row r="1" spans="1:112" ht="15" customHeight="1" x14ac:dyDescent="0.3">
      <c r="A1" s="3"/>
      <c r="B1" s="954">
        <v>2011</v>
      </c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8"/>
      <c r="N1" s="954"/>
      <c r="O1" s="954"/>
      <c r="P1" s="954"/>
      <c r="Q1" s="954"/>
      <c r="R1" s="954"/>
      <c r="S1" s="817">
        <v>2012</v>
      </c>
      <c r="T1" s="954"/>
      <c r="U1" s="954"/>
      <c r="V1" s="954"/>
      <c r="W1" s="954"/>
      <c r="X1" s="954"/>
      <c r="Y1" s="954"/>
      <c r="Z1" s="954"/>
      <c r="AA1" s="954"/>
      <c r="AB1" s="954"/>
      <c r="AC1" s="954"/>
      <c r="AD1" s="954"/>
      <c r="AE1" s="954"/>
      <c r="AF1" s="954"/>
      <c r="AG1" s="954"/>
      <c r="AH1" s="954"/>
      <c r="AI1" s="954"/>
      <c r="AJ1" s="954"/>
      <c r="AK1" s="954"/>
      <c r="AL1" s="954"/>
      <c r="AM1" s="954"/>
      <c r="AN1" s="954"/>
      <c r="AO1" s="954"/>
      <c r="AP1" s="954"/>
      <c r="AQ1" s="954"/>
      <c r="AR1" s="818">
        <v>2013</v>
      </c>
      <c r="AS1" s="954"/>
      <c r="AT1" s="954"/>
      <c r="AU1" s="954"/>
      <c r="AV1" s="954"/>
      <c r="AW1" s="954"/>
      <c r="AX1" s="954"/>
      <c r="AY1" s="954"/>
      <c r="AZ1" s="815" t="s">
        <v>135</v>
      </c>
      <c r="BA1" s="815"/>
      <c r="BB1" s="960"/>
      <c r="BC1" s="960"/>
      <c r="BD1" s="960"/>
      <c r="BE1" s="960"/>
      <c r="BF1" s="815" t="s">
        <v>135</v>
      </c>
      <c r="BG1" s="815"/>
      <c r="BH1" s="960"/>
      <c r="BI1" s="960"/>
      <c r="BJ1" s="960"/>
      <c r="BK1" s="960"/>
      <c r="BL1" s="815" t="s">
        <v>264</v>
      </c>
      <c r="BM1" s="815"/>
      <c r="BN1" s="818">
        <v>2014</v>
      </c>
      <c r="BO1" s="954"/>
      <c r="BP1" s="954"/>
      <c r="BQ1" s="954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815"/>
      <c r="CA1" s="982">
        <v>2014</v>
      </c>
      <c r="CB1" s="983"/>
      <c r="CC1" s="983"/>
      <c r="CD1" s="983"/>
      <c r="CE1" s="815" t="s">
        <v>135</v>
      </c>
      <c r="CF1" s="815"/>
      <c r="CG1" s="815"/>
      <c r="CH1" s="815"/>
      <c r="CI1" s="815"/>
      <c r="CJ1" s="815"/>
      <c r="CK1" s="815"/>
      <c r="CL1" s="815" t="s">
        <v>135</v>
      </c>
      <c r="CM1" s="815"/>
      <c r="CN1" s="982">
        <v>2015</v>
      </c>
      <c r="CO1" s="983"/>
      <c r="CP1" s="983"/>
      <c r="CQ1" s="983"/>
      <c r="CR1" s="815"/>
      <c r="CS1" s="982">
        <v>2015</v>
      </c>
      <c r="CT1" s="983"/>
      <c r="CU1" s="983"/>
      <c r="CV1" s="983"/>
      <c r="CW1" s="815"/>
      <c r="CX1" s="815"/>
      <c r="CY1" s="815" t="s">
        <v>135</v>
      </c>
      <c r="CZ1" s="815"/>
      <c r="DA1" s="982">
        <v>2015</v>
      </c>
      <c r="DB1" s="983"/>
      <c r="DC1" s="983"/>
      <c r="DD1" s="983"/>
      <c r="DE1" s="815" t="s">
        <v>383</v>
      </c>
      <c r="DF1" s="815"/>
      <c r="DG1" s="815" t="s">
        <v>135</v>
      </c>
      <c r="DH1" s="815"/>
    </row>
    <row r="2" spans="1:112" ht="15" customHeight="1" x14ac:dyDescent="0.3">
      <c r="A2" s="215"/>
      <c r="B2" s="960" t="s">
        <v>0</v>
      </c>
      <c r="C2" s="960" t="s">
        <v>1</v>
      </c>
      <c r="D2" s="960" t="s">
        <v>2</v>
      </c>
      <c r="E2" s="963" t="s">
        <v>3</v>
      </c>
      <c r="F2" s="962" t="s">
        <v>4</v>
      </c>
      <c r="G2" s="960" t="s">
        <v>5</v>
      </c>
      <c r="H2" s="960" t="s">
        <v>8</v>
      </c>
      <c r="I2" s="963" t="s">
        <v>6</v>
      </c>
      <c r="J2" s="960" t="s">
        <v>100</v>
      </c>
      <c r="K2" s="960" t="s">
        <v>125</v>
      </c>
      <c r="L2" s="960" t="s">
        <v>126</v>
      </c>
      <c r="M2" s="963" t="s">
        <v>103</v>
      </c>
      <c r="N2" s="960" t="s">
        <v>127</v>
      </c>
      <c r="O2" s="960" t="s">
        <v>105</v>
      </c>
      <c r="P2" s="960" t="s">
        <v>128</v>
      </c>
      <c r="Q2" s="960" t="s">
        <v>129</v>
      </c>
      <c r="R2" s="960" t="s">
        <v>130</v>
      </c>
      <c r="S2" s="450" t="s">
        <v>0</v>
      </c>
      <c r="T2" s="960" t="s">
        <v>1</v>
      </c>
      <c r="U2" s="960" t="s">
        <v>2</v>
      </c>
      <c r="V2" s="963" t="s">
        <v>3</v>
      </c>
      <c r="W2" s="962" t="s">
        <v>4</v>
      </c>
      <c r="X2" s="960" t="s">
        <v>5</v>
      </c>
      <c r="Y2" s="960" t="s">
        <v>8</v>
      </c>
      <c r="Z2" s="963" t="s">
        <v>6</v>
      </c>
      <c r="AA2" s="960" t="s">
        <v>100</v>
      </c>
      <c r="AB2" s="960" t="s">
        <v>125</v>
      </c>
      <c r="AC2" s="960" t="s">
        <v>126</v>
      </c>
      <c r="AD2" s="963" t="s">
        <v>103</v>
      </c>
      <c r="AM2" s="960" t="s">
        <v>127</v>
      </c>
      <c r="AN2" s="960" t="s">
        <v>105</v>
      </c>
      <c r="AO2" s="960" t="s">
        <v>214</v>
      </c>
      <c r="AP2" s="960" t="s">
        <v>215</v>
      </c>
      <c r="AQ2" s="960" t="s">
        <v>216</v>
      </c>
      <c r="AR2" s="489" t="s">
        <v>0</v>
      </c>
      <c r="AS2" s="960" t="s">
        <v>1</v>
      </c>
      <c r="AT2" s="960" t="s">
        <v>2</v>
      </c>
      <c r="AU2" s="963" t="s">
        <v>131</v>
      </c>
      <c r="AV2" s="960" t="s">
        <v>4</v>
      </c>
      <c r="AW2" s="960" t="s">
        <v>229</v>
      </c>
      <c r="AX2" s="960" t="s">
        <v>8</v>
      </c>
      <c r="AY2" s="960" t="s">
        <v>234</v>
      </c>
      <c r="AZ2" s="815" t="s">
        <v>123</v>
      </c>
      <c r="BA2" s="815" t="s">
        <v>121</v>
      </c>
      <c r="BB2" s="960" t="s">
        <v>100</v>
      </c>
      <c r="BC2" s="960" t="s">
        <v>125</v>
      </c>
      <c r="BD2" s="960" t="s">
        <v>126</v>
      </c>
      <c r="BE2" s="960" t="s">
        <v>103</v>
      </c>
      <c r="BF2" s="815" t="s">
        <v>123</v>
      </c>
      <c r="BG2" s="815" t="s">
        <v>121</v>
      </c>
      <c r="BH2" s="960" t="s">
        <v>104</v>
      </c>
      <c r="BI2" s="960" t="s">
        <v>105</v>
      </c>
      <c r="BJ2" s="960" t="s">
        <v>106</v>
      </c>
      <c r="BK2" s="960" t="s">
        <v>107</v>
      </c>
      <c r="BL2" s="815" t="s">
        <v>123</v>
      </c>
      <c r="BM2" s="815" t="s">
        <v>121</v>
      </c>
      <c r="BN2" s="489" t="s">
        <v>277</v>
      </c>
      <c r="BO2" s="960" t="s">
        <v>278</v>
      </c>
      <c r="BP2" s="960" t="s">
        <v>2</v>
      </c>
      <c r="BQ2" s="960" t="s">
        <v>3</v>
      </c>
      <c r="BR2" s="815" t="s">
        <v>123</v>
      </c>
      <c r="BS2" s="815" t="s">
        <v>121</v>
      </c>
      <c r="BT2" s="960" t="s">
        <v>4</v>
      </c>
      <c r="BU2" s="960" t="s">
        <v>229</v>
      </c>
      <c r="BV2" s="960" t="s">
        <v>8</v>
      </c>
      <c r="BW2" s="960" t="s">
        <v>234</v>
      </c>
      <c r="BX2" s="815" t="s">
        <v>123</v>
      </c>
      <c r="BY2" s="815" t="s">
        <v>121</v>
      </c>
      <c r="BZ2" s="815" t="s">
        <v>384</v>
      </c>
      <c r="CA2" s="960" t="s">
        <v>100</v>
      </c>
      <c r="CB2" s="960" t="s">
        <v>101</v>
      </c>
      <c r="CC2" s="960" t="s">
        <v>102</v>
      </c>
      <c r="CD2" s="960" t="s">
        <v>103</v>
      </c>
      <c r="CE2" s="815" t="s">
        <v>123</v>
      </c>
      <c r="CF2" s="815" t="s">
        <v>121</v>
      </c>
      <c r="CG2" s="815" t="s">
        <v>109</v>
      </c>
      <c r="CH2" s="960" t="s">
        <v>104</v>
      </c>
      <c r="CI2" s="960" t="s">
        <v>105</v>
      </c>
      <c r="CJ2" s="960" t="s">
        <v>106</v>
      </c>
      <c r="CK2" s="960" t="s">
        <v>107</v>
      </c>
      <c r="CL2" s="815" t="s">
        <v>123</v>
      </c>
      <c r="CM2" s="815" t="s">
        <v>121</v>
      </c>
      <c r="CN2" s="960" t="s">
        <v>277</v>
      </c>
      <c r="CO2" s="960" t="s">
        <v>278</v>
      </c>
      <c r="CP2" s="960" t="s">
        <v>2</v>
      </c>
      <c r="CQ2" s="960" t="s">
        <v>3</v>
      </c>
      <c r="CR2" s="815" t="s">
        <v>121</v>
      </c>
      <c r="CS2" s="960" t="s">
        <v>385</v>
      </c>
      <c r="CT2" s="960" t="s">
        <v>229</v>
      </c>
      <c r="CU2" s="960" t="s">
        <v>8</v>
      </c>
      <c r="CV2" s="960" t="s">
        <v>6</v>
      </c>
      <c r="CW2" s="815" t="s">
        <v>121</v>
      </c>
      <c r="CX2" s="960" t="s">
        <v>384</v>
      </c>
      <c r="CY2" s="815" t="s">
        <v>123</v>
      </c>
      <c r="CZ2" s="815" t="s">
        <v>121</v>
      </c>
      <c r="DA2" s="960" t="s">
        <v>100</v>
      </c>
      <c r="DB2" s="960" t="s">
        <v>101</v>
      </c>
      <c r="DC2" s="960" t="s">
        <v>102</v>
      </c>
      <c r="DD2" s="960" t="s">
        <v>103</v>
      </c>
      <c r="DE2" s="815" t="s">
        <v>121</v>
      </c>
      <c r="DF2" s="960" t="s">
        <v>109</v>
      </c>
      <c r="DG2" s="815" t="s">
        <v>123</v>
      </c>
      <c r="DH2" s="815" t="s">
        <v>121</v>
      </c>
    </row>
    <row r="3" spans="1:112" ht="28.5" customHeight="1" x14ac:dyDescent="0.3">
      <c r="A3" s="873" t="s">
        <v>343</v>
      </c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  <c r="O3" s="955"/>
      <c r="P3" s="955"/>
      <c r="Q3" s="955"/>
      <c r="R3" s="955"/>
      <c r="S3" s="955" t="s">
        <v>217</v>
      </c>
      <c r="T3" s="955"/>
      <c r="U3" s="955"/>
      <c r="V3" s="955"/>
      <c r="W3" s="955"/>
      <c r="X3" s="955"/>
      <c r="Y3" s="955"/>
      <c r="Z3" s="955"/>
      <c r="AA3" s="955"/>
      <c r="AB3" s="955"/>
      <c r="AC3" s="955"/>
      <c r="AD3" s="955"/>
      <c r="AE3" s="955"/>
      <c r="AF3" s="955"/>
      <c r="AG3" s="955"/>
      <c r="AH3" s="955"/>
      <c r="AI3" s="955"/>
      <c r="AJ3" s="955"/>
      <c r="AK3" s="956"/>
      <c r="AL3" s="956"/>
      <c r="AM3" s="956"/>
      <c r="AN3" s="956"/>
      <c r="AO3" s="956"/>
      <c r="AP3" s="956"/>
      <c r="AR3" s="782" t="s">
        <v>243</v>
      </c>
      <c r="AS3" s="956"/>
      <c r="AT3" s="956"/>
      <c r="AU3" s="956"/>
      <c r="AV3" s="956"/>
      <c r="AW3" s="956"/>
      <c r="AX3" s="956"/>
      <c r="AY3" s="956"/>
      <c r="AZ3" s="956"/>
      <c r="BA3" s="956"/>
      <c r="BB3" s="956"/>
      <c r="BC3" s="956"/>
      <c r="BD3" s="956"/>
      <c r="BE3" s="956"/>
      <c r="BF3" s="956"/>
      <c r="BG3" s="956"/>
      <c r="BH3" s="956"/>
      <c r="BI3" s="956"/>
      <c r="BN3" s="782"/>
      <c r="BO3" s="783"/>
      <c r="BP3" s="783"/>
      <c r="BQ3" s="783"/>
      <c r="BR3" s="956"/>
      <c r="BS3" s="956"/>
      <c r="CA3" s="545"/>
      <c r="CB3" s="545"/>
      <c r="CC3" s="545"/>
      <c r="CD3" s="545"/>
      <c r="CH3" s="545"/>
      <c r="CI3" s="545"/>
      <c r="CJ3" s="545"/>
      <c r="CK3" s="545"/>
    </row>
    <row r="4" spans="1:112" ht="15" customHeight="1" x14ac:dyDescent="0.3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9">
        <f>BQ4+BW4</f>
        <v>15216.962973999998</v>
      </c>
      <c r="CA4" s="541"/>
      <c r="CB4" s="541"/>
      <c r="CC4" s="541"/>
      <c r="CD4" s="541">
        <f>SUM(CD5)</f>
        <v>6335.6399999999994</v>
      </c>
      <c r="CE4" s="541">
        <f>CD4-BE4</f>
        <v>-209.85256100000061</v>
      </c>
      <c r="CF4" s="550">
        <f>CD4/BE4-1</f>
        <v>-3.2060621724691152E-2</v>
      </c>
      <c r="CG4" s="549">
        <f>BZ4+CD4</f>
        <v>21552.602973999998</v>
      </c>
      <c r="CH4" s="541"/>
      <c r="CI4" s="541"/>
      <c r="CJ4" s="541"/>
      <c r="CK4" s="541">
        <f>SUM(CK5)</f>
        <v>8266.3353079999997</v>
      </c>
      <c r="CL4" s="541">
        <f>CK4-BK4</f>
        <v>-233.90667700000085</v>
      </c>
      <c r="CM4" s="550">
        <f>CK4/BK4-1</f>
        <v>-2.7517649193136595E-2</v>
      </c>
      <c r="CN4" s="549"/>
      <c r="CO4" s="549"/>
      <c r="CP4" s="549"/>
      <c r="CQ4" s="549">
        <f>SUM(CQ5)</f>
        <v>8334.0191780000005</v>
      </c>
      <c r="CR4" s="550">
        <f>CQ4/BQ4-1</f>
        <v>-6.2316415388146473E-2</v>
      </c>
      <c r="CS4" s="549"/>
      <c r="CT4" s="549"/>
      <c r="CU4" s="549"/>
      <c r="CV4" s="549">
        <v>6279.5446329999995</v>
      </c>
      <c r="CW4" s="550">
        <f>CV4/BW4-1</f>
        <v>-7.8270961533455363E-3</v>
      </c>
      <c r="CX4" s="549">
        <f>CQ4+CV4</f>
        <v>14613.563811</v>
      </c>
      <c r="CY4" s="549">
        <f>CX4-BZ4</f>
        <v>-603.39916299999823</v>
      </c>
      <c r="CZ4" s="550">
        <f>CX4/BZ4-1</f>
        <v>-3.965306112862188E-2</v>
      </c>
      <c r="DA4" s="541"/>
      <c r="DB4" s="541"/>
      <c r="DC4" s="541"/>
      <c r="DD4" s="549">
        <f>SUM(DD5)</f>
        <v>5805.1737880000001</v>
      </c>
      <c r="DE4" s="550">
        <f>DD4/CD4-1</f>
        <v>-8.3727328572961723E-2</v>
      </c>
      <c r="DF4" s="549">
        <f>CX4+DD4</f>
        <v>20418.737599</v>
      </c>
      <c r="DG4" s="549">
        <f>DF4-CG4</f>
        <v>-1133.8653749999976</v>
      </c>
      <c r="DH4" s="550">
        <f>DF4/CG4-1</f>
        <v>-5.260920810204861E-2</v>
      </c>
    </row>
    <row r="5" spans="1:112" ht="15" customHeight="1" x14ac:dyDescent="0.3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528">
        <f>BQ5+BW5</f>
        <v>15216.962973999998</v>
      </c>
      <c r="CA5" s="305">
        <v>2244.2800000000002</v>
      </c>
      <c r="CB5" s="305">
        <v>2082.13</v>
      </c>
      <c r="CC5" s="305">
        <v>2009.23</v>
      </c>
      <c r="CD5" s="305">
        <f>SUM(CA5:CC5)</f>
        <v>6335.6399999999994</v>
      </c>
      <c r="CE5" s="305">
        <f>CD5-BE5</f>
        <v>-209.85256100000061</v>
      </c>
      <c r="CF5" s="502">
        <f>CD5/BE5-1</f>
        <v>-3.2060621724691152E-2</v>
      </c>
      <c r="CG5" s="500">
        <f>BZ5+CD5</f>
        <v>21552.602973999998</v>
      </c>
      <c r="CH5" s="305">
        <v>2572.568542</v>
      </c>
      <c r="CI5" s="305">
        <v>2576.4073429999999</v>
      </c>
      <c r="CJ5" s="305">
        <v>3117.3594229999999</v>
      </c>
      <c r="CK5" s="305">
        <f>SUM(CH5:CJ5)</f>
        <v>8266.3353079999997</v>
      </c>
      <c r="CL5" s="305">
        <f>CK5-BK5</f>
        <v>-233.90667700000085</v>
      </c>
      <c r="CM5" s="502">
        <f>CK5/BK5-1</f>
        <v>-2.7517649193136595E-2</v>
      </c>
      <c r="CN5" s="500">
        <v>3038.903178</v>
      </c>
      <c r="CO5" s="500">
        <v>2658.9057440000001</v>
      </c>
      <c r="CP5" s="500">
        <v>2636.2102560000003</v>
      </c>
      <c r="CQ5" s="500">
        <f>SUM(CN5:CP5)</f>
        <v>8334.0191780000005</v>
      </c>
      <c r="CR5" s="502">
        <f>CQ5/BQ5-1</f>
        <v>-6.2316415388146473E-2</v>
      </c>
      <c r="CS5" s="500">
        <v>2294.824936</v>
      </c>
      <c r="CT5" s="500">
        <v>2101.657244</v>
      </c>
      <c r="CU5" s="500">
        <v>1883.062453</v>
      </c>
      <c r="CV5" s="500">
        <v>6279.5446329999995</v>
      </c>
      <c r="CW5" s="584">
        <f>CV5/BW5-1</f>
        <v>-7.8270961533455363E-3</v>
      </c>
      <c r="CX5" s="500">
        <f>CQ5+CV5</f>
        <v>14613.563811</v>
      </c>
      <c r="CY5" s="500">
        <f>CX5-BZ5</f>
        <v>-603.39916299999823</v>
      </c>
      <c r="CZ5" s="502">
        <f>CX5/BZ5-1</f>
        <v>-3.965306112862188E-2</v>
      </c>
      <c r="DA5" s="500">
        <v>1956.863087</v>
      </c>
      <c r="DB5" s="500">
        <v>1936.1626589999998</v>
      </c>
      <c r="DC5" s="500">
        <v>1912.148042</v>
      </c>
      <c r="DD5" s="500">
        <f>SUM(DA5:DC5)</f>
        <v>5805.1737880000001</v>
      </c>
      <c r="DE5" s="502">
        <f>DD5/CD5-1</f>
        <v>-8.3727328572961723E-2</v>
      </c>
      <c r="DF5" s="1">
        <f>CX5+DD5</f>
        <v>20418.737599</v>
      </c>
      <c r="DG5" s="1">
        <f>DF5-CG5</f>
        <v>-1133.8653749999976</v>
      </c>
      <c r="DH5" s="546">
        <f>DF5/CG5-1</f>
        <v>-5.260920810204861E-2</v>
      </c>
    </row>
    <row r="6" spans="1:112" ht="28.5" customHeight="1" x14ac:dyDescent="0.3">
      <c r="A6" s="874" t="s">
        <v>242</v>
      </c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  <c r="O6" s="955"/>
      <c r="P6" s="955"/>
      <c r="Q6" s="955"/>
      <c r="R6" s="955"/>
      <c r="S6" s="956"/>
      <c r="T6" s="955" t="s">
        <v>218</v>
      </c>
      <c r="U6" s="955"/>
      <c r="V6" s="955"/>
      <c r="W6" s="955"/>
      <c r="X6" s="955"/>
      <c r="Y6" s="955"/>
      <c r="Z6" s="955"/>
      <c r="AA6" s="955"/>
      <c r="AB6" s="955"/>
      <c r="AC6" s="955"/>
      <c r="AD6" s="955"/>
      <c r="AE6" s="955"/>
      <c r="AF6" s="955"/>
      <c r="AG6" s="955"/>
      <c r="AH6" s="955"/>
      <c r="AI6" s="955"/>
      <c r="AJ6" s="955"/>
      <c r="AK6" s="955"/>
      <c r="AL6" s="956"/>
      <c r="AM6" s="956"/>
      <c r="AN6" s="956"/>
      <c r="AO6" s="956"/>
      <c r="AP6" s="956"/>
      <c r="AQ6" s="545"/>
      <c r="AR6" s="956" t="s">
        <v>242</v>
      </c>
      <c r="AS6" s="956"/>
      <c r="AT6" s="956"/>
      <c r="AU6" s="956"/>
      <c r="AV6" s="956"/>
      <c r="AW6" s="956"/>
      <c r="AX6" s="956"/>
      <c r="AY6" s="956"/>
      <c r="AZ6" s="956"/>
      <c r="BA6" s="956"/>
      <c r="BB6" s="956"/>
      <c r="BC6" s="956"/>
      <c r="BD6" s="956"/>
      <c r="BE6" s="956"/>
      <c r="BF6" s="956"/>
      <c r="BG6" s="956"/>
      <c r="BH6" s="956"/>
      <c r="BI6" s="956"/>
      <c r="BJ6" s="956"/>
      <c r="BK6" s="956"/>
      <c r="BL6" s="956"/>
      <c r="BM6" s="875"/>
      <c r="BN6" s="782"/>
      <c r="BO6" s="956"/>
      <c r="BP6" s="956"/>
      <c r="BQ6" s="956"/>
      <c r="BR6" s="956"/>
      <c r="BS6" s="956"/>
      <c r="BT6" s="956"/>
      <c r="BU6" s="956"/>
      <c r="BV6" s="956"/>
      <c r="BW6" s="956"/>
      <c r="BX6" s="545"/>
      <c r="BY6" s="545"/>
      <c r="BZ6" s="545"/>
      <c r="CA6" s="545"/>
      <c r="CB6" s="545"/>
      <c r="CC6" s="545"/>
      <c r="CD6" s="545"/>
      <c r="CE6" s="545"/>
      <c r="CF6" s="545"/>
      <c r="CH6" s="545"/>
      <c r="CI6" s="545"/>
      <c r="CJ6" s="545"/>
      <c r="CK6" s="545"/>
      <c r="CL6" s="545"/>
      <c r="CM6" s="545"/>
      <c r="CR6" s="545"/>
      <c r="CS6" s="1"/>
      <c r="CT6" s="1"/>
      <c r="CU6" s="1"/>
      <c r="CV6" s="1"/>
      <c r="CW6" s="584"/>
      <c r="CY6" s="500"/>
      <c r="CZ6" s="500"/>
      <c r="DE6" s="502"/>
      <c r="DG6" s="1"/>
      <c r="DH6" s="546"/>
    </row>
    <row r="7" spans="1:112" ht="15" customHeight="1" x14ac:dyDescent="0.3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>
        <f>((BQ7*BQ4)+(BW7*BW4))/BZ4</f>
        <v>0.62867979966717369</v>
      </c>
      <c r="CA7" s="542"/>
      <c r="CB7" s="542"/>
      <c r="CC7" s="542"/>
      <c r="CD7" s="542">
        <f>SUM(CD8)</f>
        <v>0.60753000000000001</v>
      </c>
      <c r="CE7" s="541">
        <f>CD7-BE7</f>
        <v>5.3529999999999966E-2</v>
      </c>
      <c r="CF7" s="550">
        <f>CD7/BE7-1</f>
        <v>9.662454873646209E-2</v>
      </c>
      <c r="CG7" s="542">
        <f>((BW7*BW4)+(CD7*CD4)+(BQ7*BQ4))/CG4</f>
        <v>0.62246256841557124</v>
      </c>
      <c r="CH7" s="542"/>
      <c r="CI7" s="542"/>
      <c r="CJ7" s="542"/>
      <c r="CK7" s="542">
        <f>SUM(CK8)</f>
        <v>0.77451370445424494</v>
      </c>
      <c r="CL7" s="541">
        <f>CK7-BK7</f>
        <v>0.12162370445424497</v>
      </c>
      <c r="CM7" s="550">
        <f>CK7/BK7-1</f>
        <v>0.18628513908046518</v>
      </c>
      <c r="CN7" s="542"/>
      <c r="CO7" s="542"/>
      <c r="CP7" s="542"/>
      <c r="CQ7" s="542">
        <f>SUM(CQ8)</f>
        <v>0.81011781265425797</v>
      </c>
      <c r="CR7" s="550">
        <f>CQ7/BQ7-1</f>
        <v>0.27678142262294414</v>
      </c>
      <c r="CS7" s="542"/>
      <c r="CT7" s="542"/>
      <c r="CU7" s="542"/>
      <c r="CV7" s="542">
        <v>0.70685459649793703</v>
      </c>
      <c r="CW7" s="970">
        <f>CV7/BW7-1</f>
        <v>0.13915736832322367</v>
      </c>
      <c r="CX7" s="542">
        <f>((CQ7*CQ4)+(CV7*CV4))/CX4</f>
        <v>0.76574492844974629</v>
      </c>
      <c r="CY7" s="542">
        <f t="shared" ref="CY7:CY8" si="0">CX7-BZ7</f>
        <v>0.1370651287825726</v>
      </c>
      <c r="CZ7" s="550">
        <f t="shared" ref="CZ7:CZ11" si="1">CX7/BZ7-1</f>
        <v>0.21802057081384763</v>
      </c>
      <c r="DA7" s="542"/>
      <c r="DB7" s="542"/>
      <c r="DC7" s="542"/>
      <c r="DD7" s="542">
        <f>SUM(DD8)</f>
        <v>0.73811987308415095</v>
      </c>
      <c r="DE7" s="550">
        <f>DD7/CD7-1</f>
        <v>0.21495213912753441</v>
      </c>
      <c r="DF7" s="542">
        <f>((CV7*CV4)+(DD7*DD4)+(CQ7*CQ4))/DF4</f>
        <v>0.75789095380891169</v>
      </c>
      <c r="DG7" s="542">
        <f t="shared" ref="DG7:DG36" si="2">DF7-CG7</f>
        <v>0.13542838539334046</v>
      </c>
      <c r="DH7" s="550">
        <f t="shared" ref="DH7:DH36" si="3">DF7/CG7-1</f>
        <v>0.21756872182380804</v>
      </c>
    </row>
    <row r="8" spans="1:112" ht="15" customHeight="1" x14ac:dyDescent="0.3">
      <c r="A8" s="304" t="s">
        <v>132</v>
      </c>
      <c r="B8" s="876">
        <v>0.71636210929200062</v>
      </c>
      <c r="C8" s="876">
        <v>0.70542344626116915</v>
      </c>
      <c r="D8" s="876">
        <v>0.70064727251292758</v>
      </c>
      <c r="E8" s="877">
        <v>0.70778439002515836</v>
      </c>
      <c r="F8" s="877">
        <v>0.64982297349102258</v>
      </c>
      <c r="G8" s="877">
        <v>0.63536382408502123</v>
      </c>
      <c r="H8" s="877">
        <v>0.58789067131632777</v>
      </c>
      <c r="I8" s="877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77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78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f>((BQ8*BQ5)+(BW8*BW5))/BZ5</f>
        <v>0.62867979966717369</v>
      </c>
      <c r="CA8" s="543">
        <v>0.60499999999999998</v>
      </c>
      <c r="CB8" s="543">
        <v>0.56959000000000004</v>
      </c>
      <c r="CC8" s="543">
        <v>0.65019800000000005</v>
      </c>
      <c r="CD8" s="543">
        <v>0.60753000000000001</v>
      </c>
      <c r="CE8" s="305">
        <f>CD8-BE8</f>
        <v>5.3529999999999966E-2</v>
      </c>
      <c r="CF8" s="502">
        <f>CD8/BE8-1</f>
        <v>9.662454873646209E-2</v>
      </c>
      <c r="CG8" s="543">
        <f>((BW8*BW5)+(CD8*CD5)+(BQ8*BQ5))/CG5</f>
        <v>0.62246256841557124</v>
      </c>
      <c r="CH8" s="543">
        <v>0.75264037097908398</v>
      </c>
      <c r="CI8" s="543">
        <v>0.77128764238272096</v>
      </c>
      <c r="CJ8" s="543">
        <v>0.79523069305056504</v>
      </c>
      <c r="CK8" s="543">
        <v>0.77451370445424494</v>
      </c>
      <c r="CL8" s="305">
        <f>CK8-BK8</f>
        <v>0.12162370445424497</v>
      </c>
      <c r="CM8" s="502">
        <f>CK8/BK8-1</f>
        <v>0.18628513908046518</v>
      </c>
      <c r="CN8" s="543">
        <v>0.81474376036208196</v>
      </c>
      <c r="CO8" s="543">
        <v>0.82008797171563097</v>
      </c>
      <c r="CP8" s="543">
        <v>0.79472923721908095</v>
      </c>
      <c r="CQ8" s="543">
        <v>0.81011781265425797</v>
      </c>
      <c r="CR8" s="502">
        <f>CQ8/BQ8-1</f>
        <v>0.27678142262294414</v>
      </c>
      <c r="CS8" s="543">
        <v>0.76163502291662399</v>
      </c>
      <c r="CT8" s="543">
        <v>0.70126169102862501</v>
      </c>
      <c r="CU8" s="543">
        <v>0.64633768795134094</v>
      </c>
      <c r="CV8" s="543">
        <v>0.70685459649793703</v>
      </c>
      <c r="CW8" s="543">
        <f>CV8/BW8-1</f>
        <v>0.13915736832322367</v>
      </c>
      <c r="CX8" s="543">
        <f>((CQ8*CQ5)+(CV8*CV5))/CX5</f>
        <v>0.76574492844974629</v>
      </c>
      <c r="CY8" s="543">
        <f t="shared" si="0"/>
        <v>0.1370651287825726</v>
      </c>
      <c r="CZ8" s="502">
        <f t="shared" si="1"/>
        <v>0.21802057081384763</v>
      </c>
      <c r="DA8" s="543">
        <v>0.726638106112939</v>
      </c>
      <c r="DB8" s="543">
        <v>0.741066616469644</v>
      </c>
      <c r="DC8" s="543">
        <v>0.74688638649349903</v>
      </c>
      <c r="DD8" s="543">
        <v>0.73811987308415095</v>
      </c>
      <c r="DE8" s="502">
        <f>DD8/CD8-1</f>
        <v>0.21495213912753441</v>
      </c>
      <c r="DF8" s="543">
        <f>((CV8*CV5)+(DD8*DD5)+(CQ8*CQ5))/DF5</f>
        <v>0.75789095380891169</v>
      </c>
      <c r="DG8" s="48">
        <f t="shared" si="2"/>
        <v>0.13542838539334046</v>
      </c>
      <c r="DH8" s="546">
        <f t="shared" si="3"/>
        <v>0.21756872182380804</v>
      </c>
    </row>
    <row r="9" spans="1:112" ht="28.5" customHeight="1" x14ac:dyDescent="0.3">
      <c r="A9" s="874" t="s">
        <v>241</v>
      </c>
      <c r="B9" s="955"/>
      <c r="C9" s="955"/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  <c r="O9" s="955"/>
      <c r="P9" s="955"/>
      <c r="Q9" s="955"/>
      <c r="R9" s="955"/>
      <c r="S9" s="545"/>
      <c r="AQ9" s="545"/>
      <c r="AR9" s="956" t="s">
        <v>241</v>
      </c>
      <c r="AS9" s="956"/>
      <c r="AT9" s="956"/>
      <c r="AU9" s="956"/>
      <c r="AV9" s="956"/>
      <c r="AW9" s="956"/>
      <c r="AX9" s="956"/>
      <c r="AY9" s="956"/>
      <c r="AZ9" s="956"/>
      <c r="BA9" s="956"/>
      <c r="BB9" s="956"/>
      <c r="BC9" s="956"/>
      <c r="BD9" s="956"/>
      <c r="BE9" s="956"/>
      <c r="BF9" s="956"/>
      <c r="BG9" s="956"/>
      <c r="BH9" s="956"/>
      <c r="BI9" s="956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H9" s="545"/>
      <c r="CI9" s="545"/>
      <c r="CJ9" s="545"/>
      <c r="CK9" s="545"/>
      <c r="CL9" s="545"/>
      <c r="CM9" s="545"/>
      <c r="CR9" s="545"/>
      <c r="CS9" s="1"/>
      <c r="CT9" s="1"/>
      <c r="CU9" s="1"/>
      <c r="CV9" s="1"/>
      <c r="CW9" s="584"/>
      <c r="CY9" s="543"/>
      <c r="CZ9" s="502"/>
      <c r="DE9" s="502"/>
      <c r="DG9" s="1">
        <f t="shared" si="2"/>
        <v>0</v>
      </c>
      <c r="DH9" s="546" t="e">
        <f t="shared" si="3"/>
        <v>#DIV/0!</v>
      </c>
    </row>
    <row r="10" spans="1:112" ht="15" customHeight="1" x14ac:dyDescent="0.3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9">
        <f>(BQ10+BW10)/2</f>
        <v>8928.2448333333341</v>
      </c>
      <c r="CA10" s="541"/>
      <c r="CB10" s="541"/>
      <c r="CC10" s="541"/>
      <c r="CD10" s="541">
        <f>SUM(CD11)</f>
        <v>8922.4889999999996</v>
      </c>
      <c r="CE10" s="541">
        <f>CD10-BE10</f>
        <v>-135.15466666666543</v>
      </c>
      <c r="CF10" s="550">
        <f>CD10/BE10-1</f>
        <v>-1.4921614455209009E-2</v>
      </c>
      <c r="CG10" s="549">
        <f>(CD10+BW10+BQ10)/3</f>
        <v>8926.3262222222202</v>
      </c>
      <c r="CH10" s="541"/>
      <c r="CI10" s="541"/>
      <c r="CJ10" s="541"/>
      <c r="CK10" s="541">
        <f>SUM(CK11)</f>
        <v>8893.6136666666662</v>
      </c>
      <c r="CL10" s="541">
        <f>CK10-BK10</f>
        <v>-205.8696666666674</v>
      </c>
      <c r="CM10" s="550">
        <f>CK10/BK10-1</f>
        <v>-2.2624324824303321E-2</v>
      </c>
      <c r="CN10" s="549"/>
      <c r="CO10" s="549"/>
      <c r="CP10" s="549"/>
      <c r="CQ10" s="549">
        <f>SUM(CQ11)</f>
        <v>8920.2906666666677</v>
      </c>
      <c r="CR10" s="550">
        <f>CQ10/BQ10-1</f>
        <v>-7.7201381419170767E-3</v>
      </c>
      <c r="CS10" s="549"/>
      <c r="CT10" s="549"/>
      <c r="CU10" s="549"/>
      <c r="CV10" s="549">
        <v>8977.0423333333329</v>
      </c>
      <c r="CW10" s="970">
        <f>CV10/BW10-1</f>
        <v>1.24334633865546E-2</v>
      </c>
      <c r="CX10" s="549">
        <f>(CQ10+CV10)/2</f>
        <v>8948.6664999999994</v>
      </c>
      <c r="CY10" s="549">
        <f>(CR10+CW10)/2</f>
        <v>2.3566626223187614E-3</v>
      </c>
      <c r="CZ10" s="550">
        <f t="shared" si="1"/>
        <v>2.2873103334286604E-3</v>
      </c>
      <c r="DA10" s="549"/>
      <c r="DB10" s="549"/>
      <c r="DC10" s="549"/>
      <c r="DD10" s="549">
        <f>SUM(DD11)</f>
        <v>8634.4559999999983</v>
      </c>
      <c r="DE10" s="550">
        <f>DD10/CD10-1</f>
        <v>-3.2281687318415409E-2</v>
      </c>
      <c r="DF10" s="549">
        <f>(DD10+CV10+CQ10)/3</f>
        <v>8843.9296666666651</v>
      </c>
      <c r="DG10" s="549">
        <f t="shared" si="2"/>
        <v>-82.396555555555096</v>
      </c>
      <c r="DH10" s="550">
        <f t="shared" si="3"/>
        <v>-9.2307354116666351E-3</v>
      </c>
    </row>
    <row r="11" spans="1:112" ht="15" customHeight="1" x14ac:dyDescent="0.3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500">
        <f>(BQ11+BW11)/2</f>
        <v>8928.2448333333341</v>
      </c>
      <c r="CA11" s="305">
        <v>8907.6029999999992</v>
      </c>
      <c r="CB11" s="305">
        <v>8948.1810000000005</v>
      </c>
      <c r="CC11" s="305">
        <v>8911.6830000000009</v>
      </c>
      <c r="CD11" s="305">
        <f>SUM(CA11:CC11)/3</f>
        <v>8922.4889999999996</v>
      </c>
      <c r="CE11" s="305">
        <f>CD11-BE11</f>
        <v>-135.15466666666543</v>
      </c>
      <c r="CF11" s="502">
        <f>CD11/BE11-1</f>
        <v>-1.4921614455209009E-2</v>
      </c>
      <c r="CG11" s="500">
        <f>(CD11+BW11+BQ11)/3</f>
        <v>8926.3262222222202</v>
      </c>
      <c r="CH11" s="305">
        <v>8975.494999999999</v>
      </c>
      <c r="CI11" s="305">
        <v>8845.2510000000002</v>
      </c>
      <c r="CJ11" s="305">
        <v>8860.0949999999993</v>
      </c>
      <c r="CK11" s="305">
        <v>8893.6136666666662</v>
      </c>
      <c r="CL11" s="305">
        <f>CK11-BK11</f>
        <v>-205.8696666666674</v>
      </c>
      <c r="CM11" s="502">
        <f>CK11/BK11-1</f>
        <v>-2.2624324824303321E-2</v>
      </c>
      <c r="CN11" s="500">
        <v>8919.2430000000004</v>
      </c>
      <c r="CO11" s="500">
        <v>8903.0110000000004</v>
      </c>
      <c r="CP11" s="500">
        <v>8938.6180000000004</v>
      </c>
      <c r="CQ11" s="500">
        <v>8920.2906666666677</v>
      </c>
      <c r="CR11" s="502">
        <f>CQ11/BQ11-1</f>
        <v>-7.7201381419170767E-3</v>
      </c>
      <c r="CS11" s="500">
        <v>8935.2429999999986</v>
      </c>
      <c r="CT11" s="500">
        <v>8995.726999999999</v>
      </c>
      <c r="CU11" s="500">
        <v>9000.1569999999992</v>
      </c>
      <c r="CV11" s="500">
        <v>8977.0423333333329</v>
      </c>
      <c r="CW11" s="584">
        <f>CV11/BW11-1</f>
        <v>1.24334633865546E-2</v>
      </c>
      <c r="CX11" s="971">
        <f>(CQ11+CV11)/2</f>
        <v>8948.6664999999994</v>
      </c>
      <c r="CY11" s="971">
        <f>(CR11+CW11)/2</f>
        <v>2.3566626223187614E-3</v>
      </c>
      <c r="CZ11" s="62">
        <f t="shared" si="1"/>
        <v>2.2873103334286604E-3</v>
      </c>
      <c r="DA11" s="500">
        <v>8699.0529999999999</v>
      </c>
      <c r="DB11" s="500">
        <v>8585.6790000000001</v>
      </c>
      <c r="DC11" s="500">
        <v>8618.6360000000004</v>
      </c>
      <c r="DD11" s="500">
        <v>8634.4559999999983</v>
      </c>
      <c r="DE11" s="502">
        <f>DD11/CD11-1</f>
        <v>-3.2281687318415409E-2</v>
      </c>
      <c r="DF11" s="500">
        <v>8843.9296666666651</v>
      </c>
      <c r="DG11" s="1">
        <f t="shared" si="2"/>
        <v>-82.396555555555096</v>
      </c>
      <c r="DH11" s="546">
        <f t="shared" si="3"/>
        <v>-9.2307354116666351E-3</v>
      </c>
    </row>
    <row r="12" spans="1:112" ht="28.5" customHeight="1" x14ac:dyDescent="0.3">
      <c r="A12" s="879" t="s">
        <v>235</v>
      </c>
      <c r="B12" s="955"/>
      <c r="C12" s="955"/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955"/>
      <c r="S12" s="955" t="s">
        <v>219</v>
      </c>
      <c r="T12" s="955"/>
      <c r="U12" s="955"/>
      <c r="V12" s="955"/>
      <c r="W12" s="955"/>
      <c r="X12" s="955"/>
      <c r="Y12" s="955"/>
      <c r="Z12" s="955"/>
      <c r="AA12" s="955"/>
      <c r="AB12" s="955"/>
      <c r="AC12" s="955"/>
      <c r="AD12" s="955"/>
      <c r="AE12" s="955"/>
      <c r="AF12" s="955"/>
      <c r="AG12" s="955"/>
      <c r="AH12" s="955"/>
      <c r="AI12" s="955"/>
      <c r="AJ12" s="955"/>
      <c r="AK12" s="956"/>
      <c r="AL12" s="956"/>
      <c r="AM12" s="956"/>
      <c r="AN12" s="956"/>
      <c r="AO12" s="956"/>
      <c r="AP12" s="956"/>
      <c r="AQ12" s="545"/>
      <c r="AR12" s="956" t="s">
        <v>235</v>
      </c>
      <c r="AS12" s="956"/>
      <c r="AT12" s="956"/>
      <c r="AU12" s="956"/>
      <c r="AV12" s="956"/>
      <c r="AW12" s="956"/>
      <c r="AX12" s="956"/>
      <c r="AY12" s="956"/>
      <c r="AZ12" s="956"/>
      <c r="BA12" s="956"/>
      <c r="BB12" s="956"/>
      <c r="BC12" s="956"/>
      <c r="BD12" s="956"/>
      <c r="BE12" s="956"/>
      <c r="BF12" s="956"/>
      <c r="BG12" s="956"/>
      <c r="BH12" s="956"/>
      <c r="BI12" s="956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H12" s="545"/>
      <c r="CI12" s="545"/>
      <c r="CJ12" s="545"/>
      <c r="CK12" s="545"/>
      <c r="CL12" s="545"/>
      <c r="CM12" s="545"/>
      <c r="CR12" s="545"/>
      <c r="CS12" s="1"/>
      <c r="CT12" s="1"/>
      <c r="CU12" s="1"/>
      <c r="CV12" s="1"/>
      <c r="CW12" s="584"/>
      <c r="DE12" s="502"/>
      <c r="DG12" s="1"/>
      <c r="DH12" s="546"/>
    </row>
    <row r="13" spans="1:112" x14ac:dyDescent="0.3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9">
        <f>((BQ13*BQ10)+(BW13*BW10))/(BZ10*2)</f>
        <v>193004.79974778171</v>
      </c>
      <c r="CA13" s="541"/>
      <c r="CB13" s="541"/>
      <c r="CC13" s="541"/>
      <c r="CD13" s="541">
        <f>SUM(CD14)</f>
        <v>170277.94263386968</v>
      </c>
      <c r="CE13" s="541">
        <f>CD13-BE13</f>
        <v>-7053.7149560542894</v>
      </c>
      <c r="CF13" s="550">
        <f>CD13/BE13-1</f>
        <v>-3.9776963977666502E-2</v>
      </c>
      <c r="CG13" s="549">
        <f>((BQ13*BQ10)+(BW13*BW10)+(CD10*CD13))/(CG10*3)</f>
        <v>185432.43729409849</v>
      </c>
      <c r="CH13" s="541"/>
      <c r="CI13" s="541"/>
      <c r="CJ13" s="541"/>
      <c r="CK13" s="541">
        <f>SUM(CK14)</f>
        <v>232941.92368973678</v>
      </c>
      <c r="CL13" s="541">
        <f>CK13-BK13</f>
        <v>-4437.0663102632097</v>
      </c>
      <c r="CM13" s="550">
        <f>CK13/BK13-1</f>
        <v>-1.8691908286673553E-2</v>
      </c>
      <c r="CN13" s="549"/>
      <c r="CO13" s="549"/>
      <c r="CP13" s="549"/>
      <c r="CQ13" s="549">
        <f>SUM(CQ14)</f>
        <v>228660.44179016288</v>
      </c>
      <c r="CR13" s="550">
        <f>CQ13/BQ13-1</f>
        <v>4.6400341759975205E-2</v>
      </c>
      <c r="CS13" s="549"/>
      <c r="CT13" s="549"/>
      <c r="CU13" s="549"/>
      <c r="CV13" s="549">
        <v>167689.31593468037</v>
      </c>
      <c r="CW13" s="970">
        <f>CV13/BW13-1</f>
        <v>3.3168845649804712E-3</v>
      </c>
      <c r="CX13" s="549">
        <f>((CQ13*CQ10)+(CV13*CV10))/(CX10*2)</f>
        <v>198078.2104646542</v>
      </c>
      <c r="CY13" s="549">
        <f>CX13-BZ13</f>
        <v>5073.4107168724877</v>
      </c>
      <c r="CZ13" s="550">
        <f t="shared" ref="CZ13" si="4">CX13/BZ13-1</f>
        <v>2.6286448438082477E-2</v>
      </c>
      <c r="DA13" s="549"/>
      <c r="DB13" s="549"/>
      <c r="DC13" s="549"/>
      <c r="DD13" s="549">
        <f>SUM(DD14)</f>
        <v>177046.98997018457</v>
      </c>
      <c r="DE13" s="550">
        <f>DD13/CD13-1</f>
        <v>3.9752931187744256E-2</v>
      </c>
      <c r="DF13" s="549">
        <f>((CQ13*CQ10)+(CX13*CX10)+(DD10*DD13))/(DF10*3)</f>
        <v>201304.09961920272</v>
      </c>
      <c r="DG13" s="549">
        <f t="shared" si="2"/>
        <v>15871.662325104233</v>
      </c>
      <c r="DH13" s="550">
        <f t="shared" si="3"/>
        <v>8.5592696492100551E-2</v>
      </c>
    </row>
    <row r="14" spans="1:112" x14ac:dyDescent="0.3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559">
        <f>((BQ14*BQ11)+(BW14*BW11))/(BZ11*2)</f>
        <v>193004.79974778171</v>
      </c>
      <c r="CA14" s="305">
        <v>165167.81585236793</v>
      </c>
      <c r="CB14" s="305">
        <v>168262.19588428084</v>
      </c>
      <c r="CC14" s="305">
        <v>177409.7321527258</v>
      </c>
      <c r="CD14" s="305">
        <v>170277.94263386968</v>
      </c>
      <c r="CE14" s="305">
        <f>CD14-BE14</f>
        <v>-7053.7149560542894</v>
      </c>
      <c r="CF14" s="502">
        <f>CD14/BE14-1</f>
        <v>-3.9776963977666502E-2</v>
      </c>
      <c r="CG14" s="500">
        <f>((BQ14*BQ11)+(BW14*BW11)+(CD11*CD14))/(CG11*3)</f>
        <v>185432.43729409849</v>
      </c>
      <c r="CH14" s="305">
        <v>205837.2939654025</v>
      </c>
      <c r="CI14" s="305">
        <v>230431.95563811585</v>
      </c>
      <c r="CJ14" s="305">
        <v>262905.34575080744</v>
      </c>
      <c r="CK14" s="305">
        <v>232941.92368973678</v>
      </c>
      <c r="CL14" s="305">
        <f>CK14-BK14</f>
        <v>-4437.0663102632097</v>
      </c>
      <c r="CM14" s="502">
        <f>CK14/BK14-1</f>
        <v>-1.8691908286673553E-2</v>
      </c>
      <c r="CN14" s="500">
        <v>247856.06561565818</v>
      </c>
      <c r="CO14" s="500">
        <v>222053.69395028264</v>
      </c>
      <c r="CP14" s="500">
        <v>216086.8554993624</v>
      </c>
      <c r="CQ14" s="500">
        <v>228660.44179016288</v>
      </c>
      <c r="CR14" s="502">
        <f>CQ14/BQ14-1</f>
        <v>4.6400341759975205E-2</v>
      </c>
      <c r="CS14" s="500">
        <v>184339.22426060494</v>
      </c>
      <c r="CT14" s="500">
        <v>168274.03762697557</v>
      </c>
      <c r="CU14" s="500">
        <v>150575.06186836518</v>
      </c>
      <c r="CV14" s="500">
        <v>167689.31593468037</v>
      </c>
      <c r="CW14" s="584">
        <f>CV14/BW14-1</f>
        <v>3.3168845649804712E-3</v>
      </c>
      <c r="CX14" s="500">
        <f>((CQ14*CQ11)+(CV14*CV11))/(CX11*2)</f>
        <v>198078.2104646542</v>
      </c>
      <c r="CY14" s="500"/>
      <c r="CZ14" s="502"/>
      <c r="DA14" s="500">
        <v>175819.2549234957</v>
      </c>
      <c r="DB14" s="500">
        <v>176486.36261500107</v>
      </c>
      <c r="DC14" s="500">
        <v>178844.66407445449</v>
      </c>
      <c r="DD14" s="500">
        <v>177046.98997018457</v>
      </c>
      <c r="DE14" s="502">
        <f>DD14/CD14-1</f>
        <v>3.9752931187744256E-2</v>
      </c>
      <c r="DF14" s="500">
        <v>201304.09961920272</v>
      </c>
      <c r="DG14" s="1">
        <f t="shared" si="2"/>
        <v>15871.662325104233</v>
      </c>
      <c r="DH14" s="546">
        <f t="shared" si="3"/>
        <v>8.5592696492100551E-2</v>
      </c>
    </row>
    <row r="15" spans="1:112" ht="29.25" customHeight="1" x14ac:dyDescent="0.3">
      <c r="A15" s="879" t="s">
        <v>236</v>
      </c>
      <c r="B15" s="955"/>
      <c r="C15" s="955"/>
      <c r="D15" s="955"/>
      <c r="E15" s="955"/>
      <c r="F15" s="955"/>
      <c r="G15" s="955"/>
      <c r="H15" s="955"/>
      <c r="I15" s="955"/>
      <c r="J15" s="955"/>
      <c r="K15" s="955"/>
      <c r="L15" s="955"/>
      <c r="M15" s="955"/>
      <c r="N15" s="820"/>
      <c r="O15" s="820"/>
      <c r="P15" s="820"/>
      <c r="Q15" s="820"/>
      <c r="R15" s="820"/>
      <c r="S15" s="955" t="s">
        <v>220</v>
      </c>
      <c r="T15" s="955"/>
      <c r="U15" s="955"/>
      <c r="V15" s="955"/>
      <c r="W15" s="955"/>
      <c r="X15" s="955"/>
      <c r="Y15" s="955"/>
      <c r="Z15" s="955"/>
      <c r="AA15" s="955"/>
      <c r="AB15" s="955"/>
      <c r="AC15" s="955"/>
      <c r="AD15" s="955"/>
      <c r="AE15" s="955"/>
      <c r="AM15" s="544"/>
      <c r="AN15" s="502"/>
      <c r="AQ15" s="545"/>
      <c r="AR15" s="956" t="s">
        <v>236</v>
      </c>
      <c r="AS15" s="956"/>
      <c r="AT15" s="956"/>
      <c r="AU15" s="956"/>
      <c r="AV15" s="956"/>
      <c r="AW15" s="956"/>
      <c r="AX15" s="956"/>
      <c r="AY15" s="956"/>
      <c r="AZ15" s="956"/>
      <c r="BA15" s="956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H15" s="545"/>
      <c r="CI15" s="545"/>
      <c r="CJ15" s="545"/>
      <c r="CK15" s="545"/>
      <c r="CL15" s="545"/>
      <c r="CM15" s="545"/>
      <c r="CR15" s="545"/>
      <c r="CW15" s="584"/>
      <c r="CX15" s="1"/>
      <c r="CY15" s="500"/>
      <c r="CZ15" s="502"/>
      <c r="DE15" s="502"/>
      <c r="DG15" s="1"/>
      <c r="DH15" s="546"/>
    </row>
    <row r="16" spans="1:112" x14ac:dyDescent="0.3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9">
        <f>BW16+BQ16</f>
        <v>3052.3543540000005</v>
      </c>
      <c r="CA16" s="541"/>
      <c r="CB16" s="541"/>
      <c r="CC16" s="541"/>
      <c r="CD16" s="541">
        <f>SUM(CD17)</f>
        <v>1552.5537249999998</v>
      </c>
      <c r="CE16" s="541">
        <f>CD16-BE16</f>
        <v>-68.506275000000187</v>
      </c>
      <c r="CF16" s="550">
        <f>CD16/BE16-1</f>
        <v>-4.2260172356359482E-2</v>
      </c>
      <c r="CG16" s="549">
        <f>BQ16+BW16+CD16</f>
        <v>4604.9080790000007</v>
      </c>
      <c r="CH16" s="541"/>
      <c r="CI16" s="541"/>
      <c r="CJ16" s="541"/>
      <c r="CK16" s="541">
        <f>SUM(CK17)</f>
        <v>1339.682957</v>
      </c>
      <c r="CL16" s="541">
        <f>CK16-BK16</f>
        <v>-283.89326799999981</v>
      </c>
      <c r="CM16" s="550">
        <f>CK16/BK16-1</f>
        <v>-0.17485675364579811</v>
      </c>
      <c r="CN16" s="541"/>
      <c r="CO16" s="541"/>
      <c r="CP16" s="541"/>
      <c r="CQ16" s="549">
        <f>CQ17+CQ20</f>
        <v>1977.676915</v>
      </c>
      <c r="CR16" s="550">
        <f>CQ16/BQ16-1</f>
        <v>0.19203012519086138</v>
      </c>
      <c r="CS16" s="541"/>
      <c r="CT16" s="541"/>
      <c r="CU16" s="541"/>
      <c r="CV16" s="549">
        <v>1910.8890650000001</v>
      </c>
      <c r="CW16" s="970">
        <f>CV16/BW16-1</f>
        <v>0.37151248975473239</v>
      </c>
      <c r="CX16" s="549">
        <f>CV16+CQ16</f>
        <v>3888.5659800000003</v>
      </c>
      <c r="CY16" s="549">
        <f t="shared" ref="CY16:CY20" si="5">CX16-BZ16</f>
        <v>836.2116259999998</v>
      </c>
      <c r="CZ16" s="550">
        <f t="shared" ref="CZ16:CZ20" si="6">CX16/BZ16-1</f>
        <v>0.27395627408206202</v>
      </c>
      <c r="DA16" s="549"/>
      <c r="DB16" s="549"/>
      <c r="DC16" s="549"/>
      <c r="DD16" s="549">
        <f>DD17+DD20</f>
        <v>1917.2108679999999</v>
      </c>
      <c r="DE16" s="550">
        <f>DD16/CD16-1</f>
        <v>0.23487570003414859</v>
      </c>
      <c r="DF16" s="549">
        <f>CX16+DD16</f>
        <v>5805.7768480000004</v>
      </c>
      <c r="DG16" s="549">
        <f t="shared" si="2"/>
        <v>1200.8687689999997</v>
      </c>
      <c r="DH16" s="550">
        <f t="shared" si="3"/>
        <v>0.26078018244845835</v>
      </c>
    </row>
    <row r="17" spans="1:140" x14ac:dyDescent="0.3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80">
        <v>-0.3572628120672332</v>
      </c>
      <c r="BZ17" s="559">
        <f t="shared" ref="BZ17:BZ20" si="7">BW17+BQ17</f>
        <v>2724.6283130000002</v>
      </c>
      <c r="CA17" s="305">
        <v>641.37256600000001</v>
      </c>
      <c r="CB17" s="305">
        <v>494.98521099999994</v>
      </c>
      <c r="CC17" s="305">
        <v>416.19594799999993</v>
      </c>
      <c r="CD17" s="305">
        <f>SUM(CA17:CC17)</f>
        <v>1552.5537249999998</v>
      </c>
      <c r="CE17" s="305">
        <f>CD17-BE17</f>
        <v>-68.506275000000187</v>
      </c>
      <c r="CF17" s="502">
        <f>CD17/BE17-1</f>
        <v>-4.2260172356359482E-2</v>
      </c>
      <c r="CG17" s="500">
        <f t="shared" ref="CG17:CG20" si="8">BQ17+BW17+CD17</f>
        <v>4277.1820379999999</v>
      </c>
      <c r="CH17" s="305">
        <v>594.52288099999998</v>
      </c>
      <c r="CI17" s="305">
        <v>349.35004700000007</v>
      </c>
      <c r="CJ17" s="305">
        <v>395.81002900000004</v>
      </c>
      <c r="CK17" s="305">
        <v>1339.682957</v>
      </c>
      <c r="CL17" s="305">
        <f>CK17-BK17</f>
        <v>-257.20704299999989</v>
      </c>
      <c r="CM17" s="502">
        <f>CK17/BK17-1</f>
        <v>-0.16106747678299693</v>
      </c>
      <c r="CN17" s="305">
        <v>490.18625400000002</v>
      </c>
      <c r="CO17" s="305">
        <v>448.61447400000003</v>
      </c>
      <c r="CP17" s="305">
        <v>473.08769899999999</v>
      </c>
      <c r="CQ17" s="500">
        <f t="shared" ref="CQ17:CQ19" si="9">SUM(CN17:CP17)</f>
        <v>1411.8884270000001</v>
      </c>
      <c r="CR17" s="502">
        <f>CQ17/BQ17-1</f>
        <v>-8.3858111935991242E-2</v>
      </c>
      <c r="CS17" s="305">
        <v>445.09073399999994</v>
      </c>
      <c r="CT17" s="305">
        <v>433.37050299999999</v>
      </c>
      <c r="CU17" s="305">
        <v>448.10095999999993</v>
      </c>
      <c r="CV17" s="500">
        <v>1326.562197</v>
      </c>
      <c r="CW17" s="584">
        <f>CV17/BW17-1</f>
        <v>0.12087670288728947</v>
      </c>
      <c r="CX17" s="1">
        <f t="shared" ref="CX17:CX20" si="10">CV17+CQ17</f>
        <v>2738.4506240000001</v>
      </c>
      <c r="CY17" s="559">
        <f t="shared" si="5"/>
        <v>13.8223109999999</v>
      </c>
      <c r="CZ17" s="547">
        <f t="shared" si="6"/>
        <v>5.0730996716321641E-3</v>
      </c>
      <c r="DA17" s="500">
        <v>440.51922300000007</v>
      </c>
      <c r="DB17" s="500">
        <v>439.641547</v>
      </c>
      <c r="DC17" s="500">
        <v>426.01190399999996</v>
      </c>
      <c r="DD17" s="500">
        <f t="shared" ref="DD17:DD19" si="11">SUM(DA17:DC17)</f>
        <v>1306.1726739999999</v>
      </c>
      <c r="DE17" s="502">
        <f>DD17/CD17-1</f>
        <v>-0.15869405807518833</v>
      </c>
      <c r="DF17" s="1">
        <f t="shared" ref="DF17:DF20" si="12">CX17+DD17</f>
        <v>4044.623298</v>
      </c>
      <c r="DG17" s="1">
        <f t="shared" si="2"/>
        <v>-232.55873999999994</v>
      </c>
      <c r="DH17" s="546">
        <f t="shared" si="3"/>
        <v>-5.4371952826385628E-2</v>
      </c>
    </row>
    <row r="18" spans="1:140" x14ac:dyDescent="0.3">
      <c r="A18" s="45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80">
        <v>-6.6137645921629962E-2</v>
      </c>
      <c r="BZ18" s="559">
        <f t="shared" si="7"/>
        <v>584.72160599999995</v>
      </c>
      <c r="CA18" s="305">
        <v>76.491465000000005</v>
      </c>
      <c r="CB18" s="305">
        <v>77.352912000000003</v>
      </c>
      <c r="CC18" s="305">
        <v>85.544282999999993</v>
      </c>
      <c r="CD18" s="305">
        <f>SUM(CA18:CC18)</f>
        <v>239.38866000000002</v>
      </c>
      <c r="CE18" s="305">
        <f>CD18-BE18</f>
        <v>-15.03134</v>
      </c>
      <c r="CF18" s="502">
        <f>CD18/BE18-1</f>
        <v>-5.9080811256976618E-2</v>
      </c>
      <c r="CG18" s="500">
        <f t="shared" si="8"/>
        <v>824.11026599999991</v>
      </c>
      <c r="CH18" s="305">
        <v>101.65175599999999</v>
      </c>
      <c r="CI18" s="305">
        <v>105.34826</v>
      </c>
      <c r="CJ18" s="305">
        <v>116.470296</v>
      </c>
      <c r="CK18" s="305">
        <v>323.47031199999998</v>
      </c>
      <c r="CL18" s="305">
        <f>CK18-BK18</f>
        <v>-6.7896880000000124</v>
      </c>
      <c r="CM18" s="502">
        <f>CK18/BK18-1</f>
        <v>-2.0558614424998511E-2</v>
      </c>
      <c r="CN18" s="305">
        <v>89.166038</v>
      </c>
      <c r="CO18" s="305">
        <v>79.685395999999997</v>
      </c>
      <c r="CP18" s="305">
        <v>82.440630999999996</v>
      </c>
      <c r="CQ18" s="500">
        <f t="shared" si="9"/>
        <v>251.29206499999998</v>
      </c>
      <c r="CR18" s="502">
        <f>CQ18/BQ18-1</f>
        <v>-0.24657128891437508</v>
      </c>
      <c r="CS18" s="305">
        <v>75.326540999999992</v>
      </c>
      <c r="CT18" s="305">
        <v>67.805246999999994</v>
      </c>
      <c r="CU18" s="305">
        <v>53.216701</v>
      </c>
      <c r="CV18" s="500">
        <v>196.34848899999997</v>
      </c>
      <c r="CW18" s="584">
        <f>CV18/BW18-1</f>
        <v>-0.21832772950751256</v>
      </c>
      <c r="CX18" s="1">
        <f t="shared" si="10"/>
        <v>447.64055399999995</v>
      </c>
      <c r="CY18" s="559">
        <f t="shared" si="5"/>
        <v>-137.081052</v>
      </c>
      <c r="CZ18" s="547">
        <f t="shared" si="6"/>
        <v>-0.23443815072569762</v>
      </c>
      <c r="DA18" s="500">
        <v>54.819201999999997</v>
      </c>
      <c r="DB18" s="500">
        <v>53.929586999999998</v>
      </c>
      <c r="DC18" s="500">
        <v>64.055020999999996</v>
      </c>
      <c r="DD18" s="500">
        <f t="shared" si="11"/>
        <v>172.80381</v>
      </c>
      <c r="DE18" s="502">
        <f>DD18/CD18-1</f>
        <v>-0.27814538082129714</v>
      </c>
      <c r="DF18" s="1">
        <f t="shared" si="12"/>
        <v>620.44436399999995</v>
      </c>
      <c r="DG18" s="1">
        <f t="shared" si="2"/>
        <v>-203.66590199999996</v>
      </c>
      <c r="DH18" s="546">
        <f t="shared" si="3"/>
        <v>-0.24713428578985808</v>
      </c>
    </row>
    <row r="19" spans="1:140" x14ac:dyDescent="0.3">
      <c r="A19" s="45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81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80">
        <v>-0.7376463130949823</v>
      </c>
      <c r="BZ19" s="559">
        <f t="shared" si="7"/>
        <v>747.03825800000004</v>
      </c>
      <c r="CA19" s="305">
        <v>331.08320300000003</v>
      </c>
      <c r="CB19" s="305">
        <v>183.35583399999999</v>
      </c>
      <c r="CC19" s="305">
        <v>115.249302</v>
      </c>
      <c r="CD19" s="305">
        <f>SUM(CA19:CC19)</f>
        <v>629.68833900000004</v>
      </c>
      <c r="CE19" s="305">
        <f>CD19-BE19</f>
        <v>-210.96166100000005</v>
      </c>
      <c r="CF19" s="502">
        <f>CD19/BE19-1</f>
        <v>-0.2509506465235235</v>
      </c>
      <c r="CG19" s="500">
        <f t="shared" si="8"/>
        <v>1376.7265970000001</v>
      </c>
      <c r="CH19" s="305">
        <v>243.511011</v>
      </c>
      <c r="CI19" s="305">
        <v>3.0040809999999998</v>
      </c>
      <c r="CJ19" s="305">
        <v>6.9087680000000002</v>
      </c>
      <c r="CK19" s="305">
        <v>253.42386000000002</v>
      </c>
      <c r="CL19" s="305">
        <f>CK19-BK19</f>
        <v>-436.29614000000004</v>
      </c>
      <c r="CM19" s="502">
        <f>CK19/BK19-1</f>
        <v>-0.63256994142550593</v>
      </c>
      <c r="CN19" s="305">
        <v>3</v>
      </c>
      <c r="CO19" s="305">
        <v>3</v>
      </c>
      <c r="CP19" s="305">
        <v>3</v>
      </c>
      <c r="CQ19" s="500">
        <f t="shared" si="9"/>
        <v>9</v>
      </c>
      <c r="CR19" s="502">
        <f>CQ19/BQ19-1</f>
        <v>-0.98069548786285854</v>
      </c>
      <c r="CS19" s="305">
        <v>15.288369000000001</v>
      </c>
      <c r="CT19" s="305">
        <v>3.0235539999999999</v>
      </c>
      <c r="CU19" s="305">
        <v>24.061166</v>
      </c>
      <c r="CV19" s="500">
        <v>42.373089</v>
      </c>
      <c r="CW19" s="584">
        <f>CV19/BW19-1</f>
        <v>-0.84911266232070171</v>
      </c>
      <c r="CX19" s="1">
        <f t="shared" si="10"/>
        <v>51.373089</v>
      </c>
      <c r="CY19" s="559">
        <f t="shared" si="5"/>
        <v>-695.66516899999999</v>
      </c>
      <c r="CZ19" s="547">
        <f t="shared" si="6"/>
        <v>-0.93123097987305492</v>
      </c>
      <c r="DA19" s="500">
        <v>12.578559</v>
      </c>
      <c r="DB19" s="500">
        <v>23.650480000000002</v>
      </c>
      <c r="DC19" s="500">
        <v>3.3653219999999999</v>
      </c>
      <c r="DD19" s="500">
        <f t="shared" si="11"/>
        <v>39.594360999999999</v>
      </c>
      <c r="DE19" s="502">
        <f>DD19/CD19-1</f>
        <v>-0.93712070154756355</v>
      </c>
      <c r="DF19" s="1">
        <f t="shared" si="12"/>
        <v>90.967449999999999</v>
      </c>
      <c r="DG19" s="1">
        <f t="shared" si="2"/>
        <v>-1285.759147</v>
      </c>
      <c r="DH19" s="546">
        <f t="shared" si="3"/>
        <v>-0.9339248255984699</v>
      </c>
    </row>
    <row r="20" spans="1:140" x14ac:dyDescent="0.3">
      <c r="A20" s="30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81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80"/>
      <c r="BZ20" s="559">
        <f t="shared" si="7"/>
        <v>327.72604100000001</v>
      </c>
      <c r="CA20" s="545"/>
      <c r="CB20" s="545" t="s">
        <v>223</v>
      </c>
      <c r="CC20" s="545" t="s">
        <v>223</v>
      </c>
      <c r="CD20" s="545"/>
      <c r="CE20" s="527"/>
      <c r="CF20" s="880"/>
      <c r="CG20" s="500">
        <f t="shared" si="8"/>
        <v>327.72604100000001</v>
      </c>
      <c r="CH20" s="545"/>
      <c r="CI20" s="545" t="s">
        <v>223</v>
      </c>
      <c r="CJ20" s="545" t="s">
        <v>223</v>
      </c>
      <c r="CK20" s="545"/>
      <c r="CL20" s="527"/>
      <c r="CM20" s="880"/>
      <c r="CN20" s="305">
        <v>203.64417500000002</v>
      </c>
      <c r="CO20" s="305">
        <v>143.17321899999999</v>
      </c>
      <c r="CP20" s="305">
        <v>218.97109399999999</v>
      </c>
      <c r="CQ20" s="500">
        <f>SUM(CN20:CP20)</f>
        <v>565.78848800000003</v>
      </c>
      <c r="CR20" s="502">
        <f>CQ20/BQ20-1</f>
        <v>3.796492117794986</v>
      </c>
      <c r="CS20" s="305">
        <v>207.029</v>
      </c>
      <c r="CT20" s="305">
        <v>155.21686600000004</v>
      </c>
      <c r="CU20" s="305">
        <v>222.08100200000001</v>
      </c>
      <c r="CV20" s="500">
        <v>584.3268680000001</v>
      </c>
      <c r="CW20" s="584">
        <f>CV20/BW20-1</f>
        <v>1.7855964769025845</v>
      </c>
      <c r="CX20" s="1">
        <f t="shared" si="10"/>
        <v>1150.1153560000002</v>
      </c>
      <c r="CY20" s="559">
        <f t="shared" si="5"/>
        <v>822.38931500000024</v>
      </c>
      <c r="CZ20" s="547">
        <f t="shared" si="6"/>
        <v>2.5093804340070744</v>
      </c>
      <c r="DA20" s="500">
        <v>135.74129199999999</v>
      </c>
      <c r="DB20" s="500">
        <v>232.27839599999999</v>
      </c>
      <c r="DC20" s="500">
        <v>243.018506</v>
      </c>
      <c r="DD20" s="500">
        <f>SUM(DA20:DC20)</f>
        <v>611.03819399999998</v>
      </c>
      <c r="DE20" s="502"/>
      <c r="DF20" s="1">
        <f t="shared" si="12"/>
        <v>1761.1535500000002</v>
      </c>
      <c r="DG20" s="1">
        <f t="shared" si="2"/>
        <v>1433.4275090000001</v>
      </c>
      <c r="DH20" s="546">
        <f t="shared" si="3"/>
        <v>4.3738590458852187</v>
      </c>
    </row>
    <row r="21" spans="1:140" ht="34.5" customHeight="1" x14ac:dyDescent="0.3">
      <c r="A21" s="879" t="s">
        <v>237</v>
      </c>
      <c r="B21" s="955"/>
      <c r="C21" s="955"/>
      <c r="D21" s="955"/>
      <c r="E21" s="955"/>
      <c r="F21" s="955"/>
      <c r="G21" s="955"/>
      <c r="H21" s="955"/>
      <c r="I21" s="955"/>
      <c r="J21" s="955"/>
      <c r="K21" s="955"/>
      <c r="L21" s="955"/>
      <c r="M21" s="955"/>
      <c r="N21" s="955"/>
      <c r="O21" s="955"/>
      <c r="P21" s="955"/>
      <c r="Q21" s="955"/>
      <c r="R21" s="955"/>
      <c r="S21" s="956"/>
      <c r="T21" s="956" t="s">
        <v>221</v>
      </c>
      <c r="U21" s="956"/>
      <c r="V21" s="956"/>
      <c r="W21" s="956"/>
      <c r="X21" s="956"/>
      <c r="Y21" s="956"/>
      <c r="Z21" s="956"/>
      <c r="AA21" s="956"/>
      <c r="AB21" s="956"/>
      <c r="AC21" s="956"/>
      <c r="AD21" s="956"/>
      <c r="AE21" s="956"/>
      <c r="AF21" s="956"/>
      <c r="AG21" s="956"/>
      <c r="AH21" s="956"/>
      <c r="AI21" s="956"/>
      <c r="AJ21" s="956"/>
      <c r="AK21" s="956"/>
      <c r="AL21" s="956"/>
      <c r="AM21" s="956"/>
      <c r="AN21" s="956"/>
      <c r="AO21" s="956"/>
      <c r="AP21" s="956"/>
      <c r="AQ21" s="545"/>
      <c r="AR21" s="956" t="s">
        <v>237</v>
      </c>
      <c r="AS21" s="956"/>
      <c r="AT21" s="956"/>
      <c r="AU21" s="956"/>
      <c r="AV21" s="956"/>
      <c r="AW21" s="956"/>
      <c r="AX21" s="956"/>
      <c r="AY21" s="956"/>
      <c r="AZ21" s="956"/>
      <c r="BA21" s="956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F21" s="545"/>
      <c r="CG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84"/>
      <c r="CX21" s="545"/>
      <c r="CY21" s="545"/>
      <c r="CZ21" s="545"/>
      <c r="DA21" s="545"/>
      <c r="DB21" s="545"/>
      <c r="DC21" s="545"/>
      <c r="DD21" s="545"/>
      <c r="DE21" s="502"/>
      <c r="DF21" s="545"/>
      <c r="DG21" s="1"/>
      <c r="DH21" s="546"/>
    </row>
    <row r="22" spans="1:140" x14ac:dyDescent="0.3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>
        <f>((BQ22*BQ16)+(BW22*BW16))/BZ16</f>
        <v>0.8251052818869401</v>
      </c>
      <c r="CA22" s="542"/>
      <c r="CB22" s="542"/>
      <c r="CC22" s="542"/>
      <c r="CD22" s="542">
        <f>SUM(CD23)</f>
        <v>0.64900000000000002</v>
      </c>
      <c r="CE22" s="541">
        <f>CD22-BE22</f>
        <v>5.7000000000000051E-2</v>
      </c>
      <c r="CF22" s="550">
        <f>CD22/BE22-1</f>
        <v>9.6283783783783772E-2</v>
      </c>
      <c r="CG22" s="542">
        <f>((BQ22*BQ16)+(BW22*BW16)+(CD16*CD22))/CG16</f>
        <v>0.76573104320612839</v>
      </c>
      <c r="CH22" s="542"/>
      <c r="CI22" s="542"/>
      <c r="CJ22" s="542"/>
      <c r="CK22" s="542">
        <f>SUM(CK23)</f>
        <v>0.85633855297302297</v>
      </c>
      <c r="CL22" s="541">
        <f>CK22-BK22</f>
        <v>9.2528401758784962E-2</v>
      </c>
      <c r="CM22" s="550">
        <f>CK22/BK22-1</f>
        <v>0.1211405761126525</v>
      </c>
      <c r="CN22" s="542"/>
      <c r="CO22" s="542"/>
      <c r="CP22" s="542"/>
      <c r="CQ22" s="542">
        <v>1.2505355913910701</v>
      </c>
      <c r="CR22" s="550">
        <f>CQ22/BQ22-1</f>
        <v>0.58782402633582786</v>
      </c>
      <c r="CS22" s="542"/>
      <c r="CT22" s="542"/>
      <c r="CU22" s="542"/>
      <c r="CV22" s="972">
        <v>0.87604881379652499</v>
      </c>
      <c r="CW22" s="970">
        <f>CV22/BW22-1</f>
        <v>7.1936124662894674E-3</v>
      </c>
      <c r="CX22" s="542">
        <f>((CQ22*CQ16)+(CV22*CV16))/CX16</f>
        <v>1.0665081910658472</v>
      </c>
      <c r="CY22" s="542">
        <f t="shared" ref="CY22:CY26" si="13">CX22-BZ22</f>
        <v>0.24140290917890705</v>
      </c>
      <c r="CZ22" s="550">
        <f t="shared" ref="CZ22:CZ26" si="14">CX22/BZ22-1</f>
        <v>0.29257225044886481</v>
      </c>
      <c r="DA22" s="542"/>
      <c r="DB22" s="542"/>
      <c r="DC22" s="542"/>
      <c r="DD22" s="542">
        <v>0.97305584150798807</v>
      </c>
      <c r="DE22" s="550">
        <f>DD22/CD22-1</f>
        <v>0.49931562636053628</v>
      </c>
      <c r="DF22" s="542">
        <f>((CQ22*CQ16)+(CV22*CV16)+(DD16*DD22))/DF16</f>
        <v>1.035647917771984</v>
      </c>
      <c r="DG22" s="542">
        <f t="shared" si="2"/>
        <v>0.26991687456585556</v>
      </c>
      <c r="DH22" s="550">
        <f t="shared" si="3"/>
        <v>0.35249566667130172</v>
      </c>
    </row>
    <row r="23" spans="1:140" x14ac:dyDescent="0.3">
      <c r="A23" s="304" t="s">
        <v>132</v>
      </c>
      <c r="B23" s="876">
        <v>0.72238406235356278</v>
      </c>
      <c r="C23" s="876">
        <v>0.71264112090034637</v>
      </c>
      <c r="D23" s="876">
        <v>0.78870654949355345</v>
      </c>
      <c r="E23" s="877">
        <v>0.74518786806114967</v>
      </c>
      <c r="F23" s="877">
        <v>0.6598034648884632</v>
      </c>
      <c r="G23" s="877">
        <v>0.69402828468275657</v>
      </c>
      <c r="H23" s="877">
        <v>0.64496886065256176</v>
      </c>
      <c r="I23" s="877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876">
        <v>0.58499999999999996</v>
      </c>
      <c r="AN23" s="973">
        <v>0.69399999999999995</v>
      </c>
      <c r="AO23" s="876">
        <v>0.79600000000000004</v>
      </c>
      <c r="AP23" s="876">
        <v>0.70499999999999996</v>
      </c>
      <c r="AQ23" s="876">
        <v>0.73399999999999999</v>
      </c>
      <c r="AR23" s="876">
        <v>0.75900000000000001</v>
      </c>
      <c r="AS23" s="876">
        <v>0.74299999999999999</v>
      </c>
      <c r="AT23" s="876">
        <v>0.8</v>
      </c>
      <c r="AU23" s="876">
        <v>0.76800000000000002</v>
      </c>
      <c r="AV23" s="876">
        <v>0.78300000000000003</v>
      </c>
      <c r="AW23" s="973">
        <v>0.63800000000000001</v>
      </c>
      <c r="AX23" s="876">
        <v>0.53800000000000003</v>
      </c>
      <c r="AY23" s="876">
        <v>0.65100000000000002</v>
      </c>
      <c r="AZ23" s="974">
        <v>-0.10680078879951282</v>
      </c>
      <c r="BA23" s="584">
        <v>-0.14093517765889862</v>
      </c>
      <c r="BB23" s="876">
        <v>0.63300000000000001</v>
      </c>
      <c r="BC23" s="876">
        <v>0.56799999999999995</v>
      </c>
      <c r="BD23" s="876">
        <v>0.57799999999999996</v>
      </c>
      <c r="BE23" s="876">
        <v>0.59199999999999997</v>
      </c>
      <c r="BF23" s="453">
        <v>-8.1000000000000072E-2</v>
      </c>
      <c r="BG23" s="584">
        <v>-0.12035661218424976</v>
      </c>
      <c r="BH23" s="876">
        <v>0.71558999999999995</v>
      </c>
      <c r="BI23" s="876">
        <v>0.72860999999999998</v>
      </c>
      <c r="BJ23" s="876">
        <v>0.76829999999999998</v>
      </c>
      <c r="BK23" s="876">
        <v>0.74028000000000005</v>
      </c>
      <c r="BL23" s="876">
        <v>3.5280000000000089E-2</v>
      </c>
      <c r="BM23" s="880">
        <v>5.0042553191489425E-2</v>
      </c>
      <c r="BN23" s="975">
        <v>0.68178000000000005</v>
      </c>
      <c r="BO23" s="876">
        <v>0.67890536298397597</v>
      </c>
      <c r="BP23" s="876">
        <v>0.70865431858014205</v>
      </c>
      <c r="BQ23" s="876">
        <v>0.68666520381246499</v>
      </c>
      <c r="BR23" s="789">
        <v>-8.133479618753503E-2</v>
      </c>
      <c r="BS23" s="785">
        <v>-0.10590468253585295</v>
      </c>
      <c r="BT23" s="876">
        <v>0.6513207144941604</v>
      </c>
      <c r="BU23" s="876">
        <v>0.66053827514234187</v>
      </c>
      <c r="BV23" s="876">
        <v>0.6402502284210928</v>
      </c>
      <c r="BW23" s="876">
        <v>0.65068324331588867</v>
      </c>
      <c r="BX23" s="453">
        <v>-3.1675668411135227E-4</v>
      </c>
      <c r="BY23" s="880">
        <v>-4.8656940723712516E-4</v>
      </c>
      <c r="BZ23" s="976">
        <f t="shared" ref="BZ23:BZ26" si="15">((BQ23*BQ17)+(BW23*BW17))/BZ17</f>
        <v>0.67103562295324382</v>
      </c>
      <c r="CA23" s="876">
        <v>0.65700000000000003</v>
      </c>
      <c r="CB23" s="876">
        <v>0.58899999999999997</v>
      </c>
      <c r="CC23" s="876">
        <v>0.70899999999999996</v>
      </c>
      <c r="CD23" s="876">
        <v>0.64900000000000002</v>
      </c>
      <c r="CE23" s="453">
        <f>CD23-BE23</f>
        <v>5.7000000000000051E-2</v>
      </c>
      <c r="CF23" s="560">
        <f>CD23/BE23-1</f>
        <v>9.6283783783783772E-2</v>
      </c>
      <c r="CG23" s="193">
        <f t="shared" ref="CG23:CG26" si="16">((BQ23*BQ17)+(BW23*BW17)+(CD17*CD23))/CG17</f>
        <v>0.66303701821891003</v>
      </c>
      <c r="CH23" s="876">
        <v>0.88076470426039</v>
      </c>
      <c r="CI23" s="876">
        <v>0.82141979528630205</v>
      </c>
      <c r="CJ23" s="876">
        <v>0.85046948441521197</v>
      </c>
      <c r="CK23" s="876">
        <v>0.85633855297302297</v>
      </c>
      <c r="CL23" s="453">
        <f>CK23-BK23</f>
        <v>0.11605855297302292</v>
      </c>
      <c r="CM23" s="560">
        <f>CK23/BK23-1</f>
        <v>0.15677656153485553</v>
      </c>
      <c r="CN23" s="876">
        <v>0.91353170327783195</v>
      </c>
      <c r="CO23" s="876">
        <v>0.90315824364150998</v>
      </c>
      <c r="CP23" s="876">
        <v>0.87733278199228804</v>
      </c>
      <c r="CQ23" s="876">
        <v>0.89810629989674096</v>
      </c>
      <c r="CR23" s="560">
        <f>CQ23/BQ23-1</f>
        <v>0.30792458232967723</v>
      </c>
      <c r="CS23" s="876">
        <v>0.83366919530164896</v>
      </c>
      <c r="CT23" s="876">
        <v>0.75203645295166699</v>
      </c>
      <c r="CU23" s="876">
        <v>0.67918197865498897</v>
      </c>
      <c r="CV23" s="876">
        <v>0.75481643367679996</v>
      </c>
      <c r="CW23" s="584">
        <f>CV23/BW23-1</f>
        <v>0.16003668671448712</v>
      </c>
      <c r="CX23" s="976">
        <f>((CQ23*CQ17)+(CV23*CV17))/CX17</f>
        <v>0.82869372109226691</v>
      </c>
      <c r="CY23" s="976">
        <f t="shared" si="13"/>
        <v>0.1576580981390231</v>
      </c>
      <c r="CZ23" s="584">
        <f t="shared" si="14"/>
        <v>0.2349474346014091</v>
      </c>
      <c r="DA23" s="543">
        <v>0.78143998930552905</v>
      </c>
      <c r="DB23" s="543">
        <v>0.81579436117305804</v>
      </c>
      <c r="DC23" s="543">
        <v>0.85699829934799199</v>
      </c>
      <c r="DD23" s="543">
        <v>0.81764680151316704</v>
      </c>
      <c r="DE23" s="502">
        <f>DD23/CD23-1</f>
        <v>0.25985639678454087</v>
      </c>
      <c r="DF23" s="977">
        <f t="shared" ref="DF23:DF26" si="17">((CQ23*CQ17)+(CV23*CV17)+(DD17*DD23))/DF17</f>
        <v>0.82512622334946584</v>
      </c>
      <c r="DG23" s="1">
        <f t="shared" si="2"/>
        <v>0.1620892051305558</v>
      </c>
      <c r="DH23" s="546">
        <f t="shared" si="3"/>
        <v>0.24446478956177975</v>
      </c>
    </row>
    <row r="24" spans="1:140" x14ac:dyDescent="0.3">
      <c r="A24" s="454" t="s">
        <v>133</v>
      </c>
      <c r="B24" s="876">
        <v>0.69862640240634266</v>
      </c>
      <c r="C24" s="876">
        <v>0.6925447085231855</v>
      </c>
      <c r="D24" s="876">
        <v>0.70056895287445109</v>
      </c>
      <c r="E24" s="877">
        <v>0.6973260235438492</v>
      </c>
      <c r="F24" s="877">
        <v>0.65153795602481379</v>
      </c>
      <c r="G24" s="877">
        <v>0.62606601211505564</v>
      </c>
      <c r="H24" s="877">
        <v>0.58015769878508638</v>
      </c>
      <c r="I24" s="877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77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80">
        <v>8.4332524026833111E-2</v>
      </c>
      <c r="BZ24" s="977">
        <f t="shared" si="15"/>
        <v>0.61210754729661887</v>
      </c>
      <c r="CA24" s="543">
        <v>0.57199999999999995</v>
      </c>
      <c r="CB24" s="543">
        <v>0.54</v>
      </c>
      <c r="CC24" s="543">
        <v>0.63</v>
      </c>
      <c r="CD24" s="543">
        <v>0.58299999999999996</v>
      </c>
      <c r="CE24" s="305">
        <f>CD24-BE24</f>
        <v>7.4469999999999925E-2</v>
      </c>
      <c r="CF24" s="502">
        <f>CD24/BE24-1</f>
        <v>0.14644170452087368</v>
      </c>
      <c r="CG24" s="193">
        <f t="shared" si="16"/>
        <v>0.60365234775512422</v>
      </c>
      <c r="CH24" s="543">
        <v>0.71488359650176603</v>
      </c>
      <c r="CI24" s="543">
        <v>0.77150687766461401</v>
      </c>
      <c r="CJ24" s="543">
        <v>0.80213259885593502</v>
      </c>
      <c r="CK24" s="543">
        <v>0.764740046004593</v>
      </c>
      <c r="CL24" s="305">
        <f>CK24-BK24</f>
        <v>0.14012004600459305</v>
      </c>
      <c r="CM24" s="502">
        <f>CK24/BK24-1</f>
        <v>0.22432846531425987</v>
      </c>
      <c r="CN24" s="543">
        <v>0.88003137708103596</v>
      </c>
      <c r="CO24" s="543">
        <v>0.82091295950891696</v>
      </c>
      <c r="CP24" s="543">
        <v>0.78830484849151605</v>
      </c>
      <c r="CQ24" s="543">
        <v>0.83119232037828195</v>
      </c>
      <c r="CR24" s="502">
        <f>CQ24/BQ24-1</f>
        <v>0.3321453781087047</v>
      </c>
      <c r="CS24" s="543">
        <v>0.74432575763700604</v>
      </c>
      <c r="CT24" s="543">
        <v>0.68165297694439497</v>
      </c>
      <c r="CU24" s="543">
        <v>0.65684587776307302</v>
      </c>
      <c r="CV24" s="543">
        <v>0.69897305830553103</v>
      </c>
      <c r="CW24" s="584">
        <f>CV24/BW24-1</f>
        <v>0.17202064666521744</v>
      </c>
      <c r="CX24" s="977">
        <f t="shared" ref="CX24:CX26" si="18">((CQ24*CQ18)+(CV24*CV18))/CX18</f>
        <v>0.7731970112118125</v>
      </c>
      <c r="CY24" s="977">
        <f t="shared" si="13"/>
        <v>0.16108946391519363</v>
      </c>
      <c r="CZ24" s="547">
        <f t="shared" si="14"/>
        <v>0.26317183087620366</v>
      </c>
      <c r="DA24" s="543">
        <v>0.71352372440591205</v>
      </c>
      <c r="DB24" s="543">
        <v>0.72945894560624003</v>
      </c>
      <c r="DC24" s="543">
        <v>0.74362482263490304</v>
      </c>
      <c r="DD24" s="543">
        <v>0.72965477138496004</v>
      </c>
      <c r="DE24" s="502">
        <f>DD24/CD24-1</f>
        <v>0.25155192347334498</v>
      </c>
      <c r="DF24" s="977">
        <f t="shared" si="17"/>
        <v>0.76106979179522372</v>
      </c>
      <c r="DG24" s="1">
        <f t="shared" si="2"/>
        <v>0.1574174440400995</v>
      </c>
      <c r="DH24" s="546">
        <f t="shared" si="3"/>
        <v>0.26077500505962914</v>
      </c>
    </row>
    <row r="25" spans="1:140" x14ac:dyDescent="0.3">
      <c r="A25" s="45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80">
        <v>0.13791568212653105</v>
      </c>
      <c r="BZ25" s="977">
        <f t="shared" si="15"/>
        <v>0.83429224197778651</v>
      </c>
      <c r="CA25" s="543">
        <v>0.73799999999999999</v>
      </c>
      <c r="CB25" s="543">
        <v>0.69</v>
      </c>
      <c r="CC25" s="543">
        <v>0.89500000000000002</v>
      </c>
      <c r="CD25" s="543">
        <v>0.753</v>
      </c>
      <c r="CE25" s="305">
        <f>CD25-BE25</f>
        <v>7.1999999999999953E-2</v>
      </c>
      <c r="CF25" s="502">
        <f>CD25/BE25-1</f>
        <v>0.10572687224669597</v>
      </c>
      <c r="CG25" s="193">
        <f t="shared" si="16"/>
        <v>0.79711072973263697</v>
      </c>
      <c r="CH25" s="543">
        <v>1.0611590499700201</v>
      </c>
      <c r="CI25" s="543">
        <v>2.3048245303638599</v>
      </c>
      <c r="CJ25" s="543">
        <v>1.5866104000018499</v>
      </c>
      <c r="CK25" s="543">
        <v>1.0902261366786901</v>
      </c>
      <c r="CL25" s="305">
        <f>CK25-BK25</f>
        <v>0.19717613667869005</v>
      </c>
      <c r="CM25" s="502">
        <f>CK25/BK25-1</f>
        <v>0.22078958253030634</v>
      </c>
      <c r="CN25" s="543">
        <v>2.6459846666666702</v>
      </c>
      <c r="CO25" s="543">
        <v>3.1167936300000001</v>
      </c>
      <c r="CP25" s="543">
        <v>2.4818554700000002</v>
      </c>
      <c r="CQ25" s="543">
        <v>2.7482112555555598</v>
      </c>
      <c r="CR25" s="502">
        <f>CQ25/BQ25-1</f>
        <v>2.2801150517839024</v>
      </c>
      <c r="CS25" s="543">
        <v>1.3586274422078599</v>
      </c>
      <c r="CT25" s="543">
        <v>2.5987634750363302</v>
      </c>
      <c r="CU25" s="543">
        <v>0.90558636144233395</v>
      </c>
      <c r="CV25" s="543">
        <v>1.1898628193002401</v>
      </c>
      <c r="CW25" s="584">
        <f>CV25/BW25-1</f>
        <v>0.43633397031125654</v>
      </c>
      <c r="CX25" s="977">
        <f t="shared" si="18"/>
        <v>1.4628683208050821</v>
      </c>
      <c r="CY25" s="977">
        <f t="shared" si="13"/>
        <v>0.6285760788272956</v>
      </c>
      <c r="CZ25" s="547">
        <f t="shared" si="14"/>
        <v>0.75342433646174523</v>
      </c>
      <c r="DA25" s="543">
        <v>1.20122445106788</v>
      </c>
      <c r="DB25" s="543">
        <v>1.19607565808389</v>
      </c>
      <c r="DC25" s="543">
        <v>8.25426555319223</v>
      </c>
      <c r="DD25" s="543">
        <v>1.7976220785581101</v>
      </c>
      <c r="DE25" s="502">
        <f>DD25/CD25-1</f>
        <v>1.387280316810239</v>
      </c>
      <c r="DF25" s="977">
        <f t="shared" si="17"/>
        <v>1.6085727582778258</v>
      </c>
      <c r="DG25" s="1">
        <f t="shared" si="2"/>
        <v>0.81146202854518878</v>
      </c>
      <c r="DH25" s="546">
        <f t="shared" si="3"/>
        <v>1.0180041470742283</v>
      </c>
    </row>
    <row r="26" spans="1:140" s="790" customFormat="1" ht="17.25" customHeight="1" x14ac:dyDescent="0.3">
      <c r="A26" s="304" t="s">
        <v>386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977">
        <f t="shared" si="15"/>
        <v>2.1059999999999999</v>
      </c>
      <c r="CA26" s="545"/>
      <c r="CB26" s="545"/>
      <c r="CC26" s="545"/>
      <c r="CD26" s="545"/>
      <c r="CE26" s="453"/>
      <c r="CF26" s="545"/>
      <c r="CG26" s="193">
        <f t="shared" si="16"/>
        <v>2.1059999999999999</v>
      </c>
      <c r="CH26" s="545"/>
      <c r="CI26" s="545"/>
      <c r="CJ26" s="545"/>
      <c r="CK26" s="545"/>
      <c r="CL26" s="453"/>
      <c r="CM26" s="545"/>
      <c r="CN26" s="543">
        <v>2.13</v>
      </c>
      <c r="CO26" s="543">
        <v>2.13</v>
      </c>
      <c r="CP26" s="543">
        <v>2.13</v>
      </c>
      <c r="CQ26" s="543">
        <v>2.13</v>
      </c>
      <c r="CR26" s="502">
        <f>CQ26/BQ26-1</f>
        <v>1.139601139601143E-2</v>
      </c>
      <c r="CS26" s="543">
        <v>1.0651885000000001</v>
      </c>
      <c r="CT26" s="543">
        <v>1.2250000000000001</v>
      </c>
      <c r="CU26" s="543">
        <v>1.18</v>
      </c>
      <c r="CV26" s="543">
        <v>1.15127540584014</v>
      </c>
      <c r="CW26" s="584">
        <f>CV26/BW26-1</f>
        <v>-0.45333551479575496</v>
      </c>
      <c r="CX26" s="977">
        <f t="shared" si="18"/>
        <v>1.6327498122197037</v>
      </c>
      <c r="CY26" s="977">
        <f t="shared" si="13"/>
        <v>-0.47325018778029615</v>
      </c>
      <c r="CZ26" s="547">
        <f t="shared" si="14"/>
        <v>-0.2247151888795329</v>
      </c>
      <c r="DA26" s="543">
        <v>1.3</v>
      </c>
      <c r="DB26" s="543">
        <v>1.34</v>
      </c>
      <c r="DC26" s="543">
        <v>1.2749999999999999</v>
      </c>
      <c r="DD26" s="543">
        <v>1.30526263860684</v>
      </c>
      <c r="DE26" s="502"/>
      <c r="DF26" s="977">
        <f t="shared" si="17"/>
        <v>1.5191270272430226</v>
      </c>
      <c r="DG26" s="1">
        <f t="shared" si="2"/>
        <v>-0.58687297275697725</v>
      </c>
      <c r="DH26" s="546">
        <f t="shared" si="3"/>
        <v>-0.27866712856456666</v>
      </c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</row>
    <row r="27" spans="1:140" ht="28.5" customHeight="1" x14ac:dyDescent="0.3">
      <c r="A27" s="879" t="s">
        <v>344</v>
      </c>
      <c r="B27" s="955"/>
      <c r="C27" s="955"/>
      <c r="D27" s="955"/>
      <c r="E27" s="955"/>
      <c r="F27" s="955"/>
      <c r="G27" s="955"/>
      <c r="H27" s="955"/>
      <c r="I27" s="955"/>
      <c r="J27" s="955"/>
      <c r="K27" s="955"/>
      <c r="L27" s="955"/>
      <c r="M27" s="955"/>
      <c r="N27" s="955"/>
      <c r="O27" s="955"/>
      <c r="P27" s="955"/>
      <c r="Q27" s="955"/>
      <c r="R27" s="955"/>
      <c r="S27" s="955" t="s">
        <v>222</v>
      </c>
      <c r="T27" s="955"/>
      <c r="U27" s="955"/>
      <c r="V27" s="955"/>
      <c r="W27" s="955"/>
      <c r="X27" s="955"/>
      <c r="Y27" s="955"/>
      <c r="Z27" s="955"/>
      <c r="AA27" s="955"/>
      <c r="AB27" s="955"/>
      <c r="AC27" s="955"/>
      <c r="AD27" s="955"/>
      <c r="AE27" s="955"/>
      <c r="AF27" s="955"/>
      <c r="AG27" s="955"/>
      <c r="AH27" s="955"/>
      <c r="AI27" s="955"/>
      <c r="AJ27" s="955"/>
      <c r="AK27" s="956"/>
      <c r="AL27" s="956"/>
      <c r="AM27" s="956"/>
      <c r="AN27" s="956"/>
      <c r="AO27" s="956"/>
      <c r="AP27" s="956"/>
      <c r="AQ27" s="545"/>
      <c r="AR27" s="956" t="s">
        <v>238</v>
      </c>
      <c r="AS27" s="956"/>
      <c r="AT27" s="956"/>
      <c r="AU27" s="956"/>
      <c r="AV27" s="956"/>
      <c r="AW27" s="956"/>
      <c r="AX27" s="956"/>
      <c r="AY27" s="956"/>
      <c r="AZ27" s="956"/>
      <c r="BA27" s="956"/>
      <c r="BB27" s="956"/>
      <c r="BC27" s="956"/>
      <c r="BD27" s="956"/>
      <c r="BE27" s="956"/>
      <c r="BF27" s="956"/>
      <c r="BG27" s="956"/>
      <c r="BH27" s="956"/>
      <c r="BI27" s="956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F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84"/>
      <c r="CX27" s="545"/>
      <c r="CY27" s="545"/>
      <c r="CZ27" s="545"/>
      <c r="DA27" s="545"/>
      <c r="DB27" s="545"/>
      <c r="DC27" s="545"/>
      <c r="DD27" s="545"/>
      <c r="DE27" s="502"/>
      <c r="DG27" s="1"/>
      <c r="DH27" s="546"/>
    </row>
    <row r="28" spans="1:140" x14ac:dyDescent="0.3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9">
        <f>(BQ28+BW28)/2</f>
        <v>1924.0201666666667</v>
      </c>
      <c r="CA28" s="541"/>
      <c r="CB28" s="541"/>
      <c r="CC28" s="541"/>
      <c r="CD28" s="541">
        <f>SUM(CD29)</f>
        <v>2480.8270000000007</v>
      </c>
      <c r="CE28" s="541">
        <f>CD28-BE28</f>
        <v>719.20833333333417</v>
      </c>
      <c r="CF28" s="550">
        <f>CD28/BE28-1</f>
        <v>0.40826561783329618</v>
      </c>
      <c r="CG28" s="549">
        <f>(BQ28+BW28+CD28)/3</f>
        <v>2109.6224444444447</v>
      </c>
      <c r="CH28" s="541"/>
      <c r="CI28" s="541"/>
      <c r="CJ28" s="541"/>
      <c r="CK28" s="541">
        <f>SUM(CK29)</f>
        <v>1770.8223333333333</v>
      </c>
      <c r="CL28" s="541">
        <f>CK28-BK28</f>
        <v>275.51566666666668</v>
      </c>
      <c r="CM28" s="550">
        <f>CK28/BK28-1</f>
        <v>0.18425362021614289</v>
      </c>
      <c r="CN28" s="541"/>
      <c r="CO28" s="541"/>
      <c r="CP28" s="541"/>
      <c r="CQ28" s="541">
        <f>SUM(CQ29)</f>
        <v>2029.5293333333334</v>
      </c>
      <c r="CR28" s="550">
        <f>CQ28/BQ28-1</f>
        <v>0.1215097806728076</v>
      </c>
      <c r="CS28" s="541"/>
      <c r="CT28" s="541"/>
      <c r="CU28" s="541"/>
      <c r="CV28" s="541">
        <v>3529.3709999999996</v>
      </c>
      <c r="CW28" s="970">
        <f>CV28/BW28-1</f>
        <v>0.73144181711145961</v>
      </c>
      <c r="CX28" s="549">
        <f>(CQ28+CV28)/2</f>
        <v>2779.4501666666665</v>
      </c>
      <c r="CY28" s="549">
        <f>(CR28+CW28)/2</f>
        <v>0.42647579889213361</v>
      </c>
      <c r="CZ28" s="550">
        <f t="shared" ref="CZ28:CZ31" si="19">CX28/BZ28-1</f>
        <v>0.44460552691712074</v>
      </c>
      <c r="DA28" s="549"/>
      <c r="DB28" s="549"/>
      <c r="DC28" s="549"/>
      <c r="DD28" s="549">
        <f>SUM(DD29)</f>
        <v>4551.4183333333331</v>
      </c>
      <c r="DE28" s="550">
        <f>DD28/CD28-1</f>
        <v>0.83463753552074849</v>
      </c>
      <c r="DF28" s="549">
        <f>(CQ28+CV28+DD28)/3</f>
        <v>3370.1062222222222</v>
      </c>
      <c r="DG28" s="549">
        <f t="shared" si="2"/>
        <v>1260.4837777777775</v>
      </c>
      <c r="DH28" s="550">
        <f t="shared" si="3"/>
        <v>0.59749258977462083</v>
      </c>
    </row>
    <row r="29" spans="1:140" x14ac:dyDescent="0.3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453">
        <v>1217</v>
      </c>
      <c r="AN29" s="978">
        <v>1603.94</v>
      </c>
      <c r="AO29" s="453">
        <v>1435.75</v>
      </c>
      <c r="AP29" s="453">
        <v>1418.9</v>
      </c>
      <c r="AQ29" s="453">
        <v>1119.5899999999999</v>
      </c>
      <c r="AR29" s="527">
        <v>1233.6500000000001</v>
      </c>
      <c r="AS29" s="527">
        <v>1176.6300000000001</v>
      </c>
      <c r="AT29" s="527">
        <v>1446.14</v>
      </c>
      <c r="AU29" s="527">
        <v>1285.47</v>
      </c>
      <c r="AV29" s="453">
        <v>1371.15</v>
      </c>
      <c r="AW29" s="978">
        <v>1615.92</v>
      </c>
      <c r="AX29" s="453">
        <v>2039.71</v>
      </c>
      <c r="AY29" s="453">
        <v>1675.5933333333335</v>
      </c>
      <c r="AZ29" s="971">
        <v>669.87000000000012</v>
      </c>
      <c r="BA29" s="979">
        <v>0.66605792845613609</v>
      </c>
      <c r="BB29" s="453">
        <v>1835.13</v>
      </c>
      <c r="BC29" s="453">
        <v>1893.12</v>
      </c>
      <c r="BD29" s="453">
        <v>1556.6059999999998</v>
      </c>
      <c r="BE29" s="453">
        <v>1761.6186666666665</v>
      </c>
      <c r="BF29" s="527">
        <v>580.91533333333336</v>
      </c>
      <c r="BG29" s="584">
        <v>0.4920078710147342</v>
      </c>
      <c r="BH29" s="453">
        <v>1554.34</v>
      </c>
      <c r="BI29" s="453">
        <v>1448.14</v>
      </c>
      <c r="BJ29" s="453">
        <v>1483.44</v>
      </c>
      <c r="BK29" s="453">
        <v>1495.3066666666666</v>
      </c>
      <c r="BL29" s="453">
        <v>76.406666666666524</v>
      </c>
      <c r="BM29" s="560">
        <v>5.3849225926186906E-2</v>
      </c>
      <c r="BN29" s="980">
        <v>1727.0800000000002</v>
      </c>
      <c r="BO29" s="453">
        <v>1681.876</v>
      </c>
      <c r="BP29" s="453">
        <v>2019.9650000000001</v>
      </c>
      <c r="BQ29" s="453">
        <v>1809.6403333333335</v>
      </c>
      <c r="BR29" s="784">
        <v>524.17033333333347</v>
      </c>
      <c r="BS29" s="785">
        <v>0.40776551248440907</v>
      </c>
      <c r="BT29" s="453">
        <v>2069.3510000000001</v>
      </c>
      <c r="BU29" s="453">
        <v>2276.002</v>
      </c>
      <c r="BV29" s="453">
        <v>1769.8469999999998</v>
      </c>
      <c r="BW29" s="453">
        <v>2038.4</v>
      </c>
      <c r="BX29" s="527">
        <v>362.80666666666662</v>
      </c>
      <c r="BY29" s="880">
        <v>0.21652429587131317</v>
      </c>
      <c r="BZ29" s="527">
        <f>(BQ29+BW29)/2</f>
        <v>1924.0201666666667</v>
      </c>
      <c r="CA29" s="453">
        <v>2305.3270000000002</v>
      </c>
      <c r="CB29" s="453">
        <v>2933.2660000000001</v>
      </c>
      <c r="CC29" s="453">
        <v>2203.8880000000004</v>
      </c>
      <c r="CD29" s="453">
        <f>SUM(CA29:CC29)/3</f>
        <v>2480.8270000000007</v>
      </c>
      <c r="CE29" s="453">
        <f>CD29-BE29</f>
        <v>719.20833333333417</v>
      </c>
      <c r="CF29" s="560">
        <f>CD29/BE29-1</f>
        <v>0.40826561783329618</v>
      </c>
      <c r="CG29" s="453">
        <f t="shared" ref="CG29:CG31" si="20">(BQ29+BW29+CD29)/3</f>
        <v>2109.6224444444447</v>
      </c>
      <c r="CH29" s="453">
        <v>2355.6809999999996</v>
      </c>
      <c r="CI29" s="453">
        <v>1441.6200000000003</v>
      </c>
      <c r="CJ29" s="453">
        <v>1515.1659999999997</v>
      </c>
      <c r="CK29" s="453">
        <v>1770.8223333333333</v>
      </c>
      <c r="CL29" s="453">
        <f>CK29-BK29</f>
        <v>275.51566666666668</v>
      </c>
      <c r="CM29" s="560">
        <f>CK29/BK29-1</f>
        <v>0.18425362021614289</v>
      </c>
      <c r="CN29" s="453">
        <v>2347.3520000000003</v>
      </c>
      <c r="CO29" s="453">
        <v>1772.0880000000002</v>
      </c>
      <c r="CP29" s="453">
        <v>1969.1479999999999</v>
      </c>
      <c r="CQ29" s="453">
        <v>2029.5293333333334</v>
      </c>
      <c r="CR29" s="560">
        <f>CQ29/BQ29-1</f>
        <v>0.1215097806728076</v>
      </c>
      <c r="CS29" s="453">
        <v>2677.485999999999</v>
      </c>
      <c r="CT29" s="453">
        <v>3483.7080000000005</v>
      </c>
      <c r="CU29" s="453">
        <v>4426.9189999999999</v>
      </c>
      <c r="CV29" s="453">
        <v>3529.3709999999996</v>
      </c>
      <c r="CW29" s="584">
        <f>CV29/BW29-1</f>
        <v>0.73144181711145961</v>
      </c>
      <c r="CX29" s="971">
        <f t="shared" ref="CX29:CY31" si="21">(CQ29+CV29)/2</f>
        <v>2779.4501666666665</v>
      </c>
      <c r="CY29" s="971">
        <f t="shared" si="21"/>
        <v>0.42647579889213361</v>
      </c>
      <c r="CZ29" s="584">
        <f t="shared" si="19"/>
        <v>0.44460552691712074</v>
      </c>
      <c r="DA29" s="500">
        <v>3991.0460000000003</v>
      </c>
      <c r="DB29" s="500">
        <v>5645.0650000000005</v>
      </c>
      <c r="DC29" s="500">
        <v>4018.1440000000002</v>
      </c>
      <c r="DD29" s="500">
        <v>4551.4183333333331</v>
      </c>
      <c r="DE29" s="502">
        <f>DD29/CD29-1</f>
        <v>0.83463753552074849</v>
      </c>
      <c r="DF29" s="500">
        <f t="shared" ref="DF29:DF31" si="22">(CQ29+CV29+DD29)/3</f>
        <v>3370.1062222222222</v>
      </c>
      <c r="DG29" s="1">
        <f t="shared" si="2"/>
        <v>1260.4837777777775</v>
      </c>
      <c r="DH29" s="546">
        <f t="shared" si="3"/>
        <v>0.59749258977462083</v>
      </c>
    </row>
    <row r="30" spans="1:140" x14ac:dyDescent="0.3">
      <c r="A30" s="45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80">
        <v>-7.5302008119400576E-2</v>
      </c>
      <c r="BZ30" s="500">
        <f t="shared" ref="BZ30:BZ31" si="23">(BQ30+BW30)/2</f>
        <v>313.7741666666667</v>
      </c>
      <c r="CA30" s="305">
        <v>297.33</v>
      </c>
      <c r="CB30" s="305">
        <v>280.971</v>
      </c>
      <c r="CC30" s="305">
        <v>334.09</v>
      </c>
      <c r="CD30" s="305">
        <f>SUM(CA30:CC30)/3</f>
        <v>304.13033333333328</v>
      </c>
      <c r="CE30" s="305">
        <f>CD30-BE30</f>
        <v>-59.633000000000038</v>
      </c>
      <c r="CF30" s="502">
        <f>CD30/BE30-1</f>
        <v>-0.16393350988279942</v>
      </c>
      <c r="CG30" s="305">
        <f t="shared" si="20"/>
        <v>310.55955555555556</v>
      </c>
      <c r="CH30" s="305">
        <v>312.255</v>
      </c>
      <c r="CI30" s="305">
        <v>335.46899999999999</v>
      </c>
      <c r="CJ30" s="305">
        <v>309.52499999999998</v>
      </c>
      <c r="CK30" s="305">
        <v>319.08299999999997</v>
      </c>
      <c r="CL30" s="305">
        <f>CK30-BK30</f>
        <v>-31.083666666666716</v>
      </c>
      <c r="CM30" s="502">
        <f>CK30/BK30-1</f>
        <v>-8.876820561637333E-2</v>
      </c>
      <c r="CN30" s="305">
        <v>229.45599999999999</v>
      </c>
      <c r="CO30" s="305">
        <v>251.11199999999999</v>
      </c>
      <c r="CP30" s="305">
        <v>253.94200000000001</v>
      </c>
      <c r="CQ30" s="305">
        <v>244.83666666666667</v>
      </c>
      <c r="CR30" s="502">
        <f>CQ30/BQ30-1</f>
        <v>-0.22396433137169969</v>
      </c>
      <c r="CS30" s="305">
        <v>243.21299999999999</v>
      </c>
      <c r="CT30" s="305">
        <v>205.24799999999999</v>
      </c>
      <c r="CU30" s="305">
        <v>158.017</v>
      </c>
      <c r="CV30" s="305">
        <v>202.15933333333336</v>
      </c>
      <c r="CW30" s="584">
        <f>CV30/BW30-1</f>
        <v>-0.35216069988410026</v>
      </c>
      <c r="CX30" s="559">
        <f t="shared" si="21"/>
        <v>223.49800000000002</v>
      </c>
      <c r="CY30" s="559">
        <f t="shared" si="21"/>
        <v>-0.28806251562789997</v>
      </c>
      <c r="CZ30" s="547">
        <f t="shared" si="19"/>
        <v>-0.28771064114583478</v>
      </c>
      <c r="DA30" s="500">
        <v>160.13200000000001</v>
      </c>
      <c r="DB30" s="500">
        <v>100.586</v>
      </c>
      <c r="DC30" s="500">
        <v>180.36500000000001</v>
      </c>
      <c r="DD30" s="500">
        <v>147.02766666666668</v>
      </c>
      <c r="DE30" s="502">
        <f>DD30/CD30-1</f>
        <v>-0.51656362239434617</v>
      </c>
      <c r="DF30" s="500">
        <f t="shared" si="22"/>
        <v>198.00788888888891</v>
      </c>
      <c r="DG30" s="1">
        <f t="shared" si="2"/>
        <v>-112.55166666666665</v>
      </c>
      <c r="DH30" s="546">
        <f t="shared" si="3"/>
        <v>-0.36241572559351642</v>
      </c>
    </row>
    <row r="31" spans="1:140" x14ac:dyDescent="0.3">
      <c r="A31" s="45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81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80">
        <v>0.15551134475619222</v>
      </c>
      <c r="BZ31" s="500">
        <f t="shared" si="23"/>
        <v>854.95600000000013</v>
      </c>
      <c r="CA31" s="305">
        <v>1115.924</v>
      </c>
      <c r="CB31" s="305">
        <v>1784.6610000000001</v>
      </c>
      <c r="CC31" s="305">
        <v>1015.367</v>
      </c>
      <c r="CD31" s="305">
        <f>SUM(CA31:CC31)/3</f>
        <v>1305.3173333333334</v>
      </c>
      <c r="CE31" s="305">
        <f>CD31-BE31</f>
        <v>539.4140000000001</v>
      </c>
      <c r="CF31" s="502">
        <f>CD31/BE31-1</f>
        <v>0.70428470085432893</v>
      </c>
      <c r="CG31" s="305">
        <f t="shared" si="20"/>
        <v>1005.0764444444445</v>
      </c>
      <c r="CH31" s="305">
        <v>1208.7529999999999</v>
      </c>
      <c r="CI31" s="305">
        <v>366.69600000000003</v>
      </c>
      <c r="CJ31" s="305">
        <v>479.613</v>
      </c>
      <c r="CK31" s="305">
        <v>685.02066666666667</v>
      </c>
      <c r="CL31" s="305">
        <f>CK31-BK31</f>
        <v>59.795666666666648</v>
      </c>
      <c r="CM31" s="502">
        <f>CK31/BK31-1</f>
        <v>9.5638636757434003E-2</v>
      </c>
      <c r="CN31" s="305">
        <v>1057.1880000000001</v>
      </c>
      <c r="CO31" s="305">
        <v>379.72399999999999</v>
      </c>
      <c r="CP31" s="305">
        <v>509.09500000000003</v>
      </c>
      <c r="CQ31" s="305">
        <v>648.66899999999998</v>
      </c>
      <c r="CR31" s="502">
        <f>CQ31/BQ31-1</f>
        <v>-0.19498601365623136</v>
      </c>
      <c r="CS31" s="305">
        <v>1237.1020000000001</v>
      </c>
      <c r="CT31" s="305">
        <v>2156.8040000000001</v>
      </c>
      <c r="CU31" s="305">
        <v>3117.2629999999999</v>
      </c>
      <c r="CV31" s="305">
        <v>2170.3896666666665</v>
      </c>
      <c r="CW31" s="584">
        <f>CV31/BW31-1</f>
        <v>1.4005389366821288</v>
      </c>
      <c r="CX31" s="559">
        <f t="shared" si="21"/>
        <v>1409.5293333333332</v>
      </c>
      <c r="CY31" s="559">
        <f t="shared" si="21"/>
        <v>0.60277646151294872</v>
      </c>
      <c r="CZ31" s="547">
        <f t="shared" si="19"/>
        <v>0.64865716286374142</v>
      </c>
      <c r="DA31" s="500">
        <v>2729.2159999999999</v>
      </c>
      <c r="DB31" s="500">
        <v>4709.3999999999996</v>
      </c>
      <c r="DC31" s="500">
        <v>2723.9639999999999</v>
      </c>
      <c r="DD31" s="500">
        <v>3387.5266666666666</v>
      </c>
      <c r="DE31" s="502">
        <f>DD31/CD31-1</f>
        <v>1.5951748131744208</v>
      </c>
      <c r="DF31" s="500">
        <f t="shared" si="22"/>
        <v>2068.8617777777777</v>
      </c>
      <c r="DG31" s="1">
        <f t="shared" si="2"/>
        <v>1063.7853333333333</v>
      </c>
      <c r="DH31" s="546">
        <f t="shared" si="3"/>
        <v>1.0584123617794465</v>
      </c>
    </row>
    <row r="32" spans="1:140" ht="28.5" customHeight="1" x14ac:dyDescent="0.3">
      <c r="A32" s="879" t="s">
        <v>239</v>
      </c>
      <c r="B32" s="955"/>
      <c r="C32" s="955"/>
      <c r="D32" s="955"/>
      <c r="E32" s="955"/>
      <c r="F32" s="955"/>
      <c r="G32" s="955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955"/>
      <c r="S32" s="955" t="s">
        <v>224</v>
      </c>
      <c r="T32" s="955"/>
      <c r="U32" s="955"/>
      <c r="V32" s="955"/>
      <c r="W32" s="955"/>
      <c r="X32" s="955"/>
      <c r="Y32" s="955"/>
      <c r="Z32" s="955"/>
      <c r="AA32" s="955"/>
      <c r="AB32" s="955"/>
      <c r="AC32" s="955"/>
      <c r="AD32" s="955"/>
      <c r="AE32" s="955"/>
      <c r="AF32" s="955"/>
      <c r="AG32" s="955"/>
      <c r="AH32" s="955"/>
      <c r="AI32" s="955"/>
      <c r="AJ32" s="955"/>
      <c r="AK32" s="956"/>
      <c r="AL32" s="956"/>
      <c r="AM32" s="956"/>
      <c r="AN32" s="956"/>
      <c r="AO32" s="956"/>
      <c r="AP32" s="956"/>
      <c r="AQ32" s="545"/>
      <c r="AR32" s="956" t="s">
        <v>239</v>
      </c>
      <c r="AS32" s="956"/>
      <c r="AT32" s="956"/>
      <c r="AU32" s="956"/>
      <c r="AV32" s="956"/>
      <c r="AW32" s="956"/>
      <c r="AX32" s="956"/>
      <c r="AY32" s="956"/>
      <c r="AZ32" s="956"/>
      <c r="BA32" s="956"/>
      <c r="BB32" s="956"/>
      <c r="BC32" s="956"/>
      <c r="BD32" s="956"/>
      <c r="BE32" s="956"/>
      <c r="BF32" s="956"/>
      <c r="BG32" s="956"/>
      <c r="BH32" s="956"/>
      <c r="BI32" s="956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/>
      <c r="CB32" s="545" t="s">
        <v>223</v>
      </c>
      <c r="CC32" s="545" t="s">
        <v>223</v>
      </c>
      <c r="CD32" s="545" t="s">
        <v>223</v>
      </c>
      <c r="CE32" s="545"/>
      <c r="CF32" s="545"/>
      <c r="CH32" s="545"/>
      <c r="CI32" s="545" t="s">
        <v>223</v>
      </c>
      <c r="CJ32" s="545" t="s">
        <v>223</v>
      </c>
      <c r="CK32" s="545" t="s">
        <v>223</v>
      </c>
      <c r="CL32" s="545"/>
      <c r="CM32" s="545"/>
      <c r="CR32" s="545"/>
      <c r="CW32" s="584"/>
      <c r="DE32" s="502"/>
      <c r="DG32" s="1"/>
      <c r="DH32" s="546"/>
    </row>
    <row r="33" spans="1:112" x14ac:dyDescent="0.3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9">
        <f>((BQ33*BQ28)+(BW33*BW28))/(BZ28*2)</f>
        <v>190460.63722478304</v>
      </c>
      <c r="CA33" s="541"/>
      <c r="CB33" s="541"/>
      <c r="CC33" s="541"/>
      <c r="CD33" s="541">
        <f>SUM(CD34)</f>
        <v>169391.65629982797</v>
      </c>
      <c r="CE33" s="541">
        <f>CD33-BE33</f>
        <v>-6332.9871407205355</v>
      </c>
      <c r="CF33" s="550">
        <f>CD33/BE33-1</f>
        <v>-3.6039265846415702E-2</v>
      </c>
      <c r="CG33" s="549">
        <f>((BQ33*BQ28)+(BW33*BW28)+CD28*CD33)/(CG28*3)</f>
        <v>182201.89296799921</v>
      </c>
      <c r="CH33" s="541"/>
      <c r="CI33" s="541"/>
      <c r="CJ33" s="541"/>
      <c r="CK33" s="541">
        <f>SUM(CK34)</f>
        <v>227652.21714318416</v>
      </c>
      <c r="CL33" s="541">
        <f>CK33-BK33</f>
        <v>-7200.2017591634067</v>
      </c>
      <c r="CM33" s="550">
        <f>CK33/BK33-1</f>
        <v>-3.0658410046682461E-2</v>
      </c>
      <c r="CN33" s="541"/>
      <c r="CO33" s="541"/>
      <c r="CP33" s="541"/>
      <c r="CQ33" s="541">
        <f>SUM(CQ34)</f>
        <v>229189.2954425558</v>
      </c>
      <c r="CR33" s="550">
        <f>CQ33/BQ33-1</f>
        <v>5.6715189948649991E-2</v>
      </c>
      <c r="CS33" s="541"/>
      <c r="CT33" s="541"/>
      <c r="CU33" s="541"/>
      <c r="CV33" s="541">
        <v>164612.58712199237</v>
      </c>
      <c r="CW33" s="970">
        <f>CV33/BW33-1</f>
        <v>-1.4288265446166903E-2</v>
      </c>
      <c r="CX33" s="549">
        <f>((CQ33*CQ28)+(CV33*CV28))/(CX28*2)</f>
        <v>188189.25083744081</v>
      </c>
      <c r="CY33" s="549">
        <f>CX33-BZ33</f>
        <v>-2271.3863873422379</v>
      </c>
      <c r="CZ33" s="550">
        <f t="shared" ref="CZ33:CZ36" si="24">CX33/BZ33-1</f>
        <v>-1.192575232572346E-2</v>
      </c>
      <c r="DA33" s="549"/>
      <c r="DB33" s="549"/>
      <c r="DC33" s="549"/>
      <c r="DD33" s="549">
        <f>SUM(DD34)</f>
        <v>176803.61032147121</v>
      </c>
      <c r="DE33" s="550">
        <f>DD33/CD33-1</f>
        <v>4.3756311164015571E-2</v>
      </c>
      <c r="DF33" s="549">
        <f>((CQ33*CQ28)+(CV33*CV28)+DD28*DD33)/(DF28*3)</f>
        <v>183063.7137807328</v>
      </c>
      <c r="DG33" s="549">
        <f t="shared" si="2"/>
        <v>861.82081273358199</v>
      </c>
      <c r="DH33" s="550">
        <f t="shared" si="3"/>
        <v>4.7300321566086101E-3</v>
      </c>
    </row>
    <row r="34" spans="1:112" x14ac:dyDescent="0.3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5">
        <v>193769.7611283212</v>
      </c>
      <c r="U34" s="775">
        <v>184309.05969355878</v>
      </c>
      <c r="V34" s="775">
        <v>195897.305318484</v>
      </c>
      <c r="W34" s="775">
        <v>159729.5362369676</v>
      </c>
      <c r="X34" s="775">
        <v>144363.69633550991</v>
      </c>
      <c r="Y34" s="775">
        <v>127804.48435862752</v>
      </c>
      <c r="Z34" s="775">
        <v>143800.02005189631</v>
      </c>
      <c r="AA34" s="453">
        <v>156334.93</v>
      </c>
      <c r="AB34" s="453">
        <v>155173.79999999999</v>
      </c>
      <c r="AC34" s="453">
        <v>159648.72</v>
      </c>
      <c r="AD34" s="453">
        <v>157111.35</v>
      </c>
      <c r="AE34" s="304"/>
      <c r="AF34" s="304"/>
      <c r="AG34" s="304"/>
      <c r="AH34" s="304"/>
      <c r="AI34" s="304"/>
      <c r="AJ34" s="304"/>
      <c r="AK34" s="304"/>
      <c r="AL34" s="304"/>
      <c r="AM34" s="453">
        <v>190266.88</v>
      </c>
      <c r="AN34" s="978">
        <v>215059.39</v>
      </c>
      <c r="AO34" s="453">
        <v>248605.35</v>
      </c>
      <c r="AP34" s="453">
        <v>219285.95</v>
      </c>
      <c r="AQ34" s="453">
        <v>181382.19</v>
      </c>
      <c r="AR34" s="527">
        <v>230510.6</v>
      </c>
      <c r="AS34" s="527">
        <v>204249.33</v>
      </c>
      <c r="AT34" s="527">
        <v>201777.02</v>
      </c>
      <c r="AU34" s="527">
        <v>211723.53341136788</v>
      </c>
      <c r="AV34" s="453">
        <v>175842.25647013518</v>
      </c>
      <c r="AW34" s="978">
        <v>162193.78366034993</v>
      </c>
      <c r="AX34" s="453">
        <v>146970.42813376195</v>
      </c>
      <c r="AY34" s="453">
        <v>159739.48392619452</v>
      </c>
      <c r="AZ34" s="971">
        <v>15939.463874298206</v>
      </c>
      <c r="BA34" s="584">
        <v>0.11084465682651357</v>
      </c>
      <c r="BB34" s="453">
        <v>171814.15</v>
      </c>
      <c r="BC34" s="453">
        <v>175464.59</v>
      </c>
      <c r="BD34" s="453">
        <v>180651.11902433887</v>
      </c>
      <c r="BE34" s="453">
        <v>175724.64344054851</v>
      </c>
      <c r="BF34" s="527">
        <v>18613.293440548499</v>
      </c>
      <c r="BG34" s="584">
        <v>0.1184719846182245</v>
      </c>
      <c r="BH34" s="453">
        <v>209803.71</v>
      </c>
      <c r="BI34" s="453">
        <v>232291.55</v>
      </c>
      <c r="BJ34" s="453">
        <v>263598.21000000002</v>
      </c>
      <c r="BK34" s="453">
        <v>234852.41890234756</v>
      </c>
      <c r="BL34" s="453">
        <v>15566.468902347551</v>
      </c>
      <c r="BM34" s="560">
        <v>7.0987078298210937E-2</v>
      </c>
      <c r="BN34" s="980">
        <v>235781.62049239175</v>
      </c>
      <c r="BO34" s="453">
        <v>211067.02577360041</v>
      </c>
      <c r="BP34" s="453">
        <v>205581.70581668493</v>
      </c>
      <c r="BQ34" s="453">
        <v>216888.42710181259</v>
      </c>
      <c r="BR34" s="784">
        <v>5164.8936904447037</v>
      </c>
      <c r="BS34" s="785">
        <v>2.439451867832565E-2</v>
      </c>
      <c r="BT34" s="453">
        <v>182781.93359657202</v>
      </c>
      <c r="BU34" s="453">
        <v>165367.32480463549</v>
      </c>
      <c r="BV34" s="453">
        <v>150642.4940969474</v>
      </c>
      <c r="BW34" s="453">
        <v>166998.70900542912</v>
      </c>
      <c r="BX34" s="527">
        <v>7259.2250792346022</v>
      </c>
      <c r="BY34" s="880">
        <v>4.5444150067422528E-2</v>
      </c>
      <c r="BZ34" s="971">
        <f>((BQ34*BQ29)+(BW34*BW29))/(BZ29*2)</f>
        <v>190460.63722478304</v>
      </c>
      <c r="CA34" s="453">
        <v>164523.96293020467</v>
      </c>
      <c r="CB34" s="453">
        <v>167785.00296256796</v>
      </c>
      <c r="CC34" s="453">
        <v>176621.77260368946</v>
      </c>
      <c r="CD34" s="453">
        <v>169391.65629982797</v>
      </c>
      <c r="CE34" s="453">
        <f>CD34-BE34</f>
        <v>-6332.9871407205355</v>
      </c>
      <c r="CF34" s="560">
        <f>CD34/BE34-1</f>
        <v>-3.6039265846415702E-2</v>
      </c>
      <c r="CG34" s="453">
        <f t="shared" ref="CG34:CG36" si="25">((BQ34*BQ29)+(BW34*BW29)+CD29*CD34)/(CG29*3)</f>
        <v>182201.89296799921</v>
      </c>
      <c r="CH34" s="453">
        <v>205105.66894244176</v>
      </c>
      <c r="CI34" s="453">
        <v>229046.14186123933</v>
      </c>
      <c r="CJ34" s="453">
        <v>261379.85191061581</v>
      </c>
      <c r="CK34" s="453">
        <v>227652.21714318416</v>
      </c>
      <c r="CL34" s="453">
        <f>CK34-BK34</f>
        <v>-7200.2017591634067</v>
      </c>
      <c r="CM34" s="560">
        <f>CK34/BK34-1</f>
        <v>-3.0658410046682461E-2</v>
      </c>
      <c r="CN34" s="453">
        <v>247113.53173703811</v>
      </c>
      <c r="CO34" s="453">
        <v>221047.40051284133</v>
      </c>
      <c r="CP34" s="453">
        <v>215149.5495158312</v>
      </c>
      <c r="CQ34" s="453">
        <v>229189.2954425558</v>
      </c>
      <c r="CR34" s="560">
        <f>CQ34/BQ34-1</f>
        <v>5.6715189948649991E-2</v>
      </c>
      <c r="CS34" s="453">
        <v>183794.20663263981</v>
      </c>
      <c r="CT34" s="453">
        <v>167960.09732158951</v>
      </c>
      <c r="CU34" s="453">
        <v>150376.89278028358</v>
      </c>
      <c r="CV34" s="453">
        <v>164612.58712199237</v>
      </c>
      <c r="CW34" s="584">
        <f>CV34/BW34-1</f>
        <v>-1.4288265446166903E-2</v>
      </c>
      <c r="CX34" s="971">
        <f t="shared" ref="CX34:CX36" si="26">((CQ34*CQ29)+(CV34*CV29))/(CX29*2)</f>
        <v>188189.25083744081</v>
      </c>
      <c r="CY34" s="971">
        <f t="shared" ref="CY34:CY36" si="27">CX34-BZ34</f>
        <v>-2271.3863873422379</v>
      </c>
      <c r="CZ34" s="584">
        <f t="shared" si="24"/>
        <v>-1.192575232572346E-2</v>
      </c>
      <c r="DA34" s="500">
        <v>175578.5830531645</v>
      </c>
      <c r="DB34" s="500">
        <v>176397.53417011138</v>
      </c>
      <c r="DC34" s="500">
        <v>178590.86992402462</v>
      </c>
      <c r="DD34" s="500">
        <v>176803.61032147121</v>
      </c>
      <c r="DE34" s="502">
        <f>DD34/CD34-1</f>
        <v>4.3756311164015571E-2</v>
      </c>
      <c r="DF34" s="500">
        <f t="shared" ref="DF34:DF36" si="28">((CQ34*CQ29)+(CV34*CV29)+DD29*DD34)/(DF29*3)</f>
        <v>183063.7137807328</v>
      </c>
      <c r="DG34" s="1">
        <f t="shared" si="2"/>
        <v>861.82081273358199</v>
      </c>
      <c r="DH34" s="546">
        <f t="shared" si="3"/>
        <v>4.7300321566086101E-3</v>
      </c>
    </row>
    <row r="35" spans="1:112" x14ac:dyDescent="0.3">
      <c r="A35" s="45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80">
        <v>-3.3658197745532803E-2</v>
      </c>
      <c r="BZ35" s="971">
        <f t="shared" ref="BZ35:BZ36" si="29">((BQ35*BQ30)+(BW35*BW30))/(BZ30*2)</f>
        <v>188446.14851445705</v>
      </c>
      <c r="CA35" s="305">
        <v>161416.4596239868</v>
      </c>
      <c r="CB35" s="305">
        <v>164343.90257357521</v>
      </c>
      <c r="CC35" s="305">
        <v>173341.01574426054</v>
      </c>
      <c r="CD35" s="305">
        <v>166684.37823257796</v>
      </c>
      <c r="CE35" s="305">
        <f>CD35-BE35</f>
        <v>-1674.3128466526105</v>
      </c>
      <c r="CF35" s="502">
        <f>CD35/BE35-1</f>
        <v>-9.944914847696662E-3</v>
      </c>
      <c r="CG35" s="305">
        <f t="shared" si="25"/>
        <v>181342.39623747242</v>
      </c>
      <c r="CH35" s="305">
        <v>201095.19690637462</v>
      </c>
      <c r="CI35" s="305">
        <v>225146.08381102278</v>
      </c>
      <c r="CJ35" s="305">
        <v>256829.35665939748</v>
      </c>
      <c r="CK35" s="305">
        <v>227545.41286540913</v>
      </c>
      <c r="CL35" s="305">
        <f>CK35-BK35</f>
        <v>3709.4139563172066</v>
      </c>
      <c r="CM35" s="502">
        <f>CK35/BK35-1</f>
        <v>1.6572016898067199E-2</v>
      </c>
      <c r="CN35" s="305">
        <v>241915.10516177394</v>
      </c>
      <c r="CO35" s="305">
        <v>216911.93272324701</v>
      </c>
      <c r="CP35" s="305">
        <v>210876.50644635389</v>
      </c>
      <c r="CQ35" s="305">
        <v>222636.12941961308</v>
      </c>
      <c r="CR35" s="502">
        <f>CQ35/BQ35-1</f>
        <v>4.310775922313681E-2</v>
      </c>
      <c r="CS35" s="305">
        <v>179812.13508323979</v>
      </c>
      <c r="CT35" s="305">
        <v>164292.52801488931</v>
      </c>
      <c r="CU35" s="305">
        <v>146770.84933899521</v>
      </c>
      <c r="CV35" s="305">
        <v>165951.03350822287</v>
      </c>
      <c r="CW35" s="547">
        <f>CV35/BW35-1</f>
        <v>1.697514369360742E-2</v>
      </c>
      <c r="CX35" s="559">
        <f t="shared" si="26"/>
        <v>196999.61097340169</v>
      </c>
      <c r="CY35" s="559">
        <f t="shared" si="27"/>
        <v>8553.4624589446466</v>
      </c>
      <c r="CZ35" s="547">
        <f t="shared" si="24"/>
        <v>4.5389425713247888E-2</v>
      </c>
      <c r="DA35" s="500">
        <v>171049.54743586542</v>
      </c>
      <c r="DB35" s="500">
        <v>171313.37850197838</v>
      </c>
      <c r="DC35" s="500">
        <v>174282.41421561834</v>
      </c>
      <c r="DD35" s="500">
        <v>172431.67671390643</v>
      </c>
      <c r="DE35" s="502">
        <f>DD35/CD35-1</f>
        <v>3.448012670575018E-2</v>
      </c>
      <c r="DF35" s="500">
        <f t="shared" si="28"/>
        <v>190918.76562718317</v>
      </c>
      <c r="DG35" s="1">
        <f t="shared" si="2"/>
        <v>9576.3693897107441</v>
      </c>
      <c r="DH35" s="546">
        <f t="shared" si="3"/>
        <v>5.2808221289688095E-2</v>
      </c>
    </row>
    <row r="36" spans="1:112" x14ac:dyDescent="0.3">
      <c r="A36" s="45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81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80">
        <v>7.7194423011983648E-2</v>
      </c>
      <c r="BZ36" s="971">
        <f t="shared" si="29"/>
        <v>192070.92557784647</v>
      </c>
      <c r="CA36" s="544">
        <v>165214.16143034829</v>
      </c>
      <c r="CB36" s="544">
        <v>168290.75022091027</v>
      </c>
      <c r="CC36" s="544">
        <v>177520.26831677608</v>
      </c>
      <c r="CD36" s="544">
        <v>169807.13980661659</v>
      </c>
      <c r="CE36" s="305">
        <f>CD36-BE36</f>
        <v>-7663.7209855899273</v>
      </c>
      <c r="CF36" s="502">
        <f>CD36/BE36-1</f>
        <v>-4.3182981991410241E-2</v>
      </c>
      <c r="CG36" s="305">
        <f t="shared" si="25"/>
        <v>182432.75140929024</v>
      </c>
      <c r="CH36" s="544">
        <v>205945.80288115109</v>
      </c>
      <c r="CI36" s="544">
        <v>231102.57960272269</v>
      </c>
      <c r="CJ36" s="544">
        <v>262896.19472366263</v>
      </c>
      <c r="CK36" s="544">
        <v>223725.82006771574</v>
      </c>
      <c r="CL36" s="305">
        <f>CK36-BK36</f>
        <v>-15488.793383647891</v>
      </c>
      <c r="CM36" s="502">
        <f>CK36/BK36-1</f>
        <v>-6.4748525017670033E-2</v>
      </c>
      <c r="CN36" s="544">
        <v>247858.39454288167</v>
      </c>
      <c r="CO36" s="544">
        <v>222040.44990572098</v>
      </c>
      <c r="CP36" s="544">
        <v>216099.06449680313</v>
      </c>
      <c r="CQ36" s="544">
        <v>234511.98348721251</v>
      </c>
      <c r="CR36" s="502">
        <f>CQ36/BQ36-1</f>
        <v>7.9670766072722943E-2</v>
      </c>
      <c r="CS36" s="544">
        <v>184392.10501640121</v>
      </c>
      <c r="CT36" s="544">
        <v>168283.7928666675</v>
      </c>
      <c r="CU36" s="544">
        <v>150591.39713588494</v>
      </c>
      <c r="CV36" s="544">
        <v>162873.97699245712</v>
      </c>
      <c r="CW36" s="547">
        <f>CV36/BW36-1</f>
        <v>-4.0048167043414629E-2</v>
      </c>
      <c r="CX36" s="559">
        <f t="shared" si="26"/>
        <v>179357.9737905419</v>
      </c>
      <c r="CY36" s="559">
        <f t="shared" si="27"/>
        <v>-12712.95178730457</v>
      </c>
      <c r="CZ36" s="547">
        <f t="shared" si="24"/>
        <v>-6.6188840133183047E-2</v>
      </c>
      <c r="DA36" s="528">
        <v>175880.72699998828</v>
      </c>
      <c r="DB36" s="528">
        <v>176530.4939015586</v>
      </c>
      <c r="DC36" s="528">
        <v>178885.29287097775</v>
      </c>
      <c r="DD36" s="528">
        <v>176987.17255952724</v>
      </c>
      <c r="DE36" s="502">
        <f>DD36/CD36-1</f>
        <v>4.2283456167317768E-2</v>
      </c>
      <c r="DF36" s="500">
        <f t="shared" si="28"/>
        <v>178064.00102450326</v>
      </c>
      <c r="DG36" s="1">
        <f t="shared" si="2"/>
        <v>-4368.7503847869812</v>
      </c>
      <c r="DH36" s="546">
        <f t="shared" si="3"/>
        <v>-2.3947182460596905E-2</v>
      </c>
    </row>
    <row r="37" spans="1:112" s="545" customFormat="1" x14ac:dyDescent="0.3">
      <c r="S37" s="457"/>
      <c r="AR37" s="491"/>
      <c r="BN37" s="491"/>
    </row>
    <row r="38" spans="1:112" s="545" customFormat="1" x14ac:dyDescent="0.3">
      <c r="B38" s="307"/>
      <c r="S38" s="457"/>
      <c r="AR38" s="491"/>
      <c r="BN38" s="491"/>
    </row>
    <row r="39" spans="1:112" s="545" customFormat="1" ht="69" x14ac:dyDescent="0.3">
      <c r="A39" s="981" t="s">
        <v>387</v>
      </c>
      <c r="S39" s="457"/>
      <c r="AR39" s="491"/>
      <c r="BN39" s="491"/>
    </row>
    <row r="40" spans="1:112" s="545" customFormat="1" x14ac:dyDescent="0.3">
      <c r="S40" s="457"/>
      <c r="AR40" s="491"/>
      <c r="BN40" s="491"/>
    </row>
    <row r="41" spans="1:112" s="545" customFormat="1" x14ac:dyDescent="0.3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112" s="545" customFormat="1" x14ac:dyDescent="0.3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112" s="545" customFormat="1" x14ac:dyDescent="0.3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112" s="545" customFormat="1" x14ac:dyDescent="0.3">
      <c r="S44" s="457"/>
      <c r="AR44" s="491"/>
      <c r="BN44" s="491"/>
    </row>
    <row r="45" spans="1:112" s="545" customFormat="1" x14ac:dyDescent="0.3">
      <c r="S45" s="457"/>
      <c r="AR45" s="491"/>
      <c r="BN45" s="491"/>
    </row>
    <row r="46" spans="1:112" s="545" customFormat="1" x14ac:dyDescent="0.3">
      <c r="S46" s="457"/>
      <c r="AR46" s="491"/>
      <c r="BN46" s="491"/>
    </row>
    <row r="47" spans="1:112" s="545" customFormat="1" x14ac:dyDescent="0.3">
      <c r="S47" s="457"/>
      <c r="AR47" s="491"/>
      <c r="BN47" s="491"/>
    </row>
    <row r="48" spans="1:112" s="545" customFormat="1" x14ac:dyDescent="0.3">
      <c r="S48" s="457"/>
      <c r="AR48" s="491"/>
      <c r="BN48" s="491"/>
    </row>
    <row r="49" spans="2:66" s="545" customFormat="1" x14ac:dyDescent="0.3">
      <c r="S49" s="457"/>
      <c r="AR49" s="491"/>
      <c r="BN49" s="491"/>
    </row>
    <row r="50" spans="2:66" s="545" customFormat="1" x14ac:dyDescent="0.3">
      <c r="S50" s="457"/>
      <c r="AR50" s="491"/>
      <c r="BN50" s="491"/>
    </row>
    <row r="51" spans="2:66" s="545" customFormat="1" x14ac:dyDescent="0.3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3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4">
    <mergeCell ref="CA1:CD1"/>
    <mergeCell ref="CN1:CQ1"/>
    <mergeCell ref="CS1:CV1"/>
    <mergeCell ref="DA1:DD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DA4" activePane="bottomRight" state="frozen"/>
      <selection activeCell="BS3" sqref="BS3"/>
      <selection pane="topRight" activeCell="BS3" sqref="BS3"/>
      <selection pane="bottomLeft" activeCell="BS3" sqref="BS3"/>
      <selection pane="bottomRight" activeCell="EB21" sqref="EB21"/>
    </sheetView>
  </sheetViews>
  <sheetFormatPr defaultColWidth="9.109375" defaultRowHeight="14.4" outlineLevelCol="1" x14ac:dyDescent="0.3"/>
  <cols>
    <col min="1" max="1" width="51.6640625" style="308" customWidth="1"/>
    <col min="2" max="4" width="7.44140625" style="308" hidden="1" customWidth="1" outlineLevel="1"/>
    <col min="5" max="5" width="7.33203125" style="308" hidden="1" customWidth="1" outlineLevel="1"/>
    <col min="6" max="8" width="7.44140625" style="308" hidden="1" customWidth="1" outlineLevel="1"/>
    <col min="9" max="9" width="7.33203125" style="308" hidden="1" customWidth="1" outlineLevel="1"/>
    <col min="10" max="19" width="8.109375" style="308" hidden="1" customWidth="1" outlineLevel="1"/>
    <col min="20" max="20" width="8.109375" style="308" customWidth="1" collapsed="1"/>
    <col min="21" max="33" width="9.109375" style="308" hidden="1" customWidth="1" outlineLevel="1"/>
    <col min="34" max="34" width="8" style="308" hidden="1" customWidth="1" outlineLevel="1"/>
    <col min="35" max="35" width="11.33203125" style="308" hidden="1" customWidth="1" outlineLevel="1"/>
    <col min="36" max="40" width="9.109375" style="308" hidden="1" customWidth="1" outlineLevel="1"/>
    <col min="41" max="41" width="9.109375" style="308" customWidth="1" collapsed="1"/>
    <col min="42" max="42" width="9.44140625" style="308" hidden="1" customWidth="1" outlineLevel="1"/>
    <col min="43" max="43" width="9.109375" style="308" hidden="1" customWidth="1" outlineLevel="1"/>
    <col min="44" max="46" width="0" style="308" hidden="1" customWidth="1" outlineLevel="1"/>
    <col min="47" max="47" width="13" style="308" hidden="1" customWidth="1" outlineLevel="1"/>
    <col min="48" max="53" width="9.109375" style="308" hidden="1" customWidth="1" outlineLevel="1"/>
    <col min="54" max="54" width="9.33203125" style="308" hidden="1" customWidth="1" outlineLevel="1"/>
    <col min="55" max="55" width="10.6640625" style="308" hidden="1" customWidth="1" outlineLevel="1"/>
    <col min="56" max="56" width="9.33203125" style="308" hidden="1" customWidth="1" outlineLevel="1"/>
    <col min="57" max="57" width="13.6640625" style="308" hidden="1" customWidth="1" outlineLevel="1"/>
    <col min="58" max="59" width="14" style="308" hidden="1" customWidth="1" outlineLevel="1"/>
    <col min="60" max="60" width="12.5546875" style="308" hidden="1" customWidth="1" outlineLevel="1"/>
    <col min="61" max="61" width="8.33203125" style="308" hidden="1" customWidth="1" outlineLevel="1"/>
    <col min="62" max="62" width="11.6640625" style="308" hidden="1" customWidth="1" outlineLevel="1"/>
    <col min="63" max="63" width="11.109375" style="308" hidden="1" customWidth="1" outlineLevel="1"/>
    <col min="64" max="64" width="12.5546875" style="308" hidden="1" customWidth="1" outlineLevel="1"/>
    <col min="65" max="67" width="12.44140625" style="308" hidden="1" customWidth="1" outlineLevel="1"/>
    <col min="68" max="68" width="10.33203125" style="308" customWidth="1" collapsed="1"/>
    <col min="69" max="69" width="11.109375" style="308" hidden="1" customWidth="1"/>
    <col min="70" max="70" width="13.33203125" style="308" customWidth="1"/>
    <col min="71" max="71" width="14" style="308" customWidth="1"/>
    <col min="72" max="76" width="9.109375" style="308"/>
    <col min="77" max="95" width="9.109375" style="308" customWidth="1"/>
    <col min="96" max="96" width="10.88671875" style="308" customWidth="1"/>
    <col min="97" max="98" width="9.109375" style="308" customWidth="1"/>
    <col min="99" max="99" width="12.6640625" style="308" customWidth="1"/>
    <col min="100" max="105" width="9.109375" style="308"/>
    <col min="106" max="119" width="9.109375" style="308" customWidth="1"/>
    <col min="120" max="128" width="9.109375" style="308" hidden="1" customWidth="1"/>
    <col min="129" max="16384" width="9.109375" style="308"/>
  </cols>
  <sheetData>
    <row r="1" spans="1:128" ht="45.75" customHeight="1" x14ac:dyDescent="0.3">
      <c r="A1" s="823" t="s">
        <v>260</v>
      </c>
      <c r="B1" s="956"/>
      <c r="C1" s="956"/>
      <c r="D1" s="956"/>
      <c r="E1" s="956"/>
      <c r="F1" s="956"/>
      <c r="G1" s="956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7"/>
      <c r="W1" s="957"/>
      <c r="X1" s="957"/>
      <c r="Y1" s="957"/>
      <c r="Z1" s="957"/>
      <c r="AR1" s="989" t="s">
        <v>260</v>
      </c>
      <c r="AS1" s="990"/>
      <c r="AT1" s="990"/>
      <c r="AU1" s="990"/>
      <c r="AV1" s="990"/>
      <c r="AW1" s="990"/>
      <c r="AX1" s="990"/>
      <c r="AY1" s="990"/>
      <c r="AZ1" s="990"/>
      <c r="BA1" s="990"/>
      <c r="BB1" s="990"/>
      <c r="BC1" s="990"/>
      <c r="BD1" s="990"/>
      <c r="BE1" s="990"/>
      <c r="BF1" s="990"/>
      <c r="BG1" s="990"/>
      <c r="BH1" s="990"/>
      <c r="BI1" s="990"/>
      <c r="BJ1" s="990"/>
      <c r="BK1" s="990"/>
      <c r="BL1" s="990"/>
      <c r="BM1" s="991"/>
      <c r="BN1" s="991"/>
      <c r="BO1" s="991"/>
      <c r="BP1" s="991"/>
      <c r="BQ1" s="991"/>
    </row>
    <row r="2" spans="1:128" ht="29.25" customHeight="1" x14ac:dyDescent="0.3">
      <c r="A2" s="3"/>
      <c r="B2" s="982">
        <v>2011</v>
      </c>
      <c r="C2" s="982"/>
      <c r="D2" s="982"/>
      <c r="E2" s="982"/>
      <c r="F2" s="982"/>
      <c r="G2" s="982"/>
      <c r="H2" s="982"/>
      <c r="I2" s="992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>
        <v>2011</v>
      </c>
      <c r="U2" s="993">
        <v>2012</v>
      </c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60" t="s">
        <v>135</v>
      </c>
      <c r="AJ2" s="960"/>
      <c r="AK2" s="960"/>
      <c r="AL2" s="960"/>
      <c r="AM2" s="960"/>
      <c r="AN2" s="960"/>
      <c r="AO2" s="954">
        <v>2012</v>
      </c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995" t="s">
        <v>230</v>
      </c>
      <c r="BB2" s="995"/>
      <c r="BC2" s="460"/>
      <c r="BD2" s="460"/>
      <c r="BE2" s="460"/>
      <c r="BF2" s="460"/>
      <c r="BG2" s="460"/>
      <c r="BH2" s="960" t="s">
        <v>135</v>
      </c>
      <c r="BI2" s="960"/>
      <c r="BJ2" s="960"/>
      <c r="BK2" s="960"/>
      <c r="BL2" s="960"/>
      <c r="BM2" s="960"/>
      <c r="BN2" s="984" t="s">
        <v>265</v>
      </c>
      <c r="BO2" s="988"/>
      <c r="BP2" s="954">
        <v>2013</v>
      </c>
      <c r="BQ2" s="984" t="s">
        <v>266</v>
      </c>
      <c r="BR2" s="988"/>
      <c r="BS2" s="462">
        <v>2014</v>
      </c>
      <c r="BT2" s="460"/>
      <c r="BU2" s="460"/>
      <c r="BV2" s="460"/>
      <c r="BW2" s="984" t="s">
        <v>280</v>
      </c>
      <c r="BX2" s="988"/>
      <c r="BY2" s="460"/>
      <c r="BZ2" s="460"/>
      <c r="CA2" s="460"/>
      <c r="CB2" s="460"/>
      <c r="CC2" s="792"/>
      <c r="CD2" s="995" t="s">
        <v>281</v>
      </c>
      <c r="CE2" s="995"/>
      <c r="CF2" s="460"/>
      <c r="CG2" s="460"/>
      <c r="CH2" s="460"/>
      <c r="CI2" s="883"/>
      <c r="CJ2" s="884"/>
      <c r="CK2" s="885" t="s">
        <v>345</v>
      </c>
      <c r="CL2" s="960"/>
      <c r="CM2" s="960"/>
      <c r="CN2" s="960"/>
      <c r="CO2" s="960"/>
      <c r="CP2" s="960"/>
      <c r="CQ2" s="984" t="s">
        <v>282</v>
      </c>
      <c r="CR2" s="988"/>
      <c r="CS2" s="960"/>
      <c r="CT2" s="984" t="s">
        <v>283</v>
      </c>
      <c r="CU2" s="988"/>
      <c r="CV2" s="462">
        <v>2015</v>
      </c>
      <c r="CW2" s="460"/>
      <c r="CX2" s="460"/>
      <c r="CY2" s="460"/>
      <c r="CZ2" s="984" t="s">
        <v>346</v>
      </c>
      <c r="DA2" s="988"/>
      <c r="DB2" s="460"/>
      <c r="DC2" s="460"/>
      <c r="DD2" s="460"/>
      <c r="DE2" s="460"/>
      <c r="DF2" s="792"/>
      <c r="DG2" s="995" t="s">
        <v>347</v>
      </c>
      <c r="DH2" s="995"/>
      <c r="DI2" s="460"/>
      <c r="DJ2" s="460"/>
      <c r="DK2" s="460"/>
      <c r="DL2" s="883"/>
      <c r="DM2" s="884"/>
      <c r="DN2" s="885" t="s">
        <v>348</v>
      </c>
      <c r="DO2" s="960"/>
      <c r="DP2" s="960"/>
      <c r="DQ2" s="960"/>
      <c r="DR2" s="960"/>
      <c r="DS2" s="960"/>
      <c r="DT2" s="984" t="s">
        <v>349</v>
      </c>
      <c r="DU2" s="988"/>
      <c r="DV2" s="960"/>
      <c r="DW2" s="984" t="s">
        <v>350</v>
      </c>
      <c r="DX2" s="988"/>
    </row>
    <row r="3" spans="1:128" x14ac:dyDescent="0.3">
      <c r="A3" s="215"/>
      <c r="B3" s="960" t="s">
        <v>0</v>
      </c>
      <c r="C3" s="960" t="s">
        <v>1</v>
      </c>
      <c r="D3" s="960" t="s">
        <v>2</v>
      </c>
      <c r="E3" s="963" t="s">
        <v>3</v>
      </c>
      <c r="F3" s="962" t="s">
        <v>4</v>
      </c>
      <c r="G3" s="960" t="s">
        <v>5</v>
      </c>
      <c r="H3" s="960" t="s">
        <v>8</v>
      </c>
      <c r="I3" s="963" t="s">
        <v>6</v>
      </c>
      <c r="J3" s="963" t="s">
        <v>137</v>
      </c>
      <c r="K3" s="962" t="s">
        <v>100</v>
      </c>
      <c r="L3" s="960" t="s">
        <v>101</v>
      </c>
      <c r="M3" s="960" t="s">
        <v>102</v>
      </c>
      <c r="N3" s="963" t="s">
        <v>103</v>
      </c>
      <c r="O3" s="963" t="s">
        <v>138</v>
      </c>
      <c r="P3" s="962" t="s">
        <v>104</v>
      </c>
      <c r="Q3" s="960" t="s">
        <v>105</v>
      </c>
      <c r="R3" s="960" t="s">
        <v>106</v>
      </c>
      <c r="S3" s="963" t="s">
        <v>107</v>
      </c>
      <c r="T3" s="963" t="s">
        <v>139</v>
      </c>
      <c r="U3" s="960" t="s">
        <v>0</v>
      </c>
      <c r="V3" s="960" t="s">
        <v>1</v>
      </c>
      <c r="W3" s="960" t="s">
        <v>2</v>
      </c>
      <c r="X3" s="963" t="s">
        <v>3</v>
      </c>
      <c r="Y3" s="962" t="s">
        <v>4</v>
      </c>
      <c r="Z3" s="960" t="s">
        <v>5</v>
      </c>
      <c r="AA3" s="960" t="s">
        <v>8</v>
      </c>
      <c r="AB3" s="963" t="s">
        <v>6</v>
      </c>
      <c r="AC3" s="963" t="s">
        <v>140</v>
      </c>
      <c r="AD3" s="962" t="s">
        <v>100</v>
      </c>
      <c r="AE3" s="960" t="s">
        <v>101</v>
      </c>
      <c r="AF3" s="960" t="s">
        <v>102</v>
      </c>
      <c r="AG3" s="963" t="s">
        <v>103</v>
      </c>
      <c r="AH3" s="963" t="s">
        <v>138</v>
      </c>
      <c r="AI3" s="960" t="s">
        <v>141</v>
      </c>
      <c r="AJ3" s="960" t="s">
        <v>121</v>
      </c>
      <c r="AK3" s="962" t="s">
        <v>104</v>
      </c>
      <c r="AL3" s="960" t="s">
        <v>105</v>
      </c>
      <c r="AM3" s="960" t="s">
        <v>106</v>
      </c>
      <c r="AN3" s="963" t="s">
        <v>107</v>
      </c>
      <c r="AO3" s="963" t="s">
        <v>139</v>
      </c>
      <c r="AP3" s="960" t="s">
        <v>141</v>
      </c>
      <c r="AQ3" s="960" t="s">
        <v>121</v>
      </c>
      <c r="AR3" s="960" t="s">
        <v>0</v>
      </c>
      <c r="AS3" s="960" t="s">
        <v>1</v>
      </c>
      <c r="AT3" s="960" t="s">
        <v>2</v>
      </c>
      <c r="AU3" s="963" t="s">
        <v>3</v>
      </c>
      <c r="AV3" s="962" t="s">
        <v>4</v>
      </c>
      <c r="AW3" s="960" t="s">
        <v>5</v>
      </c>
      <c r="AX3" s="960" t="s">
        <v>8</v>
      </c>
      <c r="AY3" s="963" t="s">
        <v>6</v>
      </c>
      <c r="AZ3" s="963" t="s">
        <v>231</v>
      </c>
      <c r="BA3" s="960" t="s">
        <v>141</v>
      </c>
      <c r="BB3" s="960" t="s">
        <v>121</v>
      </c>
      <c r="BC3" s="962" t="s">
        <v>100</v>
      </c>
      <c r="BD3" s="960" t="s">
        <v>101</v>
      </c>
      <c r="BE3" s="960" t="s">
        <v>102</v>
      </c>
      <c r="BF3" s="963" t="s">
        <v>103</v>
      </c>
      <c r="BG3" s="963" t="s">
        <v>138</v>
      </c>
      <c r="BH3" s="960" t="s">
        <v>141</v>
      </c>
      <c r="BI3" s="960" t="s">
        <v>121</v>
      </c>
      <c r="BJ3" s="962" t="s">
        <v>104</v>
      </c>
      <c r="BK3" s="960" t="s">
        <v>105</v>
      </c>
      <c r="BL3" s="960" t="s">
        <v>106</v>
      </c>
      <c r="BM3" s="963" t="s">
        <v>107</v>
      </c>
      <c r="BN3" s="137" t="s">
        <v>141</v>
      </c>
      <c r="BO3" s="309" t="s">
        <v>121</v>
      </c>
      <c r="BP3" s="960" t="s">
        <v>139</v>
      </c>
      <c r="BQ3" s="137" t="s">
        <v>141</v>
      </c>
      <c r="BR3" s="960" t="s">
        <v>121</v>
      </c>
      <c r="BS3" s="960" t="s">
        <v>0</v>
      </c>
      <c r="BT3" s="960" t="s">
        <v>1</v>
      </c>
      <c r="BU3" s="960" t="s">
        <v>2</v>
      </c>
      <c r="BV3" s="963" t="s">
        <v>3</v>
      </c>
      <c r="BW3" s="137" t="s">
        <v>141</v>
      </c>
      <c r="BX3" s="309" t="s">
        <v>121</v>
      </c>
      <c r="BY3" s="962" t="s">
        <v>4</v>
      </c>
      <c r="BZ3" s="960" t="s">
        <v>5</v>
      </c>
      <c r="CA3" s="960" t="s">
        <v>8</v>
      </c>
      <c r="CB3" s="960" t="s">
        <v>6</v>
      </c>
      <c r="CC3" s="793" t="s">
        <v>284</v>
      </c>
      <c r="CD3" s="960" t="s">
        <v>141</v>
      </c>
      <c r="CE3" s="960" t="s">
        <v>121</v>
      </c>
      <c r="CF3" s="962" t="s">
        <v>100</v>
      </c>
      <c r="CG3" s="960" t="s">
        <v>101</v>
      </c>
      <c r="CH3" s="960" t="s">
        <v>102</v>
      </c>
      <c r="CI3" s="137" t="s">
        <v>103</v>
      </c>
      <c r="CJ3" s="963" t="s">
        <v>138</v>
      </c>
      <c r="CK3" s="960" t="s">
        <v>141</v>
      </c>
      <c r="CL3" s="960" t="s">
        <v>121</v>
      </c>
      <c r="CM3" s="962" t="s">
        <v>104</v>
      </c>
      <c r="CN3" s="960" t="s">
        <v>105</v>
      </c>
      <c r="CO3" s="960" t="s">
        <v>106</v>
      </c>
      <c r="CP3" s="963" t="s">
        <v>107</v>
      </c>
      <c r="CQ3" s="137" t="s">
        <v>141</v>
      </c>
      <c r="CR3" s="309" t="s">
        <v>121</v>
      </c>
      <c r="CS3" s="960" t="s">
        <v>139</v>
      </c>
      <c r="CT3" s="137" t="s">
        <v>141</v>
      </c>
      <c r="CU3" s="960" t="s">
        <v>121</v>
      </c>
      <c r="CV3" s="960" t="s">
        <v>0</v>
      </c>
      <c r="CW3" s="960" t="s">
        <v>1</v>
      </c>
      <c r="CX3" s="960" t="s">
        <v>2</v>
      </c>
      <c r="CY3" s="963" t="s">
        <v>3</v>
      </c>
      <c r="CZ3" s="137" t="s">
        <v>141</v>
      </c>
      <c r="DA3" s="309" t="s">
        <v>121</v>
      </c>
      <c r="DB3" s="962" t="s">
        <v>4</v>
      </c>
      <c r="DC3" s="960" t="s">
        <v>5</v>
      </c>
      <c r="DD3" s="960" t="s">
        <v>8</v>
      </c>
      <c r="DE3" s="960" t="s">
        <v>6</v>
      </c>
      <c r="DF3" s="793" t="s">
        <v>351</v>
      </c>
      <c r="DG3" s="960" t="s">
        <v>141</v>
      </c>
      <c r="DH3" s="960" t="s">
        <v>121</v>
      </c>
      <c r="DI3" s="962" t="s">
        <v>100</v>
      </c>
      <c r="DJ3" s="960" t="s">
        <v>101</v>
      </c>
      <c r="DK3" s="960" t="s">
        <v>102</v>
      </c>
      <c r="DL3" s="137" t="s">
        <v>103</v>
      </c>
      <c r="DM3" s="963" t="s">
        <v>138</v>
      </c>
      <c r="DN3" s="960" t="s">
        <v>141</v>
      </c>
      <c r="DO3" s="960" t="s">
        <v>121</v>
      </c>
      <c r="DP3" s="962" t="s">
        <v>104</v>
      </c>
      <c r="DQ3" s="960" t="s">
        <v>105</v>
      </c>
      <c r="DR3" s="960" t="s">
        <v>106</v>
      </c>
      <c r="DS3" s="963" t="s">
        <v>107</v>
      </c>
      <c r="DT3" s="137" t="s">
        <v>141</v>
      </c>
      <c r="DU3" s="309" t="s">
        <v>121</v>
      </c>
      <c r="DV3" s="960" t="s">
        <v>139</v>
      </c>
      <c r="DW3" s="137" t="s">
        <v>141</v>
      </c>
      <c r="DX3" s="960" t="s">
        <v>121</v>
      </c>
    </row>
    <row r="4" spans="1:128" x14ac:dyDescent="0.3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86">
        <f>CC4-AZ4</f>
        <v>-263.32150774899856</v>
      </c>
      <c r="CE4" s="887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86">
        <f>SUM(CI5:CI13)</f>
        <v>6262.6430610519983</v>
      </c>
      <c r="CJ4" s="888">
        <f>CI4+CC4</f>
        <v>21686.346061051998</v>
      </c>
      <c r="CK4" s="886">
        <f>CJ4-BG4</f>
        <v>-255.70044669700292</v>
      </c>
      <c r="CL4" s="889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89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2420.5820000000003</v>
      </c>
      <c r="DC4" s="311">
        <f t="shared" si="15"/>
        <v>2178.9070000000002</v>
      </c>
      <c r="DD4" s="311">
        <f t="shared" si="15"/>
        <v>2013.2450000000003</v>
      </c>
      <c r="DE4" s="311">
        <f>SUM(DE5:DE13)</f>
        <v>6612.7340000000013</v>
      </c>
      <c r="DF4" s="794">
        <f>SUM(DF5:DF13)</f>
        <v>15015.677000000003</v>
      </c>
      <c r="DG4" s="886">
        <f>DF4-CC4</f>
        <v>-408.02599999999802</v>
      </c>
      <c r="DH4" s="887">
        <f>DF4/CC4-1</f>
        <v>-2.6454477241943608E-2</v>
      </c>
      <c r="DI4" s="311">
        <f t="shared" ref="DI4" si="16">SUM(DI5:DI13)</f>
        <v>1966.1920000000002</v>
      </c>
      <c r="DJ4" s="311">
        <f t="shared" ref="DJ4:DK4" si="17">SUM(DJ5:DJ13)</f>
        <v>1964.396</v>
      </c>
      <c r="DK4" s="311">
        <f t="shared" si="17"/>
        <v>2031.8910000000001</v>
      </c>
      <c r="DL4" s="886">
        <f>SUM(DL5:DL13)</f>
        <v>5962.4789999999985</v>
      </c>
      <c r="DM4" s="888">
        <f>DL4+DF4</f>
        <v>20978.156000000003</v>
      </c>
      <c r="DN4" s="886">
        <f>DM4-CJ4</f>
        <v>-708.19006105199514</v>
      </c>
      <c r="DO4" s="889">
        <f>DM4/CJ4-1</f>
        <v>-3.2656034311095095E-2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89">
        <f>DS4/CP4-1</f>
        <v>0</v>
      </c>
      <c r="DV4" s="311">
        <f>SUM(DV5:DV13)</f>
        <v>29355.618000000002</v>
      </c>
      <c r="DW4" s="311">
        <f>DV4-CS4</f>
        <v>-708.19006105199878</v>
      </c>
      <c r="DX4" s="316">
        <f>DV4/CS4-1</f>
        <v>-2.3556232783745967E-2</v>
      </c>
    </row>
    <row r="5" spans="1:128" x14ac:dyDescent="0.3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90">
        <f>CC5-AZ5</f>
        <v>-263.02536214399879</v>
      </c>
      <c r="CE5" s="891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90">
        <f t="shared" ref="CK5:CK13" si="42">CJ5-BG5</f>
        <v>-345.87936214399815</v>
      </c>
      <c r="CL5" s="889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89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1638.1949999999999</v>
      </c>
      <c r="DC5" s="319">
        <v>1491.5609999999999</v>
      </c>
      <c r="DD5" s="319">
        <v>1388.681</v>
      </c>
      <c r="DE5" s="319">
        <f>SUM(DB5:DD5)</f>
        <v>4518.4369999999999</v>
      </c>
      <c r="DF5" s="795">
        <f>CY5+DE5</f>
        <v>10293.663</v>
      </c>
      <c r="DG5" s="890">
        <f>DF5-CC5</f>
        <v>-727.15300000000025</v>
      </c>
      <c r="DH5" s="891">
        <f t="shared" ref="DH5:DH13" si="51">DF5/CC5-1</f>
        <v>-6.5979960104587509E-2</v>
      </c>
      <c r="DI5" s="319">
        <v>1385.596</v>
      </c>
      <c r="DJ5" s="319">
        <v>1377.5630000000001</v>
      </c>
      <c r="DK5" s="319">
        <v>1352.607</v>
      </c>
      <c r="DL5" s="327">
        <f>SUM(DI5:DK5)</f>
        <v>4115.7659999999996</v>
      </c>
      <c r="DM5" s="652">
        <f t="shared" ref="DM5:DM8" si="52">DL5+DF5</f>
        <v>14409.429</v>
      </c>
      <c r="DN5" s="890">
        <f>DM5-CJ5</f>
        <v>-1052.5060000000012</v>
      </c>
      <c r="DO5" s="889">
        <f t="shared" ref="DO5:DO13" si="53">DM5/CJ5-1</f>
        <v>-6.8070781567766359E-2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4">DS5-CR5</f>
        <v>5723.8535218839161</v>
      </c>
      <c r="DU5" s="889">
        <f t="shared" ref="DU5:DU13" si="55">DS5/CP5-1</f>
        <v>0</v>
      </c>
      <c r="DV5" s="652">
        <f>DM5+DS5</f>
        <v>20133.269</v>
      </c>
      <c r="DW5" s="652">
        <f t="shared" ref="DW5:DW13" si="56">DV5-CS5</f>
        <v>-1052.5060000000012</v>
      </c>
      <c r="DX5" s="316">
        <f t="shared" ref="DX5:DX13" si="57">DV5/CS5-1</f>
        <v>-4.9679844140702922E-2</v>
      </c>
    </row>
    <row r="6" spans="1:128" x14ac:dyDescent="0.3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8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59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0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1">BV6+CB6</f>
        <v>2129.4390000000003</v>
      </c>
      <c r="CD6" s="890">
        <f t="shared" ref="CD6:CD13" si="62">CC6-AZ6</f>
        <v>-10.473649999999907</v>
      </c>
      <c r="CE6" s="891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90">
        <f t="shared" si="42"/>
        <v>93.682350000000042</v>
      </c>
      <c r="CL6" s="889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89">
        <f t="shared" si="45"/>
        <v>0.24421244979466716</v>
      </c>
      <c r="CS6" s="652">
        <f t="shared" ref="CS6" si="63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402.61500000000001</v>
      </c>
      <c r="DC6" s="319">
        <v>347.00400000000002</v>
      </c>
      <c r="DD6" s="319">
        <v>285.80399999999997</v>
      </c>
      <c r="DE6" s="319">
        <f>SUM(DB6:DD6)</f>
        <v>1035.423</v>
      </c>
      <c r="DF6" s="795">
        <f t="shared" ref="DF6:DF7" si="64">CY6+DE6</f>
        <v>2437.154</v>
      </c>
      <c r="DG6" s="890">
        <f t="shared" ref="DG6:DG11" si="65">DF6-CC6</f>
        <v>307.71499999999969</v>
      </c>
      <c r="DH6" s="891">
        <f t="shared" si="51"/>
        <v>0.14450519596945477</v>
      </c>
      <c r="DI6" s="319">
        <v>262.02600000000001</v>
      </c>
      <c r="DJ6" s="319">
        <v>262.33600000000001</v>
      </c>
      <c r="DK6" s="319">
        <v>323.23500000000001</v>
      </c>
      <c r="DL6" s="327">
        <f>SUM(DI6:DK6)</f>
        <v>847.59700000000009</v>
      </c>
      <c r="DM6" s="652">
        <f t="shared" si="52"/>
        <v>3284.7510000000002</v>
      </c>
      <c r="DN6" s="890">
        <f t="shared" ref="DN6:DN13" si="66">DM6-CJ6</f>
        <v>297.02399999999989</v>
      </c>
      <c r="DO6" s="889">
        <f t="shared" si="53"/>
        <v>9.9414705560447736E-2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4"/>
        <v>1433.7317875502054</v>
      </c>
      <c r="DU6" s="889">
        <f t="shared" si="55"/>
        <v>0</v>
      </c>
      <c r="DV6" s="652">
        <f t="shared" ref="DV6" si="67">DM6+DS6</f>
        <v>4718.7270000000008</v>
      </c>
      <c r="DW6" s="652">
        <f t="shared" si="56"/>
        <v>297.02400000000034</v>
      </c>
      <c r="DX6" s="316">
        <f t="shared" si="57"/>
        <v>6.7174118207396605E-2</v>
      </c>
    </row>
    <row r="7" spans="1:128" x14ac:dyDescent="0.3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8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1"/>
        <v>6.8800000000000008</v>
      </c>
      <c r="CD7" s="890">
        <f t="shared" si="62"/>
        <v>-0.70799999999999841</v>
      </c>
      <c r="CE7" s="891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90">
        <f t="shared" si="42"/>
        <v>-1.0249999999999986</v>
      </c>
      <c r="CL7" s="889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89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1.1910000000000001</v>
      </c>
      <c r="DC7" s="319">
        <v>0.97499999999999998</v>
      </c>
      <c r="DD7" s="319">
        <v>0.79</v>
      </c>
      <c r="DE7" s="319">
        <f t="shared" ref="DE7:DE13" si="75">SUM(DB7:DD7)</f>
        <v>2.956</v>
      </c>
      <c r="DF7" s="795">
        <f t="shared" si="64"/>
        <v>7.2989999999999995</v>
      </c>
      <c r="DG7" s="890">
        <f t="shared" si="65"/>
        <v>0.41899999999999871</v>
      </c>
      <c r="DH7" s="891">
        <f t="shared" si="51"/>
        <v>6.0901162790697461E-2</v>
      </c>
      <c r="DI7" s="319">
        <v>0.63600000000000001</v>
      </c>
      <c r="DJ7" s="319">
        <v>0.72299999999999998</v>
      </c>
      <c r="DK7" s="319">
        <v>1.069</v>
      </c>
      <c r="DL7" s="327">
        <f>SUM(DI7:DK7)</f>
        <v>2.4279999999999999</v>
      </c>
      <c r="DM7" s="652">
        <f t="shared" si="52"/>
        <v>9.7270000000000003</v>
      </c>
      <c r="DN7" s="890">
        <f t="shared" si="66"/>
        <v>0.54899999999999949</v>
      </c>
      <c r="DO7" s="889">
        <f t="shared" si="53"/>
        <v>5.9816953584658883E-2</v>
      </c>
      <c r="DP7" s="319">
        <v>1.0049999999999999</v>
      </c>
      <c r="DQ7" s="319">
        <v>1.139</v>
      </c>
      <c r="DR7" s="319">
        <v>1.292</v>
      </c>
      <c r="DS7" s="320">
        <f t="shared" ref="DS7:DS13" si="76">SUM(DP7:DR7)</f>
        <v>3.4359999999999999</v>
      </c>
      <c r="DT7" s="320">
        <f t="shared" si="54"/>
        <v>3.4807595218237419</v>
      </c>
      <c r="DU7" s="889">
        <f t="shared" si="55"/>
        <v>0</v>
      </c>
      <c r="DV7" s="652">
        <f>DM7+DS7</f>
        <v>13.163</v>
      </c>
      <c r="DW7" s="652">
        <f t="shared" si="56"/>
        <v>0.54899999999999949</v>
      </c>
      <c r="DX7" s="316">
        <f t="shared" si="57"/>
        <v>4.3523069605200471E-2</v>
      </c>
    </row>
    <row r="8" spans="1:128" x14ac:dyDescent="0.3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8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90">
        <f t="shared" si="62"/>
        <v>7.9067440000000033</v>
      </c>
      <c r="CE8" s="891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90">
        <f t="shared" si="42"/>
        <v>12.189743999999905</v>
      </c>
      <c r="CL8" s="889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89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87.116</v>
      </c>
      <c r="DC8" s="319">
        <v>82.143000000000001</v>
      </c>
      <c r="DD8" s="319">
        <v>84.072999999999993</v>
      </c>
      <c r="DE8" s="319">
        <f t="shared" si="75"/>
        <v>253.33199999999999</v>
      </c>
      <c r="DF8" s="795">
        <f>CY8+DE8</f>
        <v>533.73400000000004</v>
      </c>
      <c r="DG8" s="890">
        <f t="shared" si="65"/>
        <v>18.927000000000021</v>
      </c>
      <c r="DH8" s="891">
        <f t="shared" si="51"/>
        <v>3.6765234349960263E-2</v>
      </c>
      <c r="DI8" s="319">
        <v>82.456000000000003</v>
      </c>
      <c r="DJ8" s="319">
        <v>79.174999999999997</v>
      </c>
      <c r="DK8" s="319">
        <v>82.183999999999997</v>
      </c>
      <c r="DL8" s="327">
        <f t="shared" ref="DL8:DL13" si="77">SUM(DI8:DK8)</f>
        <v>243.815</v>
      </c>
      <c r="DM8" s="652">
        <f t="shared" si="52"/>
        <v>777.54899999999998</v>
      </c>
      <c r="DN8" s="890">
        <f t="shared" si="66"/>
        <v>32.93100000000004</v>
      </c>
      <c r="DO8" s="889">
        <f t="shared" si="53"/>
        <v>4.4225361191913226E-2</v>
      </c>
      <c r="DP8" s="319">
        <v>83.825000000000003</v>
      </c>
      <c r="DQ8" s="319">
        <v>87.45</v>
      </c>
      <c r="DR8" s="654">
        <v>95.432000000000002</v>
      </c>
      <c r="DS8" s="320">
        <f t="shared" si="76"/>
        <v>266.70699999999999</v>
      </c>
      <c r="DT8" s="320">
        <f t="shared" si="54"/>
        <v>266.71294108855352</v>
      </c>
      <c r="DU8" s="889">
        <f t="shared" si="55"/>
        <v>0</v>
      </c>
      <c r="DV8" s="652">
        <f>DM8+DS8</f>
        <v>1044.2559999999999</v>
      </c>
      <c r="DW8" s="652">
        <f t="shared" si="56"/>
        <v>32.930999999999926</v>
      </c>
      <c r="DX8" s="316">
        <f t="shared" si="57"/>
        <v>3.2562232714508088E-2</v>
      </c>
    </row>
    <row r="9" spans="1:128" x14ac:dyDescent="0.3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8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59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1"/>
        <v>50.881999999999998</v>
      </c>
      <c r="CD9" s="890">
        <f t="shared" si="62"/>
        <v>0.95499999999999829</v>
      </c>
      <c r="CE9" s="891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90">
        <f t="shared" si="42"/>
        <v>2.3259999999999934</v>
      </c>
      <c r="CL9" s="889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89">
        <f t="shared" si="45"/>
        <v>3.5805035805035912E-2</v>
      </c>
      <c r="CS9" s="892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8.7799999999999994</v>
      </c>
      <c r="DC9" s="319">
        <v>8.0250000000000004</v>
      </c>
      <c r="DD9" s="319">
        <v>8.6229999999999993</v>
      </c>
      <c r="DE9" s="319">
        <f t="shared" si="75"/>
        <v>25.427999999999997</v>
      </c>
      <c r="DF9" s="795">
        <f t="shared" ref="DF9:DF13" si="80">CY9+DE9</f>
        <v>53.141999999999996</v>
      </c>
      <c r="DG9" s="890">
        <f t="shared" si="65"/>
        <v>2.259999999999998</v>
      </c>
      <c r="DH9" s="891">
        <f t="shared" si="51"/>
        <v>4.4416493062379603E-2</v>
      </c>
      <c r="DI9" s="319">
        <v>8.5830000000000002</v>
      </c>
      <c r="DJ9" s="319">
        <v>8.0790000000000006</v>
      </c>
      <c r="DK9" s="319">
        <v>8.2349999999999994</v>
      </c>
      <c r="DL9" s="327">
        <f t="shared" si="77"/>
        <v>24.896999999999998</v>
      </c>
      <c r="DM9" s="652">
        <f>DL9+DF9</f>
        <v>78.038999999999987</v>
      </c>
      <c r="DN9" s="890">
        <f t="shared" si="66"/>
        <v>3.188999999999993</v>
      </c>
      <c r="DO9" s="889">
        <f t="shared" si="53"/>
        <v>4.2605210420841644E-2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6"/>
        <v>26.904000000000003</v>
      </c>
      <c r="DT9" s="320">
        <f t="shared" si="54"/>
        <v>26.868194964194966</v>
      </c>
      <c r="DU9" s="889">
        <f t="shared" si="55"/>
        <v>0</v>
      </c>
      <c r="DV9" s="892">
        <f t="shared" ref="DV9:DV13" si="81">DM9+DS9</f>
        <v>104.94299999999998</v>
      </c>
      <c r="DW9" s="652">
        <f t="shared" si="56"/>
        <v>3.188999999999993</v>
      </c>
      <c r="DX9" s="316">
        <f t="shared" si="57"/>
        <v>3.1340291290760103E-2</v>
      </c>
    </row>
    <row r="10" spans="1:128" x14ac:dyDescent="0.3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8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59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1"/>
        <v>647.67100000000005</v>
      </c>
      <c r="CD10" s="890">
        <f t="shared" si="62"/>
        <v>-9.618268604999912</v>
      </c>
      <c r="CE10" s="891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90">
        <f t="shared" si="42"/>
        <v>-22.80020755299995</v>
      </c>
      <c r="CL10" s="889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89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110.46</v>
      </c>
      <c r="DC10" s="319">
        <v>91.912000000000006</v>
      </c>
      <c r="DD10" s="319">
        <v>95.322000000000003</v>
      </c>
      <c r="DE10" s="319">
        <f t="shared" si="75"/>
        <v>297.69400000000002</v>
      </c>
      <c r="DF10" s="795">
        <f t="shared" si="80"/>
        <v>633.85100000000011</v>
      </c>
      <c r="DG10" s="890">
        <f t="shared" si="65"/>
        <v>-13.819999999999936</v>
      </c>
      <c r="DH10" s="891">
        <f t="shared" si="51"/>
        <v>-2.1337994135911531E-2</v>
      </c>
      <c r="DI10" s="319">
        <v>82.933999999999997</v>
      </c>
      <c r="DJ10" s="319">
        <v>89.766999999999996</v>
      </c>
      <c r="DK10" s="319">
        <v>112.02500000000001</v>
      </c>
      <c r="DL10" s="327">
        <f t="shared" si="77"/>
        <v>284.726</v>
      </c>
      <c r="DM10" s="652">
        <f t="shared" ref="DM10:DM11" si="82">DL10+DF10</f>
        <v>918.57700000000011</v>
      </c>
      <c r="DN10" s="890">
        <f t="shared" si="66"/>
        <v>-8.4110610519999227</v>
      </c>
      <c r="DO10" s="889">
        <f t="shared" si="53"/>
        <v>-9.0735376272856882E-3</v>
      </c>
      <c r="DP10" s="319">
        <v>117.38</v>
      </c>
      <c r="DQ10" s="319">
        <v>120.973</v>
      </c>
      <c r="DR10" s="654">
        <v>151.453</v>
      </c>
      <c r="DS10" s="320">
        <f t="shared" si="76"/>
        <v>389.80600000000004</v>
      </c>
      <c r="DT10" s="320">
        <f t="shared" si="54"/>
        <v>389.79535442053412</v>
      </c>
      <c r="DU10" s="889">
        <f t="shared" si="55"/>
        <v>0</v>
      </c>
      <c r="DV10" s="652">
        <f t="shared" si="81"/>
        <v>1308.3830000000003</v>
      </c>
      <c r="DW10" s="652">
        <f t="shared" si="56"/>
        <v>-8.4110610519996953</v>
      </c>
      <c r="DX10" s="316">
        <f t="shared" si="57"/>
        <v>-6.3875296075378563E-3</v>
      </c>
    </row>
    <row r="11" spans="1:128" x14ac:dyDescent="0.3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8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59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1"/>
        <v>166.584</v>
      </c>
      <c r="CD11" s="890">
        <f t="shared" si="62"/>
        <v>7.4499999999999886</v>
      </c>
      <c r="CE11" s="891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90">
        <f t="shared" si="42"/>
        <v>2.09699999999998</v>
      </c>
      <c r="CL11" s="889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89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26.56</v>
      </c>
      <c r="DC11" s="319">
        <v>24.161999999999999</v>
      </c>
      <c r="DD11" s="319">
        <v>21.216999999999999</v>
      </c>
      <c r="DE11" s="319">
        <f t="shared" si="75"/>
        <v>71.938999999999993</v>
      </c>
      <c r="DF11" s="795">
        <f t="shared" si="80"/>
        <v>163.80399999999997</v>
      </c>
      <c r="DG11" s="890">
        <f t="shared" si="65"/>
        <v>-2.7800000000000296</v>
      </c>
      <c r="DH11" s="891">
        <f t="shared" si="51"/>
        <v>-1.6688277385583428E-2</v>
      </c>
      <c r="DI11" s="319">
        <v>19.094000000000001</v>
      </c>
      <c r="DJ11" s="319">
        <v>22.748000000000001</v>
      </c>
      <c r="DK11" s="319">
        <v>23.756</v>
      </c>
      <c r="DL11" s="327">
        <f t="shared" si="77"/>
        <v>65.597999999999999</v>
      </c>
      <c r="DM11" s="652">
        <f t="shared" si="82"/>
        <v>229.40199999999999</v>
      </c>
      <c r="DN11" s="890">
        <f t="shared" si="66"/>
        <v>-2.1000000000000227</v>
      </c>
      <c r="DO11" s="889">
        <f t="shared" si="53"/>
        <v>-9.0711959291929212E-3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6"/>
        <v>84.995999999999995</v>
      </c>
      <c r="DT11" s="320">
        <f t="shared" si="54"/>
        <v>85.026268457141555</v>
      </c>
      <c r="DU11" s="889">
        <f t="shared" si="55"/>
        <v>0</v>
      </c>
      <c r="DV11" s="652">
        <f t="shared" si="81"/>
        <v>314.39799999999997</v>
      </c>
      <c r="DW11" s="652">
        <f t="shared" si="56"/>
        <v>-2.1000000000000227</v>
      </c>
      <c r="DX11" s="316">
        <f t="shared" si="57"/>
        <v>-6.6351130180918316E-3</v>
      </c>
    </row>
    <row r="12" spans="1:128" x14ac:dyDescent="0.3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93">
        <f t="shared" si="58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59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93">
        <v>7.8639999999999759</v>
      </c>
      <c r="BI12" s="893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1"/>
        <v>820.22199999999998</v>
      </c>
      <c r="CD12" s="890">
        <f>CC12-AZ12</f>
        <v>4.6920000000000073</v>
      </c>
      <c r="CE12" s="891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90">
        <f t="shared" si="42"/>
        <v>2.7719999999999345</v>
      </c>
      <c r="CL12" s="889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89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135.75899999999999</v>
      </c>
      <c r="DC12" s="319">
        <v>124.041</v>
      </c>
      <c r="DD12" s="319">
        <v>122.188</v>
      </c>
      <c r="DE12" s="319">
        <f t="shared" si="75"/>
        <v>381.98799999999994</v>
      </c>
      <c r="DF12" s="795">
        <f t="shared" si="80"/>
        <v>831.71399999999994</v>
      </c>
      <c r="DG12" s="890">
        <f>DF12-CC12</f>
        <v>11.491999999999962</v>
      </c>
      <c r="DH12" s="891">
        <f t="shared" si="51"/>
        <v>1.4010840967445315E-2</v>
      </c>
      <c r="DI12" s="319">
        <v>118.68899999999999</v>
      </c>
      <c r="DJ12" s="319">
        <v>117.562</v>
      </c>
      <c r="DK12" s="319">
        <v>119.732</v>
      </c>
      <c r="DL12" s="327">
        <f t="shared" si="77"/>
        <v>355.98299999999995</v>
      </c>
      <c r="DM12" s="652">
        <f>DL12+DF12</f>
        <v>1187.6969999999999</v>
      </c>
      <c r="DN12" s="890">
        <f t="shared" si="66"/>
        <v>27.029999999999973</v>
      </c>
      <c r="DO12" s="889">
        <f t="shared" si="53"/>
        <v>2.3288333346257017E-2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6"/>
        <v>414.27599999999995</v>
      </c>
      <c r="DT12" s="320">
        <f t="shared" si="54"/>
        <v>414.24266084657398</v>
      </c>
      <c r="DU12" s="889">
        <f t="shared" si="55"/>
        <v>0</v>
      </c>
      <c r="DV12" s="652">
        <f t="shared" si="81"/>
        <v>1601.973</v>
      </c>
      <c r="DW12" s="652">
        <f t="shared" si="56"/>
        <v>27.0300000000002</v>
      </c>
      <c r="DX12" s="316">
        <f t="shared" si="57"/>
        <v>1.7162525881889268E-2</v>
      </c>
    </row>
    <row r="13" spans="1:128" x14ac:dyDescent="0.3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8"/>
        <v>555.44981200000007</v>
      </c>
      <c r="AI13" s="894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59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95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1"/>
        <v>66.402000000000015</v>
      </c>
      <c r="CD13" s="896">
        <f t="shared" si="62"/>
        <v>-0.49997099999998795</v>
      </c>
      <c r="CE13" s="897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96">
        <f t="shared" si="42"/>
        <v>0.93702900000000966</v>
      </c>
      <c r="CL13" s="898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98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9.9060000000000006</v>
      </c>
      <c r="DC13" s="466">
        <v>9.0839999999999996</v>
      </c>
      <c r="DD13" s="466">
        <v>6.5469999999999997</v>
      </c>
      <c r="DE13" s="330">
        <f t="shared" si="75"/>
        <v>25.537000000000003</v>
      </c>
      <c r="DF13" s="796">
        <f t="shared" si="80"/>
        <v>61.316000000000003</v>
      </c>
      <c r="DG13" s="896">
        <f t="shared" ref="DG13" si="84">DF13-CC13</f>
        <v>-5.0860000000000127</v>
      </c>
      <c r="DH13" s="897">
        <f t="shared" si="51"/>
        <v>-7.6594078491611928E-2</v>
      </c>
      <c r="DI13" s="329">
        <v>6.1779999999999999</v>
      </c>
      <c r="DJ13" s="330">
        <v>6.4429999999999996</v>
      </c>
      <c r="DK13" s="330">
        <v>9.048</v>
      </c>
      <c r="DL13" s="332">
        <f t="shared" si="77"/>
        <v>21.668999999999997</v>
      </c>
      <c r="DM13" s="655">
        <f t="shared" ref="DM13" si="85">DL13+DF13</f>
        <v>82.984999999999999</v>
      </c>
      <c r="DN13" s="896">
        <f t="shared" si="66"/>
        <v>-5.896000000000015</v>
      </c>
      <c r="DO13" s="898">
        <f t="shared" si="53"/>
        <v>-6.6335887309998953E-2</v>
      </c>
      <c r="DP13" s="330">
        <v>9.9610000000000003</v>
      </c>
      <c r="DQ13" s="330">
        <v>11.047000000000001</v>
      </c>
      <c r="DR13" s="330">
        <v>12.513</v>
      </c>
      <c r="DS13" s="331">
        <f t="shared" si="76"/>
        <v>33.521000000000001</v>
      </c>
      <c r="DT13" s="331">
        <f t="shared" si="54"/>
        <v>33.530485255008571</v>
      </c>
      <c r="DU13" s="898">
        <f t="shared" si="55"/>
        <v>0</v>
      </c>
      <c r="DV13" s="655">
        <f t="shared" si="81"/>
        <v>116.506</v>
      </c>
      <c r="DW13" s="655">
        <f t="shared" si="56"/>
        <v>-5.896000000000015</v>
      </c>
      <c r="DX13" s="316">
        <f t="shared" si="57"/>
        <v>-4.8169147562948433E-2</v>
      </c>
    </row>
    <row r="14" spans="1:128" ht="15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3">
      <c r="A15" s="989" t="s">
        <v>150</v>
      </c>
      <c r="B15" s="990"/>
      <c r="C15" s="990"/>
      <c r="D15" s="990"/>
      <c r="E15" s="990"/>
      <c r="F15" s="990"/>
      <c r="G15" s="990"/>
      <c r="H15" s="990"/>
      <c r="I15" s="990"/>
      <c r="J15" s="990"/>
      <c r="K15" s="990"/>
      <c r="L15" s="990"/>
      <c r="M15" s="990"/>
      <c r="N15" s="990"/>
      <c r="O15" s="990"/>
      <c r="P15" s="990"/>
      <c r="Q15" s="990"/>
      <c r="R15" s="990"/>
      <c r="S15" s="990"/>
      <c r="T15" s="990"/>
      <c r="U15" s="990"/>
      <c r="V15" s="991"/>
      <c r="W15" s="991"/>
      <c r="X15" s="991"/>
    </row>
    <row r="16" spans="1:128" ht="43.5" customHeight="1" x14ac:dyDescent="0.3">
      <c r="A16" s="3"/>
      <c r="B16" s="982">
        <v>2011</v>
      </c>
      <c r="C16" s="982"/>
      <c r="D16" s="982"/>
      <c r="E16" s="982"/>
      <c r="F16" s="982"/>
      <c r="G16" s="982"/>
      <c r="H16" s="982"/>
      <c r="I16" s="992"/>
      <c r="J16" s="954"/>
      <c r="K16" s="954"/>
      <c r="L16" s="954"/>
      <c r="M16" s="954"/>
      <c r="N16" s="954"/>
      <c r="O16" s="954"/>
      <c r="P16" s="954"/>
      <c r="Q16" s="954"/>
      <c r="R16" s="954"/>
      <c r="S16" s="954"/>
      <c r="T16" s="954"/>
      <c r="U16" s="993">
        <v>2012</v>
      </c>
      <c r="V16" s="982"/>
      <c r="W16" s="982"/>
      <c r="X16" s="982"/>
      <c r="Y16" s="982"/>
      <c r="Z16" s="982"/>
      <c r="AA16" s="982"/>
      <c r="AB16" s="992"/>
      <c r="AC16" s="959"/>
      <c r="AD16" s="954"/>
      <c r="AE16" s="954"/>
      <c r="AF16" s="954"/>
      <c r="AG16" s="954"/>
      <c r="AH16" s="958"/>
      <c r="AI16" s="137" t="s">
        <v>135</v>
      </c>
      <c r="AJ16" s="960"/>
      <c r="AK16" s="960"/>
      <c r="AL16" s="960"/>
      <c r="AM16" s="960"/>
      <c r="AN16" s="960"/>
      <c r="AO16" s="960"/>
      <c r="AP16" s="960" t="s">
        <v>135</v>
      </c>
      <c r="AQ16" s="960"/>
      <c r="AR16" s="993">
        <v>2013</v>
      </c>
      <c r="AS16" s="982"/>
      <c r="AT16" s="982"/>
      <c r="AU16" s="982"/>
      <c r="AV16" s="982"/>
      <c r="AW16" s="982"/>
      <c r="AX16" s="982"/>
      <c r="AY16" s="994"/>
      <c r="AZ16" s="954"/>
      <c r="BA16" s="995" t="s">
        <v>230</v>
      </c>
      <c r="BB16" s="995"/>
      <c r="BC16" s="954"/>
      <c r="BD16" s="954"/>
      <c r="BE16" s="954"/>
      <c r="BF16" s="954"/>
      <c r="BG16" s="137"/>
      <c r="BH16" s="960"/>
      <c r="BI16" s="960"/>
      <c r="BJ16" s="960"/>
      <c r="BK16" s="960"/>
      <c r="BL16" s="960"/>
      <c r="BM16" s="657"/>
      <c r="BN16" s="984" t="s">
        <v>265</v>
      </c>
      <c r="BO16" s="988"/>
      <c r="BP16" s="960"/>
      <c r="BQ16" s="984" t="s">
        <v>267</v>
      </c>
      <c r="BR16" s="985"/>
      <c r="BS16" s="959">
        <v>2014</v>
      </c>
      <c r="BT16" s="954"/>
      <c r="BU16" s="954"/>
      <c r="BV16" s="954"/>
      <c r="BW16" s="984" t="s">
        <v>280</v>
      </c>
      <c r="BX16" s="988"/>
      <c r="BY16" s="954"/>
      <c r="BZ16" s="954"/>
      <c r="CA16" s="954"/>
      <c r="CB16" s="961"/>
      <c r="CC16" s="954"/>
      <c r="CD16" s="986" t="s">
        <v>352</v>
      </c>
      <c r="CE16" s="987"/>
      <c r="CF16" s="954"/>
      <c r="CG16" s="954"/>
      <c r="CH16" s="954"/>
      <c r="CI16" s="900"/>
      <c r="CJ16" s="963"/>
      <c r="CK16" s="885" t="s">
        <v>353</v>
      </c>
      <c r="CL16" s="960"/>
      <c r="CM16" s="960"/>
      <c r="CN16" s="960"/>
      <c r="CO16" s="960"/>
      <c r="CP16" s="657"/>
      <c r="CQ16" s="984" t="s">
        <v>282</v>
      </c>
      <c r="CR16" s="988"/>
      <c r="CS16" s="960"/>
      <c r="CT16" s="984" t="s">
        <v>354</v>
      </c>
      <c r="CU16" s="985"/>
      <c r="CV16" s="959">
        <v>2015</v>
      </c>
      <c r="CW16" s="954"/>
      <c r="CX16" s="954"/>
      <c r="CY16" s="954"/>
      <c r="CZ16" s="984" t="s">
        <v>346</v>
      </c>
      <c r="DA16" s="988"/>
      <c r="DB16" s="954"/>
      <c r="DC16" s="954"/>
      <c r="DD16" s="954"/>
      <c r="DE16" s="961"/>
      <c r="DF16" s="954"/>
      <c r="DG16" s="986" t="s">
        <v>355</v>
      </c>
      <c r="DH16" s="987"/>
      <c r="DI16" s="954"/>
      <c r="DJ16" s="954"/>
      <c r="DK16" s="954"/>
      <c r="DL16" s="900"/>
      <c r="DM16" s="963"/>
      <c r="DN16" s="885" t="s">
        <v>356</v>
      </c>
      <c r="DO16" s="960"/>
      <c r="DP16" s="960"/>
      <c r="DQ16" s="960"/>
      <c r="DR16" s="960"/>
      <c r="DS16" s="657"/>
      <c r="DT16" s="984" t="s">
        <v>349</v>
      </c>
      <c r="DU16" s="988"/>
      <c r="DV16" s="960"/>
      <c r="DW16" s="984" t="s">
        <v>357</v>
      </c>
      <c r="DX16" s="985"/>
    </row>
    <row r="17" spans="1:129" ht="22.5" customHeight="1" x14ac:dyDescent="0.3">
      <c r="A17" s="215"/>
      <c r="B17" s="960" t="s">
        <v>0</v>
      </c>
      <c r="C17" s="960" t="s">
        <v>1</v>
      </c>
      <c r="D17" s="960" t="s">
        <v>2</v>
      </c>
      <c r="E17" s="963" t="s">
        <v>3</v>
      </c>
      <c r="F17" s="962" t="s">
        <v>4</v>
      </c>
      <c r="G17" s="960" t="s">
        <v>5</v>
      </c>
      <c r="H17" s="960" t="s">
        <v>8</v>
      </c>
      <c r="I17" s="960" t="s">
        <v>6</v>
      </c>
      <c r="J17" s="137" t="s">
        <v>137</v>
      </c>
      <c r="K17" s="960" t="s">
        <v>100</v>
      </c>
      <c r="L17" s="960" t="s">
        <v>101</v>
      </c>
      <c r="M17" s="960" t="s">
        <v>102</v>
      </c>
      <c r="N17" s="963" t="s">
        <v>103</v>
      </c>
      <c r="O17" s="337" t="s">
        <v>138</v>
      </c>
      <c r="P17" s="960" t="s">
        <v>104</v>
      </c>
      <c r="Q17" s="960" t="s">
        <v>105</v>
      </c>
      <c r="R17" s="960" t="s">
        <v>106</v>
      </c>
      <c r="S17" s="960" t="s">
        <v>107</v>
      </c>
      <c r="T17" s="338" t="s">
        <v>139</v>
      </c>
      <c r="U17" s="962" t="s">
        <v>0</v>
      </c>
      <c r="V17" s="960" t="s">
        <v>1</v>
      </c>
      <c r="W17" s="960" t="s">
        <v>2</v>
      </c>
      <c r="X17" s="963" t="s">
        <v>3</v>
      </c>
      <c r="Y17" s="960" t="s">
        <v>4</v>
      </c>
      <c r="Z17" s="960" t="s">
        <v>5</v>
      </c>
      <c r="AA17" s="960" t="s">
        <v>8</v>
      </c>
      <c r="AB17" s="963" t="s">
        <v>6</v>
      </c>
      <c r="AC17" s="137" t="s">
        <v>140</v>
      </c>
      <c r="AD17" s="962" t="s">
        <v>100</v>
      </c>
      <c r="AE17" s="960" t="s">
        <v>101</v>
      </c>
      <c r="AF17" s="960" t="s">
        <v>102</v>
      </c>
      <c r="AG17" s="963" t="s">
        <v>103</v>
      </c>
      <c r="AH17" s="963" t="s">
        <v>138</v>
      </c>
      <c r="AI17" s="137" t="s">
        <v>151</v>
      </c>
      <c r="AJ17" s="960" t="s">
        <v>121</v>
      </c>
      <c r="AK17" s="962" t="s">
        <v>104</v>
      </c>
      <c r="AL17" s="960" t="s">
        <v>105</v>
      </c>
      <c r="AM17" s="960" t="s">
        <v>106</v>
      </c>
      <c r="AN17" s="960" t="s">
        <v>107</v>
      </c>
      <c r="AO17" s="137" t="s">
        <v>139</v>
      </c>
      <c r="AP17" s="960" t="s">
        <v>151</v>
      </c>
      <c r="AQ17" s="960" t="s">
        <v>121</v>
      </c>
      <c r="AR17" s="962" t="s">
        <v>0</v>
      </c>
      <c r="AS17" s="960" t="s">
        <v>1</v>
      </c>
      <c r="AT17" s="960" t="s">
        <v>2</v>
      </c>
      <c r="AU17" s="963" t="s">
        <v>3</v>
      </c>
      <c r="AV17" s="960" t="s">
        <v>4</v>
      </c>
      <c r="AW17" s="960" t="s">
        <v>5</v>
      </c>
      <c r="AX17" s="960" t="s">
        <v>8</v>
      </c>
      <c r="AY17" s="309" t="s">
        <v>6</v>
      </c>
      <c r="AZ17" s="963" t="s">
        <v>231</v>
      </c>
      <c r="BA17" s="960" t="s">
        <v>246</v>
      </c>
      <c r="BB17" s="960" t="s">
        <v>121</v>
      </c>
      <c r="BC17" s="962" t="s">
        <v>100</v>
      </c>
      <c r="BD17" s="960" t="s">
        <v>101</v>
      </c>
      <c r="BE17" s="960" t="s">
        <v>102</v>
      </c>
      <c r="BF17" s="963" t="s">
        <v>103</v>
      </c>
      <c r="BG17" s="963" t="s">
        <v>138</v>
      </c>
      <c r="BH17" s="960" t="s">
        <v>246</v>
      </c>
      <c r="BI17" s="960" t="s">
        <v>121</v>
      </c>
      <c r="BJ17" s="962" t="s">
        <v>104</v>
      </c>
      <c r="BK17" s="960" t="s">
        <v>105</v>
      </c>
      <c r="BL17" s="960" t="s">
        <v>106</v>
      </c>
      <c r="BM17" s="658" t="s">
        <v>107</v>
      </c>
      <c r="BN17" s="309" t="s">
        <v>268</v>
      </c>
      <c r="BO17" s="309" t="s">
        <v>121</v>
      </c>
      <c r="BP17" s="960" t="s">
        <v>139</v>
      </c>
      <c r="BQ17" s="137" t="s">
        <v>151</v>
      </c>
      <c r="BR17" s="963" t="s">
        <v>121</v>
      </c>
      <c r="BS17" s="962" t="s">
        <v>0</v>
      </c>
      <c r="BT17" s="960" t="s">
        <v>1</v>
      </c>
      <c r="BU17" s="960" t="s">
        <v>2</v>
      </c>
      <c r="BV17" s="963" t="s">
        <v>3</v>
      </c>
      <c r="BW17" s="309" t="s">
        <v>268</v>
      </c>
      <c r="BX17" s="309" t="s">
        <v>121</v>
      </c>
      <c r="BY17" s="960" t="s">
        <v>4</v>
      </c>
      <c r="BZ17" s="960" t="s">
        <v>5</v>
      </c>
      <c r="CA17" s="960" t="s">
        <v>8</v>
      </c>
      <c r="CB17" s="309" t="s">
        <v>6</v>
      </c>
      <c r="CC17" s="960" t="s">
        <v>284</v>
      </c>
      <c r="CD17" s="962" t="s">
        <v>246</v>
      </c>
      <c r="CE17" s="963" t="s">
        <v>121</v>
      </c>
      <c r="CF17" s="960" t="s">
        <v>100</v>
      </c>
      <c r="CG17" s="960" t="s">
        <v>101</v>
      </c>
      <c r="CH17" s="960" t="s">
        <v>102</v>
      </c>
      <c r="CI17" s="137" t="s">
        <v>103</v>
      </c>
      <c r="CJ17" s="963" t="s">
        <v>138</v>
      </c>
      <c r="CK17" s="960" t="s">
        <v>246</v>
      </c>
      <c r="CL17" s="960" t="s">
        <v>121</v>
      </c>
      <c r="CM17" s="962" t="s">
        <v>104</v>
      </c>
      <c r="CN17" s="960" t="s">
        <v>105</v>
      </c>
      <c r="CO17" s="960" t="s">
        <v>106</v>
      </c>
      <c r="CP17" s="658" t="s">
        <v>107</v>
      </c>
      <c r="CQ17" s="309" t="s">
        <v>268</v>
      </c>
      <c r="CR17" s="309" t="s">
        <v>121</v>
      </c>
      <c r="CS17" s="960" t="s">
        <v>139</v>
      </c>
      <c r="CT17" s="137" t="s">
        <v>151</v>
      </c>
      <c r="CU17" s="963" t="s">
        <v>121</v>
      </c>
      <c r="CV17" s="962" t="s">
        <v>0</v>
      </c>
      <c r="CW17" s="960" t="s">
        <v>1</v>
      </c>
      <c r="CX17" s="960" t="s">
        <v>2</v>
      </c>
      <c r="CY17" s="963" t="s">
        <v>3</v>
      </c>
      <c r="CZ17" s="309" t="s">
        <v>268</v>
      </c>
      <c r="DA17" s="309" t="s">
        <v>121</v>
      </c>
      <c r="DB17" s="960" t="s">
        <v>4</v>
      </c>
      <c r="DC17" s="960" t="s">
        <v>5</v>
      </c>
      <c r="DD17" s="960" t="s">
        <v>8</v>
      </c>
      <c r="DE17" s="309" t="s">
        <v>6</v>
      </c>
      <c r="DF17" s="960" t="s">
        <v>351</v>
      </c>
      <c r="DG17" s="962" t="s">
        <v>246</v>
      </c>
      <c r="DH17" s="963" t="s">
        <v>121</v>
      </c>
      <c r="DI17" s="960" t="s">
        <v>100</v>
      </c>
      <c r="DJ17" s="960" t="s">
        <v>101</v>
      </c>
      <c r="DK17" s="960" t="s">
        <v>102</v>
      </c>
      <c r="DL17" s="137" t="s">
        <v>103</v>
      </c>
      <c r="DM17" s="963" t="s">
        <v>138</v>
      </c>
      <c r="DN17" s="960" t="s">
        <v>246</v>
      </c>
      <c r="DO17" s="960" t="s">
        <v>121</v>
      </c>
      <c r="DP17" s="962" t="s">
        <v>104</v>
      </c>
      <c r="DQ17" s="960" t="s">
        <v>105</v>
      </c>
      <c r="DR17" s="960" t="s">
        <v>106</v>
      </c>
      <c r="DS17" s="658" t="s">
        <v>107</v>
      </c>
      <c r="DT17" s="309" t="s">
        <v>268</v>
      </c>
      <c r="DU17" s="309" t="s">
        <v>121</v>
      </c>
      <c r="DV17" s="960" t="s">
        <v>139</v>
      </c>
      <c r="DW17" s="137" t="s">
        <v>151</v>
      </c>
      <c r="DX17" s="963" t="s">
        <v>121</v>
      </c>
    </row>
    <row r="18" spans="1:129" x14ac:dyDescent="0.3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901">
        <f>CC18-AZ18</f>
        <v>0.24153304526502417</v>
      </c>
      <c r="CE18" s="902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903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89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3.7097498781517304</v>
      </c>
      <c r="DC18" s="340">
        <f t="shared" ref="DC18" si="95">SUMPRODUCT(DC5:DC13,DC19:DC27)/DC4</f>
        <v>3.538056938225167</v>
      </c>
      <c r="DD18" s="340">
        <f>SUMPRODUCT(DD5:DD13,DD19:DD27)/DD4</f>
        <v>3.4279511067042172</v>
      </c>
      <c r="DE18" s="340">
        <f>SUMPRODUCT(DE5:DE13,DE19:DE27)/DE4</f>
        <v>3.5598771437523316</v>
      </c>
      <c r="DF18" s="340">
        <f>SUMPRODUCT(DF5:DF13,DF19:DF27)/DF4</f>
        <v>3.6843113948248161</v>
      </c>
      <c r="DG18" s="901">
        <f>DF18-CC18</f>
        <v>0.38677095446907073</v>
      </c>
      <c r="DH18" s="902">
        <f>DF18/CC18-1</f>
        <v>0.11729073879905028</v>
      </c>
      <c r="DI18" s="340">
        <f>SUMPRODUCT(DI5:DI13,DI19:DI27)/DI4</f>
        <v>3.8679557390761792</v>
      </c>
      <c r="DJ18" s="340">
        <f t="shared" ref="DJ18" si="96">SUMPRODUCT(DJ5:DJ13,DJ19:DJ27)/DJ4</f>
        <v>3.7750054005254721</v>
      </c>
      <c r="DK18" s="340">
        <f>SUMPRODUCT(DK5:DK13,DK19:DK27)/DK4</f>
        <v>3.9755800056888608</v>
      </c>
      <c r="DL18" s="341">
        <f>SUMPRODUCT(DL5:DL13,DL19:DL27)/DL4</f>
        <v>3.8728393078492034</v>
      </c>
      <c r="DM18" s="968">
        <f>SUMPRODUCT(DM5:DM13,DM19:DM27)/DM4</f>
        <v>3.7486604802354924</v>
      </c>
      <c r="DN18" s="590">
        <f>DM18-CJ18</f>
        <v>0.4079013020266764</v>
      </c>
      <c r="DO18" s="903">
        <f>DM18/CJ18-1</f>
        <v>0.12209838550690666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89">
        <f>DS18/CP18-1</f>
        <v>0</v>
      </c>
      <c r="DV18" s="342">
        <f>SUMPRODUCT(DV5:DV13,DV19:DV27)/DV4</f>
        <v>3.7579459579277352</v>
      </c>
      <c r="DW18" s="660">
        <f>DV18-CS18</f>
        <v>0.30258765953332967</v>
      </c>
      <c r="DX18" s="316">
        <v>7.1054724746998588E-2</v>
      </c>
    </row>
    <row r="19" spans="1:129" x14ac:dyDescent="0.3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901">
        <f>CC19-AZ19</f>
        <v>0.13946580430576949</v>
      </c>
      <c r="CE19" s="902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903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89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3.0163373743425606</v>
      </c>
      <c r="DC19" s="348">
        <v>2.8026537893592334</v>
      </c>
      <c r="DD19" s="348">
        <v>2.7089305923075155</v>
      </c>
      <c r="DE19" s="347">
        <f>AVERAGE(DB19,DD19,DC19)</f>
        <v>2.8426405853364365</v>
      </c>
      <c r="DF19" s="348">
        <f>AVERAGE(CY19,DE19)</f>
        <v>3.0066697329578114</v>
      </c>
      <c r="DG19" s="901">
        <f>DF19-CC19</f>
        <v>0.32820392865204173</v>
      </c>
      <c r="DH19" s="902">
        <f t="shared" ref="DH19:DH27" si="127">DF19/CC19-1</f>
        <v>0.12253429859901033</v>
      </c>
      <c r="DI19" s="348">
        <v>3.1289563420409179</v>
      </c>
      <c r="DJ19" s="348">
        <v>2.9528220069537165</v>
      </c>
      <c r="DK19" s="348">
        <v>3.0877927859145511</v>
      </c>
      <c r="DL19" s="350">
        <f>AVERAGE(DI19,DK19,DJ19)</f>
        <v>3.056523711636395</v>
      </c>
      <c r="DM19" s="662">
        <f>AVERAGE(CY19,DE19,DL19)</f>
        <v>3.0232877258506723</v>
      </c>
      <c r="DN19" s="590">
        <f t="shared" ref="DN19:DN27" si="128">DM19-CJ19</f>
        <v>0.32408471837686514</v>
      </c>
      <c r="DO19" s="903">
        <f t="shared" ref="DO19:DO27" si="129">DM19/CJ19-1</f>
        <v>0.12006681879040171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89">
        <f t="shared" ref="DU19:DU27" si="131">DS19/CP19-1</f>
        <v>0</v>
      </c>
      <c r="DV19" s="347">
        <f>AVERAGE(CY19,DE19,DL19,DS19)</f>
        <v>3.051770738022237</v>
      </c>
      <c r="DW19" s="662">
        <f t="shared" ref="DW19:DW27" si="132">DV19-CS19</f>
        <v>0.24306353878264897</v>
      </c>
      <c r="DX19" s="316">
        <f>DV19/CS19-1</f>
        <v>8.6539294251979815E-2</v>
      </c>
    </row>
    <row r="20" spans="1:129" x14ac:dyDescent="0.3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901">
        <f t="shared" ref="CD20:CD27" si="140">CC20-AZ20</f>
        <v>0.61701349797382932</v>
      </c>
      <c r="CE20" s="902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903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89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5.3708591375292665</v>
      </c>
      <c r="DC20" s="348">
        <v>5.2763892719299523</v>
      </c>
      <c r="DD20" s="348">
        <v>5.2026791749882095</v>
      </c>
      <c r="DE20" s="347">
        <f t="shared" ref="DE20" si="146">AVERAGE(DB20,DD20,DC20)</f>
        <v>5.2833091948158097</v>
      </c>
      <c r="DF20" s="348">
        <f>AVERAGE(CY20,DE20)</f>
        <v>5.3658103353303268</v>
      </c>
      <c r="DG20" s="901">
        <f t="shared" ref="DG20:DG25" si="147">DF20-CC20</f>
        <v>0.16778491006979657</v>
      </c>
      <c r="DH20" s="902">
        <f t="shared" si="127"/>
        <v>3.227858587501764E-2</v>
      </c>
      <c r="DI20" s="348">
        <v>5.8543179957675866</v>
      </c>
      <c r="DJ20" s="348">
        <v>5.8995786313409226</v>
      </c>
      <c r="DK20" s="348">
        <v>6.0915850130183848</v>
      </c>
      <c r="DL20" s="350">
        <f t="shared" ref="DL20:DL27" si="148">AVERAGE(DI20,DK20,DJ20)</f>
        <v>5.9484938800422986</v>
      </c>
      <c r="DM20" s="662">
        <f>AVERAGE(CY20,DE20,DL20)</f>
        <v>5.5600381835676513</v>
      </c>
      <c r="DN20" s="590">
        <f t="shared" si="128"/>
        <v>0.27118617035585668</v>
      </c>
      <c r="DO20" s="903">
        <f t="shared" si="129"/>
        <v>5.1275053580327246E-2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49">DS20-CR20</f>
        <v>5.5671829748028872</v>
      </c>
      <c r="DU20" s="889">
        <f t="shared" si="131"/>
        <v>0</v>
      </c>
      <c r="DV20" s="347">
        <f t="shared" ref="DV20:DV27" si="150">AVERAGE(CY20,DE20,DL20,DS20)</f>
        <v>5.5757217027248549</v>
      </c>
      <c r="DW20" s="662">
        <f t="shared" si="132"/>
        <v>0.20338962776689229</v>
      </c>
      <c r="DX20" s="316">
        <f t="shared" ref="DX20:DX22" si="151">DV20/CS20-1</f>
        <v>3.7858722232557485E-2</v>
      </c>
    </row>
    <row r="21" spans="1:129" s="481" customFormat="1" x14ac:dyDescent="0.3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901">
        <f t="shared" si="140"/>
        <v>1.476450473644455</v>
      </c>
      <c r="CE21" s="902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903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89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12.160970561096454</v>
      </c>
      <c r="DC21" s="472">
        <v>12.289304165546564</v>
      </c>
      <c r="DD21" s="472">
        <v>9.6311105342993386</v>
      </c>
      <c r="DE21" s="473">
        <f>AVERAGE(DB21,DD21,DC21)</f>
        <v>11.360461753647451</v>
      </c>
      <c r="DF21" s="348">
        <f>AVERAGE(CY21,DE21)</f>
        <v>11.593891574658418</v>
      </c>
      <c r="DG21" s="901">
        <f t="shared" si="147"/>
        <v>-0.3608922323193724</v>
      </c>
      <c r="DH21" s="902">
        <f t="shared" si="127"/>
        <v>-3.0188101946998502E-2</v>
      </c>
      <c r="DI21" s="472">
        <v>9.3000597935548814</v>
      </c>
      <c r="DJ21" s="472">
        <v>9.6915906039433235</v>
      </c>
      <c r="DK21" s="472">
        <v>11.549683438962768</v>
      </c>
      <c r="DL21" s="350">
        <v>10.41</v>
      </c>
      <c r="DM21" s="662">
        <f t="shared" ref="DM21:DM27" si="152">AVERAGE(CY21,DE21,DL21)</f>
        <v>11.19926104977228</v>
      </c>
      <c r="DN21" s="590">
        <f t="shared" si="128"/>
        <v>-0.58392815487957961</v>
      </c>
      <c r="DO21" s="903">
        <f t="shared" si="129"/>
        <v>-4.9556036548157212E-2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49"/>
        <v>11.353816561802624</v>
      </c>
      <c r="DU21" s="889">
        <f t="shared" si="131"/>
        <v>0</v>
      </c>
      <c r="DV21" s="347">
        <f t="shared" si="150"/>
        <v>11.215422999017838</v>
      </c>
      <c r="DW21" s="662">
        <f t="shared" si="132"/>
        <v>-0.43794611615968471</v>
      </c>
      <c r="DX21" s="316">
        <f t="shared" si="151"/>
        <v>-3.7581073064037573E-2</v>
      </c>
      <c r="DY21" s="308"/>
    </row>
    <row r="22" spans="1:129" x14ac:dyDescent="0.3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901">
        <f t="shared" si="140"/>
        <v>0.28104362086145773</v>
      </c>
      <c r="CE22" s="902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903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89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4.70997290968364</v>
      </c>
      <c r="DC22" s="348">
        <v>4.7139500626955435</v>
      </c>
      <c r="DD22" s="348">
        <v>4.6593555600490051</v>
      </c>
      <c r="DE22" s="347">
        <f t="shared" ref="DE22:DE27" si="157">AVERAGE(DB22,DD22,DC22)</f>
        <v>4.6944261774760632</v>
      </c>
      <c r="DF22" s="348">
        <f>AVERAGE(CY22,DE22)</f>
        <v>4.6990967620148822</v>
      </c>
      <c r="DG22" s="901">
        <f t="shared" si="147"/>
        <v>0.43522836858304714</v>
      </c>
      <c r="DH22" s="902">
        <f t="shared" si="127"/>
        <v>0.10207359337203825</v>
      </c>
      <c r="DI22" s="348">
        <v>5.070500241704667</v>
      </c>
      <c r="DJ22" s="348">
        <v>5.0706030944111147</v>
      </c>
      <c r="DK22" s="348">
        <v>5.0699527888640121</v>
      </c>
      <c r="DL22" s="350">
        <f>AVERAGE(DI22,DK22,DJ22)</f>
        <v>5.0703520416599313</v>
      </c>
      <c r="DM22" s="662">
        <f t="shared" si="152"/>
        <v>4.8228485218965647</v>
      </c>
      <c r="DN22" s="590">
        <f t="shared" si="128"/>
        <v>0.43683083033496661</v>
      </c>
      <c r="DO22" s="903">
        <f t="shared" si="129"/>
        <v>9.959623080759572E-2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49"/>
        <v>4.552509152057894</v>
      </c>
      <c r="DU22" s="889">
        <f t="shared" si="131"/>
        <v>0</v>
      </c>
      <c r="DV22" s="347">
        <f t="shared" si="150"/>
        <v>4.7749379571740853</v>
      </c>
      <c r="DW22" s="662">
        <f t="shared" si="132"/>
        <v>0.32762312275122518</v>
      </c>
      <c r="DX22" s="316">
        <f t="shared" si="151"/>
        <v>7.3667625286020888E-2</v>
      </c>
    </row>
    <row r="23" spans="1:129" x14ac:dyDescent="0.3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901">
        <f t="shared" si="140"/>
        <v>1.4278594759150369</v>
      </c>
      <c r="CE23" s="902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8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903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89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358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6.7782829760943075</v>
      </c>
      <c r="DC23" s="348">
        <v>6.979228545212381</v>
      </c>
      <c r="DD23" s="348">
        <v>6.5573153641105648</v>
      </c>
      <c r="DE23" s="347">
        <f t="shared" si="157"/>
        <v>6.7716089618057511</v>
      </c>
      <c r="DF23" s="348">
        <f t="shared" ref="DF23:DF27" si="159">AVERAGE(CY23,DE23)</f>
        <v>6.7814514737734024</v>
      </c>
      <c r="DG23" s="901">
        <f t="shared" si="147"/>
        <v>5.2498208862336249E-2</v>
      </c>
      <c r="DH23" s="902">
        <f t="shared" si="127"/>
        <v>7.8018388292417917E-3</v>
      </c>
      <c r="DI23" s="348">
        <v>8.736486790508323</v>
      </c>
      <c r="DJ23" s="348">
        <v>8.7797785792995562</v>
      </c>
      <c r="DK23" s="348">
        <v>8.8755720231882087</v>
      </c>
      <c r="DL23" s="350">
        <f t="shared" si="148"/>
        <v>8.797279130998696</v>
      </c>
      <c r="DM23" s="662">
        <f t="shared" si="152"/>
        <v>7.453394026181833</v>
      </c>
      <c r="DN23" s="590">
        <f t="shared" si="128"/>
        <v>0.82409184957445536</v>
      </c>
      <c r="DO23" s="903">
        <f t="shared" si="129"/>
        <v>0.12431049718662757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49"/>
        <v>6.6911281670158376</v>
      </c>
      <c r="DU23" s="889">
        <f t="shared" si="131"/>
        <v>0</v>
      </c>
      <c r="DV23" s="347">
        <f t="shared" si="150"/>
        <v>7.30006485111186</v>
      </c>
      <c r="DW23" s="662">
        <f t="shared" si="132"/>
        <v>0.61806888718084174</v>
      </c>
      <c r="DX23" s="316" t="s">
        <v>358</v>
      </c>
    </row>
    <row r="24" spans="1:129" x14ac:dyDescent="0.3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901">
        <f t="shared" si="140"/>
        <v>0.40306365390770127</v>
      </c>
      <c r="CE24" s="902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8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903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89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3.7328759955679964</v>
      </c>
      <c r="DC24" s="348">
        <v>3.8735135437529156</v>
      </c>
      <c r="DD24" s="348">
        <v>3.9173029869850478</v>
      </c>
      <c r="DE24" s="347">
        <f t="shared" si="157"/>
        <v>3.8412308421019863</v>
      </c>
      <c r="DF24" s="348">
        <f t="shared" si="159"/>
        <v>3.7273238321117788</v>
      </c>
      <c r="DG24" s="901">
        <f t="shared" si="147"/>
        <v>0.19012684487074427</v>
      </c>
      <c r="DH24" s="902">
        <f t="shared" si="127"/>
        <v>5.3750708698595995E-2</v>
      </c>
      <c r="DI24" s="348">
        <v>4.594357435774385</v>
      </c>
      <c r="DJ24" s="348">
        <v>4.7326796642996722</v>
      </c>
      <c r="DK24" s="348">
        <v>4.4406665268593528</v>
      </c>
      <c r="DL24" s="350">
        <f t="shared" si="148"/>
        <v>4.5892345423111367</v>
      </c>
      <c r="DM24" s="662">
        <f>AVERAGE(CY24,DE24,DL24)</f>
        <v>4.0146274021782311</v>
      </c>
      <c r="DN24" s="590">
        <f t="shared" si="128"/>
        <v>0.2892960934715556</v>
      </c>
      <c r="DO24" s="903">
        <f t="shared" si="129"/>
        <v>7.7656473880705734E-2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49"/>
        <v>3.6301901093677156</v>
      </c>
      <c r="DU24" s="889">
        <f t="shared" si="131"/>
        <v>0</v>
      </c>
      <c r="DV24" s="347">
        <f t="shared" si="150"/>
        <v>3.9250385707864979</v>
      </c>
      <c r="DW24" s="662">
        <f t="shared" si="132"/>
        <v>0.21697207010366659</v>
      </c>
      <c r="DX24" s="316">
        <f t="shared" ref="DX24:DX27" si="160">DV24/CS24-1</f>
        <v>5.8513532608897911E-2</v>
      </c>
    </row>
    <row r="25" spans="1:129" ht="16.5" customHeight="1" x14ac:dyDescent="0.3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359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901">
        <f t="shared" si="140"/>
        <v>-0.58404340860434445</v>
      </c>
      <c r="CE25" s="902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8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903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89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9.9363704819277103</v>
      </c>
      <c r="DC25" s="348">
        <v>9.8738928896614517</v>
      </c>
      <c r="DD25" s="348">
        <v>9.8223122967431777</v>
      </c>
      <c r="DE25" s="347">
        <f t="shared" si="157"/>
        <v>9.8775252227774466</v>
      </c>
      <c r="DF25" s="348">
        <f t="shared" si="159"/>
        <v>9.9175320939963818</v>
      </c>
      <c r="DG25" s="901">
        <f t="shared" si="147"/>
        <v>2.0604917188169409</v>
      </c>
      <c r="DH25" s="902">
        <f t="shared" si="127"/>
        <v>0.26224782111672473</v>
      </c>
      <c r="DI25" s="348">
        <v>10.091494710380225</v>
      </c>
      <c r="DJ25" s="348">
        <v>10.235053631088448</v>
      </c>
      <c r="DK25" s="348">
        <v>10.247937363192456</v>
      </c>
      <c r="DL25" s="350">
        <f t="shared" si="148"/>
        <v>10.191495234887043</v>
      </c>
      <c r="DM25" s="662">
        <f t="shared" si="152"/>
        <v>10.008853140959936</v>
      </c>
      <c r="DN25" s="590">
        <f t="shared" si="128"/>
        <v>1.8280698082150888</v>
      </c>
      <c r="DO25" s="903">
        <f t="shared" si="129"/>
        <v>0.22345901778109156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49"/>
        <v>8.6982326093851601</v>
      </c>
      <c r="DU25" s="889">
        <f t="shared" si="131"/>
        <v>0</v>
      </c>
      <c r="DV25" s="347">
        <f t="shared" si="150"/>
        <v>9.6809244119174043</v>
      </c>
      <c r="DW25" s="662">
        <f t="shared" si="132"/>
        <v>1.3710523561613162</v>
      </c>
      <c r="DX25" s="316">
        <f t="shared" si="160"/>
        <v>0.16499079010628259</v>
      </c>
    </row>
    <row r="26" spans="1:129" x14ac:dyDescent="0.3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901">
        <f>CC26-AZ26</f>
        <v>0.3494482861229633</v>
      </c>
      <c r="CE26" s="902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8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903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89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4.9230106291295606</v>
      </c>
      <c r="DC26" s="348">
        <v>4.8925435944566713</v>
      </c>
      <c r="DD26" s="348">
        <v>4.8071905588110129</v>
      </c>
      <c r="DE26" s="347">
        <f t="shared" si="157"/>
        <v>4.8742482607990816</v>
      </c>
      <c r="DF26" s="348">
        <f t="shared" si="159"/>
        <v>4.8907823929373695</v>
      </c>
      <c r="DG26" s="901">
        <f>DF26-CC26</f>
        <v>0.32583173197141768</v>
      </c>
      <c r="DH26" s="902">
        <f t="shared" si="127"/>
        <v>7.1376835407564121E-2</v>
      </c>
      <c r="DI26" s="348">
        <v>5.3612803208384943</v>
      </c>
      <c r="DJ26" s="348">
        <v>5.3986577295384564</v>
      </c>
      <c r="DK26" s="348">
        <v>5.3696923128319911</v>
      </c>
      <c r="DL26" s="350">
        <f t="shared" si="148"/>
        <v>5.3765434544029809</v>
      </c>
      <c r="DM26" s="662">
        <f t="shared" si="152"/>
        <v>5.0527027467592402</v>
      </c>
      <c r="DN26" s="590">
        <f t="shared" si="128"/>
        <v>0.49555317877451976</v>
      </c>
      <c r="DO26" s="903">
        <f t="shared" si="129"/>
        <v>0.10874191671388678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49"/>
        <v>4.6512586451860392</v>
      </c>
      <c r="DU26" s="889">
        <f t="shared" si="131"/>
        <v>0</v>
      </c>
      <c r="DV26" s="347">
        <f t="shared" si="150"/>
        <v>4.9528855442286597</v>
      </c>
      <c r="DW26" s="662">
        <f t="shared" si="132"/>
        <v>0.37166488408088938</v>
      </c>
      <c r="DX26" s="316">
        <f t="shared" si="160"/>
        <v>8.1127915822526875E-2</v>
      </c>
    </row>
    <row r="27" spans="1:129" x14ac:dyDescent="0.3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1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95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904">
        <f t="shared" si="140"/>
        <v>0.42291096845609211</v>
      </c>
      <c r="CE27" s="905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8"/>
        <v>4.3877837217672733</v>
      </c>
      <c r="CJ27" s="360">
        <f t="shared" si="142"/>
        <v>4.5624674090098667</v>
      </c>
      <c r="CK27" s="906">
        <f t="shared" si="119"/>
        <v>0.27068493358899826</v>
      </c>
      <c r="CL27" s="907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98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4.7566121542499493</v>
      </c>
      <c r="DC27" s="483">
        <v>4.5310435931307795</v>
      </c>
      <c r="DD27" s="483">
        <v>4.1933710096227284</v>
      </c>
      <c r="DE27" s="360">
        <f t="shared" si="157"/>
        <v>4.4936755856678188</v>
      </c>
      <c r="DF27" s="357">
        <f t="shared" si="159"/>
        <v>4.6900612263886359</v>
      </c>
      <c r="DG27" s="904">
        <f t="shared" ref="DG27" si="162">DF27-CC27</f>
        <v>4.025197375747247E-2</v>
      </c>
      <c r="DH27" s="905">
        <f t="shared" si="127"/>
        <v>8.6566935481697804E-3</v>
      </c>
      <c r="DI27" s="357">
        <v>4.3148268047911946</v>
      </c>
      <c r="DJ27" s="357">
        <v>4.4216979667856586</v>
      </c>
      <c r="DK27" s="357">
        <v>5.1299734748010613</v>
      </c>
      <c r="DL27" s="969">
        <f t="shared" si="148"/>
        <v>4.6221660821259718</v>
      </c>
      <c r="DM27" s="666">
        <f t="shared" si="152"/>
        <v>4.6674295116344142</v>
      </c>
      <c r="DN27" s="906">
        <f t="shared" si="128"/>
        <v>0.10496210262454753</v>
      </c>
      <c r="DO27" s="903">
        <f t="shared" si="129"/>
        <v>2.3005556690064433E-2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49"/>
        <v>4.8787930113875326</v>
      </c>
      <c r="DU27" s="898">
        <f t="shared" si="131"/>
        <v>0</v>
      </c>
      <c r="DV27" s="360">
        <f t="shared" si="150"/>
        <v>4.7286269370647585</v>
      </c>
      <c r="DW27" s="666">
        <f t="shared" si="132"/>
        <v>7.8721576968410645E-2</v>
      </c>
      <c r="DX27" s="316">
        <f t="shared" si="160"/>
        <v>1.6929715955934954E-2</v>
      </c>
    </row>
    <row r="28" spans="1:129" ht="15" x14ac:dyDescent="0.25">
      <c r="A28" s="364"/>
      <c r="E28" s="322"/>
      <c r="O28" s="351"/>
      <c r="P28" s="351"/>
      <c r="Q28" s="351"/>
      <c r="R28" s="351"/>
      <c r="S28" s="351"/>
      <c r="T28" s="351"/>
    </row>
    <row r="31" spans="1:129" ht="15.6" x14ac:dyDescent="0.3">
      <c r="CQ31" s="365" t="s">
        <v>153</v>
      </c>
    </row>
    <row r="32" spans="1:129" ht="15.6" x14ac:dyDescent="0.3">
      <c r="CQ32" s="366" t="s">
        <v>154</v>
      </c>
    </row>
    <row r="33" spans="9:95" ht="15.75" customHeight="1" x14ac:dyDescent="0.3">
      <c r="CQ33" s="367" t="s">
        <v>155</v>
      </c>
    </row>
    <row r="34" spans="9:95" x14ac:dyDescent="0.3">
      <c r="CQ34" s="346" t="s">
        <v>156</v>
      </c>
    </row>
    <row r="35" spans="9:95" x14ac:dyDescent="0.3">
      <c r="CQ35" s="368" t="s">
        <v>157</v>
      </c>
    </row>
    <row r="36" spans="9:95" x14ac:dyDescent="0.3">
      <c r="CQ36" s="368" t="s">
        <v>270</v>
      </c>
    </row>
    <row r="37" spans="9:95" x14ac:dyDescent="0.3">
      <c r="CQ37" s="368" t="s">
        <v>271</v>
      </c>
    </row>
    <row r="38" spans="9:95" x14ac:dyDescent="0.3">
      <c r="CQ38" s="798" t="s">
        <v>286</v>
      </c>
    </row>
    <row r="39" spans="9:95" x14ac:dyDescent="0.3">
      <c r="CQ39" s="368" t="s">
        <v>360</v>
      </c>
    </row>
    <row r="40" spans="9:95" x14ac:dyDescent="0.3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19" activePane="bottomRight" state="frozen"/>
      <selection activeCell="EC20" sqref="EC20"/>
      <selection pane="topRight" activeCell="EC20" sqref="EC20"/>
      <selection pane="bottomLeft" activeCell="EC20" sqref="EC20"/>
      <selection pane="bottomRight" activeCell="N9" sqref="N9"/>
    </sheetView>
  </sheetViews>
  <sheetFormatPr defaultColWidth="9.109375" defaultRowHeight="14.4" outlineLevelRow="1" x14ac:dyDescent="0.3"/>
  <cols>
    <col min="1" max="1" width="38.88671875" style="308" customWidth="1"/>
    <col min="2" max="14" width="9.6640625" style="308" customWidth="1"/>
    <col min="15" max="15" width="9.109375" style="308" customWidth="1"/>
    <col min="16" max="64" width="9.109375" style="308"/>
    <col min="65" max="65" width="10" style="308" customWidth="1"/>
    <col min="66" max="66" width="9.6640625" style="308" customWidth="1"/>
    <col min="67" max="16384" width="9.109375" style="308"/>
  </cols>
  <sheetData>
    <row r="1" spans="1:66" ht="45.75" customHeight="1" x14ac:dyDescent="0.3">
      <c r="A1" s="996" t="s">
        <v>361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</row>
    <row r="2" spans="1:66" ht="29.25" customHeight="1" x14ac:dyDescent="0.3">
      <c r="A2" s="369"/>
      <c r="B2" s="824">
        <v>2011</v>
      </c>
      <c r="C2" s="836">
        <v>2012</v>
      </c>
      <c r="D2" s="837"/>
      <c r="E2" s="838"/>
      <c r="F2" s="836">
        <v>2013</v>
      </c>
      <c r="G2" s="837"/>
      <c r="H2" s="838"/>
      <c r="I2" s="836">
        <v>2014</v>
      </c>
      <c r="J2" s="837"/>
      <c r="K2" s="838"/>
      <c r="L2" s="836">
        <v>2015</v>
      </c>
      <c r="M2" s="837"/>
      <c r="N2" s="838"/>
      <c r="BM2" s="827" t="s">
        <v>136</v>
      </c>
      <c r="BN2" s="827"/>
    </row>
    <row r="3" spans="1:66" x14ac:dyDescent="0.3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3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3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3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3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3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3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3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3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3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08" customFormat="1" outlineLevel="1" x14ac:dyDescent="0.3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08">
        <v>0</v>
      </c>
      <c r="BN13" s="909" t="e">
        <v>#DIV/0!</v>
      </c>
    </row>
    <row r="14" spans="1:66" outlineLevel="1" x14ac:dyDescent="0.3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3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3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5" t="s">
        <v>136</v>
      </c>
      <c r="BN16" s="825"/>
    </row>
    <row r="17" spans="1:66" s="908" customFormat="1" ht="22.5" customHeight="1" outlineLevel="1" x14ac:dyDescent="0.3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3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3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3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3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3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3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3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3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3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3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3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3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3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3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3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3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3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3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3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3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3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3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3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3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3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3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3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3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3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3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3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ht="15" x14ac:dyDescent="0.25">
      <c r="A51" s="364"/>
      <c r="E51" s="322"/>
      <c r="F51" s="322"/>
      <c r="G51" s="322"/>
    </row>
    <row r="52" spans="1:8" ht="15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09375" defaultRowHeight="14.4" outlineLevelRow="1" x14ac:dyDescent="0.3"/>
  <cols>
    <col min="1" max="1" width="43.5546875" style="308" customWidth="1"/>
    <col min="2" max="2" width="22.88671875" style="308" customWidth="1"/>
    <col min="3" max="3" width="20.33203125" style="308" customWidth="1"/>
    <col min="4" max="4" width="18.109375" style="308" customWidth="1"/>
    <col min="5" max="5" width="18.109375" style="346" customWidth="1"/>
    <col min="6" max="6" width="18.33203125" style="308" customWidth="1"/>
    <col min="7" max="7" width="16.88671875" style="308" customWidth="1"/>
    <col min="8" max="8" width="18.109375" style="308" customWidth="1"/>
    <col min="9" max="9" width="18.88671875" style="308" customWidth="1"/>
    <col min="10" max="10" width="21.33203125" style="308" customWidth="1"/>
    <col min="11" max="11" width="18.109375" style="308" customWidth="1"/>
    <col min="12" max="12" width="18.33203125" style="308" customWidth="1"/>
    <col min="13" max="13" width="16.88671875" style="308" customWidth="1"/>
    <col min="14" max="14" width="18.109375" style="308" customWidth="1"/>
    <col min="15" max="15" width="18.88671875" style="308" customWidth="1"/>
    <col min="16" max="16" width="21.33203125" style="308" customWidth="1"/>
    <col min="17" max="17" width="17.33203125" style="308" customWidth="1"/>
    <col min="18" max="18" width="23.44140625" style="308" customWidth="1"/>
    <col min="19" max="19" width="17.44140625" style="308" customWidth="1"/>
    <col min="20" max="20" width="15.6640625" style="308" customWidth="1"/>
    <col min="21" max="21" width="17.88671875" style="308" customWidth="1"/>
    <col min="22" max="22" width="19.33203125" style="308" customWidth="1"/>
    <col min="23" max="28" width="17.5546875" style="308" customWidth="1"/>
    <col min="29" max="16384" width="9.109375" style="308"/>
  </cols>
  <sheetData>
    <row r="1" spans="1:31" ht="45.75" customHeight="1" thickBot="1" x14ac:dyDescent="0.35">
      <c r="A1" s="823" t="s">
        <v>362</v>
      </c>
      <c r="B1" s="823"/>
      <c r="C1" s="823"/>
      <c r="D1" s="823"/>
      <c r="E1" s="823"/>
      <c r="F1" s="823"/>
      <c r="G1" s="823"/>
      <c r="H1" s="823"/>
    </row>
    <row r="2" spans="1:31" ht="18.75" x14ac:dyDescent="0.25">
      <c r="A2" s="396"/>
      <c r="B2" s="839">
        <v>2011</v>
      </c>
      <c r="C2" s="840"/>
      <c r="D2" s="841"/>
      <c r="E2" s="842">
        <v>2012</v>
      </c>
      <c r="F2" s="840"/>
      <c r="G2" s="840"/>
      <c r="H2" s="840"/>
      <c r="I2" s="840"/>
      <c r="J2" s="841"/>
      <c r="K2" s="842">
        <v>2013</v>
      </c>
      <c r="L2" s="840"/>
      <c r="M2" s="840"/>
      <c r="N2" s="840"/>
      <c r="O2" s="840"/>
      <c r="P2" s="841"/>
      <c r="Q2" s="842">
        <v>2014</v>
      </c>
      <c r="R2" s="840"/>
      <c r="S2" s="840"/>
      <c r="T2" s="840"/>
      <c r="U2" s="840"/>
      <c r="V2" s="841"/>
      <c r="W2" s="842">
        <v>2015</v>
      </c>
      <c r="X2" s="840"/>
      <c r="Y2" s="840"/>
      <c r="Z2" s="840"/>
      <c r="AA2" s="840"/>
      <c r="AB2" s="841"/>
      <c r="AC2" s="841"/>
    </row>
    <row r="3" spans="1:31" ht="69.75" customHeight="1" x14ac:dyDescent="0.3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363</v>
      </c>
    </row>
    <row r="4" spans="1:31" ht="42.75" customHeight="1" x14ac:dyDescent="0.3">
      <c r="A4" s="398" t="s">
        <v>7</v>
      </c>
      <c r="B4" s="997" t="s">
        <v>364</v>
      </c>
      <c r="C4" s="997"/>
      <c r="D4" s="997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3">
      <c r="A5" s="398" t="s">
        <v>365</v>
      </c>
      <c r="B5" s="910">
        <v>987.93</v>
      </c>
      <c r="C5" s="372"/>
      <c r="D5" s="372"/>
      <c r="E5" s="911" t="s">
        <v>366</v>
      </c>
      <c r="F5" s="911"/>
      <c r="G5" s="911"/>
      <c r="H5" s="911">
        <v>1024.54</v>
      </c>
      <c r="I5" s="400"/>
      <c r="J5" s="691"/>
      <c r="K5" s="911" t="s">
        <v>367</v>
      </c>
      <c r="L5" s="400"/>
      <c r="M5" s="400"/>
      <c r="N5" s="911">
        <v>1086.47</v>
      </c>
      <c r="O5" s="400"/>
      <c r="P5" s="700"/>
      <c r="Q5" s="911">
        <v>1053.18</v>
      </c>
      <c r="R5" s="400"/>
      <c r="S5" s="400"/>
      <c r="T5" s="911">
        <v>1066.78</v>
      </c>
      <c r="U5" s="400"/>
      <c r="V5" s="700"/>
      <c r="W5" s="911">
        <v>1065.1600000000001</v>
      </c>
      <c r="X5" s="400"/>
      <c r="Y5" s="400"/>
      <c r="Z5" s="911">
        <v>1169.9100000000001</v>
      </c>
      <c r="AA5" s="400"/>
      <c r="AB5" s="691"/>
      <c r="AC5" s="912">
        <f>Z5/W5-1</f>
        <v>9.8342033121784578E-2</v>
      </c>
      <c r="AD5" s="913"/>
      <c r="AE5" s="715"/>
    </row>
    <row r="6" spans="1:31" s="404" customFormat="1" x14ac:dyDescent="0.3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14">
        <f>'[2]по полугодиям (2811)'!$AJ$47</f>
        <v>1090.1309256033958</v>
      </c>
      <c r="X6" s="914">
        <f>'[2]по полугодиям (2811)'!$AK$47</f>
        <v>235597.61119001237</v>
      </c>
      <c r="Y6" s="914">
        <f>'[2]по полугодиям (2811)'!$AL$47</f>
        <v>1847.5372027272172</v>
      </c>
      <c r="Z6" s="914">
        <f>'[2]по полугодиям (2811)'!$AS$47</f>
        <v>1237.2229487252025</v>
      </c>
      <c r="AA6" s="914">
        <f>'[2]по полугодиям (2811)'!$AT$47</f>
        <v>246818.30095709686</v>
      </c>
      <c r="AB6" s="914">
        <f>'[2]по полугодиям (2811)'!$AU$47</f>
        <v>2143.8706050438045</v>
      </c>
      <c r="AC6" s="915">
        <v>0.16</v>
      </c>
      <c r="AD6" s="687"/>
      <c r="AE6" s="687"/>
    </row>
    <row r="7" spans="1:31" s="404" customFormat="1" outlineLevel="1" x14ac:dyDescent="0.3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6">
        <f>'[2]по полугодиям (2811)'!$AJ$26</f>
        <v>663.29588599932777</v>
      </c>
      <c r="X7" s="916">
        <f>'[2]по полугодиям (2811)'!$AK$26</f>
        <v>175779.77918030907</v>
      </c>
      <c r="Y7" s="916">
        <f>'[2]по полугодиям (2811)'!$AL$26</f>
        <v>1109.7691522440937</v>
      </c>
      <c r="Z7" s="916">
        <f>'[2]по полугодиям (2811)'!$AS$26</f>
        <v>707.46791114056043</v>
      </c>
      <c r="AA7" s="916">
        <f>'[2]по полугодиям (2811)'!$AT$26</f>
        <v>176972.01650636972</v>
      </c>
      <c r="AB7" s="916">
        <f>'[2]по полугодиям (2811)'!$AU$26</f>
        <v>1176.8513910569213</v>
      </c>
      <c r="AC7" s="915">
        <v>0.06</v>
      </c>
      <c r="AD7" s="687"/>
      <c r="AE7" s="687"/>
    </row>
    <row r="8" spans="1:31" s="404" customFormat="1" outlineLevel="1" x14ac:dyDescent="0.3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7">
        <f>'[2]по полугодиям (2811)'!$AJ$27</f>
        <v>637.45239129557172</v>
      </c>
      <c r="X8" s="918">
        <f>'[2]по полугодиям (2811)'!$AK$27</f>
        <v>175854.74763013361</v>
      </c>
      <c r="Y8" s="918">
        <f>'[2]по полугодиям (2811)'!$AL$27</f>
        <v>1062.8707755220139</v>
      </c>
      <c r="Z8" s="918">
        <f>'[2]по полугодиям (2811)'!$AS$27</f>
        <v>684.39783907651235</v>
      </c>
      <c r="AA8" s="918">
        <f>'[2]по полугодиям (2811)'!$AT$27</f>
        <v>175854.74763013361</v>
      </c>
      <c r="AB8" s="919">
        <f>'[2]по полугодиям (2811)'!$AU$27</f>
        <v>1128.9429732654573</v>
      </c>
      <c r="AC8" s="915">
        <v>6.2E-2</v>
      </c>
      <c r="AD8" s="687"/>
      <c r="AE8" s="687"/>
    </row>
    <row r="9" spans="1:31" s="404" customFormat="1" outlineLevel="1" x14ac:dyDescent="0.3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20">
        <f>'[2]по полугодиям (2811)'!$AJ$28</f>
        <v>1601.5473350296834</v>
      </c>
      <c r="X9" s="918">
        <f>'[2]по полугодиям (2811)'!$AK$28</f>
        <v>174829.12253069913</v>
      </c>
      <c r="Y9" s="918">
        <f>'[2]по полугодиям (2811)'!$AL$28</f>
        <v>2812.4208416174997</v>
      </c>
      <c r="Z9" s="918">
        <f>'[2]по полугодиям (2811)'!$AS$28</f>
        <v>1703.5235416779037</v>
      </c>
      <c r="AA9" s="918">
        <f>'[2]по полугодиям (2811)'!$AT$28</f>
        <v>192171.13964371019</v>
      </c>
      <c r="AB9" s="919">
        <f>'[2]по полугодиям (2811)'!$AU$28</f>
        <v>3245.3082714187281</v>
      </c>
      <c r="AC9" s="915">
        <v>0.154</v>
      </c>
      <c r="AD9" s="687"/>
      <c r="AE9" s="687"/>
    </row>
    <row r="10" spans="1:31" s="404" customFormat="1" outlineLevel="1" x14ac:dyDescent="0.3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21">
        <f>'[2]по полугодиям (2811)'!$AJ$10</f>
        <v>852.5394177611513</v>
      </c>
      <c r="X10" s="922">
        <f>'[2]по полугодиям (2811)'!$AK$10</f>
        <v>190952.86162496562</v>
      </c>
      <c r="Y10" s="922">
        <f>'[2]по полугодиям (2811)'!$AL$10</f>
        <v>1403.5785669273926</v>
      </c>
      <c r="Z10" s="922">
        <f>'[2]по полугодиям (2811)'!$AS$10</f>
        <v>916.50675996953191</v>
      </c>
      <c r="AA10" s="922">
        <f>'[2]по полугодиям (2811)'!$AT$10</f>
        <v>208607.06302669144</v>
      </c>
      <c r="AB10" s="923">
        <f>'[2]по полугодиям (2811)'!$AU$10</f>
        <v>1612.3208645541472</v>
      </c>
      <c r="AC10" s="915">
        <v>0.14899999999999999</v>
      </c>
      <c r="AD10" s="687"/>
      <c r="AE10" s="687"/>
    </row>
    <row r="11" spans="1:31" s="404" customFormat="1" outlineLevel="1" x14ac:dyDescent="0.3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24">
        <f>'[2]по полугодиям (2811)'!$AJ$12</f>
        <v>1279.1689557369386</v>
      </c>
      <c r="X11" s="925">
        <f>'[2]по полугодиям (2811)'!$AK$12</f>
        <v>191356.01639894504</v>
      </c>
      <c r="Y11" s="925">
        <f>'[2]по полугодиям (2811)'!$AL$12</f>
        <v>2200.6498917568679</v>
      </c>
      <c r="Z11" s="925">
        <f>'[2]по полугодиям (2811)'!$AS$12</f>
        <v>1279.1689557369386</v>
      </c>
      <c r="AA11" s="925">
        <f>'[2]по полугодиям (2811)'!$AT$12</f>
        <v>194469.33491820944</v>
      </c>
      <c r="AB11" s="926">
        <f>'[2]по полугодиям (2811)'!$AU$12</f>
        <v>2252.1820281192645</v>
      </c>
      <c r="AC11" s="915">
        <v>2.3E-2</v>
      </c>
      <c r="AD11" s="687"/>
      <c r="AE11" s="687"/>
    </row>
    <row r="12" spans="1:31" s="404" customFormat="1" outlineLevel="1" x14ac:dyDescent="0.3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24">
        <f>'[2]по полугодиям (2811)'!$AJ$11</f>
        <v>768.62324093115433</v>
      </c>
      <c r="X12" s="925">
        <f>'[2]по полугодиям (2811)'!$AK$11</f>
        <v>190800.49019031302</v>
      </c>
      <c r="Y12" s="925">
        <f>'[2]по полугодиям (2811)'!$AL$11</f>
        <v>1246.7980998320593</v>
      </c>
      <c r="Z12" s="925">
        <f>'[2]по полугодиям (2811)'!$AS$11</f>
        <v>825.85790705732575</v>
      </c>
      <c r="AA12" s="925">
        <f>'[2]по полугодиям (2811)'!$AT$11</f>
        <v>214665.05468910089</v>
      </c>
      <c r="AB12" s="926">
        <f>'[2]по полугодиям (2811)'!$AU$11</f>
        <v>1452.3850312161514</v>
      </c>
      <c r="AC12" s="915">
        <v>0.16500000000000001</v>
      </c>
      <c r="AD12" s="687"/>
      <c r="AE12" s="687"/>
    </row>
    <row r="13" spans="1:31" s="417" customFormat="1" outlineLevel="1" x14ac:dyDescent="0.3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21">
        <f>'[2]по полугодиям (2811)'!$AJ$45</f>
        <v>1084.3002203245553</v>
      </c>
      <c r="X13" s="922">
        <f>'[2]по полугодиям (2811)'!$AK$45</f>
        <v>256531.34579511112</v>
      </c>
      <c r="Y13" s="922">
        <f>'[2]по полугодиям (2811)'!$AL$45</f>
        <v>2007.0578405002007</v>
      </c>
      <c r="Z13" s="922">
        <f>'[2]по полугодиям (2811)'!$AS$45</f>
        <v>1345.5644211499193</v>
      </c>
      <c r="AA13" s="922">
        <f>'[2]по полугодиям (2811)'!$AT$45</f>
        <v>272018.61955963378</v>
      </c>
      <c r="AB13" s="923">
        <f>'[2]по полугодиям (2811)'!$AU$45</f>
        <v>2531.3492198267641</v>
      </c>
      <c r="AC13" s="915">
        <v>0.26100000000000001</v>
      </c>
      <c r="AD13" s="687"/>
      <c r="AE13" s="687"/>
    </row>
    <row r="14" spans="1:31" s="404" customFormat="1" outlineLevel="1" x14ac:dyDescent="0.3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20">
        <f>'[2]по полугодиям (2811)'!$AJ$20</f>
        <v>1116.1532827145666</v>
      </c>
      <c r="X14" s="918">
        <f>'[2]по полугодиям (2811)'!$AK$20</f>
        <v>245787.26068437402</v>
      </c>
      <c r="Y14" s="918">
        <f>'[2]по полугодиям (2811)'!$AL$20</f>
        <v>1957.894872457189</v>
      </c>
      <c r="Z14" s="918">
        <f>'[2]по полугодиям (2811)'!$AS$20</f>
        <v>1257.7772031761217</v>
      </c>
      <c r="AA14" s="918">
        <f>'[2]по полугодиям (2811)'!$AT$20</f>
        <v>245787.26068437402</v>
      </c>
      <c r="AB14" s="919">
        <f>'[2]по полугодиям (2811)'!$AU$20</f>
        <v>2228.6215576891191</v>
      </c>
      <c r="AC14" s="915">
        <v>0.13800000000000001</v>
      </c>
      <c r="AD14" s="687"/>
      <c r="AE14" s="687"/>
    </row>
    <row r="15" spans="1:31" s="404" customFormat="1" outlineLevel="1" x14ac:dyDescent="0.3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20">
        <f>'[2]по полугодиям (2811)'!$AJ$21</f>
        <v>782.10073161126491</v>
      </c>
      <c r="X15" s="918">
        <f>'[2]по полугодиям (2811)'!$AK$21</f>
        <v>242570.27696820456</v>
      </c>
      <c r="Y15" s="918">
        <f>'[2]по полугодиям (2811)'!$AL$21</f>
        <v>1500.3886423446786</v>
      </c>
      <c r="Z15" s="918">
        <f>'[2]по полугодиям (2811)'!$AS$21</f>
        <v>877.41388399548271</v>
      </c>
      <c r="AA15" s="918">
        <f>'[2]по полугодиям (2811)'!$AT$21</f>
        <v>289307.90615621785</v>
      </c>
      <c r="AB15" s="919">
        <f>'[2]по полугодиям (2811)'!$AU$21</f>
        <v>2063.843307149873</v>
      </c>
      <c r="AC15" s="915">
        <v>0.376</v>
      </c>
      <c r="AD15" s="687"/>
      <c r="AE15" s="687"/>
    </row>
    <row r="16" spans="1:31" s="404" customFormat="1" outlineLevel="1" x14ac:dyDescent="0.3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20">
        <f>'[2]по полугодиям (2811)'!$AJ$22</f>
        <v>982.55174208031076</v>
      </c>
      <c r="X16" s="918">
        <f>'[2]по полугодиям (2811)'!$AK$22</f>
        <v>271252.07030059124</v>
      </c>
      <c r="Y16" s="918">
        <f>'[2]по полугодиям (2811)'!$AL$22</f>
        <v>1707.471810623591</v>
      </c>
      <c r="Z16" s="918">
        <f>'[2]по полугодиям (2811)'!$AS$22</f>
        <v>1098.0767912862766</v>
      </c>
      <c r="AA16" s="918">
        <f>'[2]по полугодиям (2811)'!$AT$22</f>
        <v>280125.63194147975</v>
      </c>
      <c r="AB16" s="919">
        <f>'[2]по полугодиям (2811)'!$AU$22</f>
        <v>1984.0252101635074</v>
      </c>
      <c r="AC16" s="915">
        <v>0.16200000000000001</v>
      </c>
      <c r="AD16" s="687"/>
      <c r="AE16" s="687"/>
    </row>
    <row r="17" spans="1:31" s="404" customFormat="1" outlineLevel="1" x14ac:dyDescent="0.3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20">
        <f>'[2]по полугодиям (2811)'!$AJ$23</f>
        <v>922.57357971351405</v>
      </c>
      <c r="X17" s="918">
        <f>'[2]по полугодиям (2811)'!$AK$23</f>
        <v>241381.71141185969</v>
      </c>
      <c r="Y17" s="918">
        <f>'[2]по полугодиям (2811)'!$AL$23</f>
        <v>1976.9213909857046</v>
      </c>
      <c r="Z17" s="918">
        <f>'[2]по полугодиям (2811)'!$AS$23</f>
        <v>1086.7027003151275</v>
      </c>
      <c r="AA17" s="918">
        <f>'[2]по полугодиям (2811)'!$AT$23</f>
        <v>241381.71141185969</v>
      </c>
      <c r="AB17" s="919">
        <f>'[2]по полугодиям (2811)'!$AU$23</f>
        <v>2303.3323669774909</v>
      </c>
      <c r="AC17" s="915">
        <v>0.16500000000000001</v>
      </c>
      <c r="AD17" s="687"/>
      <c r="AE17" s="687"/>
    </row>
    <row r="18" spans="1:31" s="404" customFormat="1" outlineLevel="1" x14ac:dyDescent="0.3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7">
        <f>'[2]по полугодиям (2811)'!$AJ$24</f>
        <v>1077.9821416972727</v>
      </c>
      <c r="X18" s="918">
        <f>'[2]по полугодиям (2811)'!$AK$24</f>
        <v>249998.22529575237</v>
      </c>
      <c r="Y18" s="918">
        <f>'[2]по полугодиям (2811)'!$AL$24</f>
        <v>2383.6278015674047</v>
      </c>
      <c r="Z18" s="918">
        <f>'[2]по полугодиям (2811)'!$AS$24</f>
        <v>1227.2057479662178</v>
      </c>
      <c r="AA18" s="918">
        <f>'[2]по полугодиям (2811)'!$AT$24</f>
        <v>249998.22529575237</v>
      </c>
      <c r="AB18" s="919">
        <f>'[2]по полугодиям (2811)'!$AU$24</f>
        <v>2810.9383047988008</v>
      </c>
      <c r="AC18" s="915">
        <v>0.17899999999999999</v>
      </c>
      <c r="AD18" s="687"/>
      <c r="AE18" s="687"/>
    </row>
    <row r="19" spans="1:31" s="404" customFormat="1" outlineLevel="1" x14ac:dyDescent="0.3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20">
        <f>'[2]по полугодиям (2811)'!$AJ$25</f>
        <v>2744.6539951891582</v>
      </c>
      <c r="X19" s="918">
        <f>'[2]по полугодиям (2811)'!$AK$25</f>
        <v>265607.51533189032</v>
      </c>
      <c r="Y19" s="918">
        <f>'[2]по полугодиям (2811)'!$AL$25</f>
        <v>4059.3214732250467</v>
      </c>
      <c r="Z19" s="918">
        <f>'[2]по полугодиям (2811)'!$AS$25</f>
        <v>2981.6747739891284</v>
      </c>
      <c r="AA19" s="918">
        <f>'[2]по полугодиям (2811)'!$AT$25</f>
        <v>265607.51533189032</v>
      </c>
      <c r="AB19" s="919">
        <f>'[2]по полугодиям (2811)'!$AU$25</f>
        <v>4181.9543719087142</v>
      </c>
      <c r="AC19" s="915">
        <v>0.03</v>
      </c>
      <c r="AD19" s="687"/>
      <c r="AE19" s="687"/>
    </row>
    <row r="20" spans="1:31" s="404" customFormat="1" outlineLevel="1" x14ac:dyDescent="0.3">
      <c r="A20" s="408" t="s">
        <v>368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20">
        <f>'[2]по полугодиям (2811)'!$AJ$43</f>
        <v>3499.66</v>
      </c>
      <c r="X20" s="918">
        <f>'[2]по полугодиям (2811)'!$AK$43</f>
        <v>399091.61</v>
      </c>
      <c r="Y20" s="918">
        <f>'[2]по полугодиям (2811)'!$AL$43</f>
        <v>5761.5000000000009</v>
      </c>
      <c r="Z20" s="918">
        <f>'[2]по полугодиям (2811)'!$AS$43</f>
        <v>6150.5</v>
      </c>
      <c r="AA20" s="918">
        <f>'[2]по полугодиям (2811)'!$AT$43</f>
        <v>428307.42</v>
      </c>
      <c r="AB20" s="919">
        <f>'[2]по полугодиям (2811)'!$AU$43</f>
        <v>8478.02</v>
      </c>
      <c r="AC20" s="915">
        <v>0.47099999999999997</v>
      </c>
      <c r="AD20" s="687"/>
      <c r="AE20" s="687"/>
    </row>
    <row r="21" spans="1:31" s="404" customFormat="1" outlineLevel="1" x14ac:dyDescent="0.3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8">
        <f>'[2]по полугодиям (2811)'!$AJ$32</f>
        <v>1259.4694904245841</v>
      </c>
      <c r="X21" s="916">
        <f>'[2]по полугодиям (2811)'!$AK$32</f>
        <v>239724.30175480683</v>
      </c>
      <c r="Y21" s="916">
        <f>'[2]по полугодиям (2811)'!$AL$32</f>
        <v>2027.1913692263927</v>
      </c>
      <c r="Z21" s="916">
        <f>'[2]по полугодиям (2811)'!$AS$32</f>
        <v>1383.1864891602459</v>
      </c>
      <c r="AA21" s="916">
        <f>'[2]по полугодиям (2811)'!$AT$32</f>
        <v>243910.39910730635</v>
      </c>
      <c r="AB21" s="929">
        <f>'[2]по полугодиям (2811)'!$AU$32</f>
        <v>2273.6430899559778</v>
      </c>
      <c r="AC21" s="915">
        <v>0.122</v>
      </c>
      <c r="AD21" s="687"/>
      <c r="AE21" s="687"/>
    </row>
    <row r="22" spans="1:31" s="404" customFormat="1" outlineLevel="1" x14ac:dyDescent="0.3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20">
        <f>'[2]по полугодиям (2811)'!$AJ$17</f>
        <v>1121.7254999156601</v>
      </c>
      <c r="X22" s="918">
        <f>'[2]по полугодиям (2811)'!$AK$17</f>
        <v>182376.65918237233</v>
      </c>
      <c r="Y22" s="918">
        <f>'[2]по полугодиям (2811)'!$AL$17</f>
        <v>1771.4713130420387</v>
      </c>
      <c r="Z22" s="918">
        <f>'[2]по полугодиям (2811)'!$AS$17</f>
        <v>1201.6692097290372</v>
      </c>
      <c r="AA22" s="918">
        <f>'[2]по полугодиям (2811)'!$AT$17</f>
        <v>182376.65918237233</v>
      </c>
      <c r="AB22" s="919">
        <f>'[2]по полугодиям (2811)'!$AU$17</f>
        <v>2007.3217048614551</v>
      </c>
      <c r="AC22" s="915">
        <v>0.13300000000000001</v>
      </c>
      <c r="AD22" s="687"/>
      <c r="AE22" s="687"/>
    </row>
    <row r="23" spans="1:31" s="404" customFormat="1" outlineLevel="1" x14ac:dyDescent="0.3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20">
        <f>'[2]по полугодиям (2811)'!$AJ$15</f>
        <v>1541.7391991692168</v>
      </c>
      <c r="X23" s="918">
        <f>'[2]по полугодиям (2811)'!$AK$15</f>
        <v>316605.17477395531</v>
      </c>
      <c r="Y23" s="918">
        <f>'[2]по полугодиям (2811)'!$AL$15</f>
        <v>2375.106251577326</v>
      </c>
      <c r="Z23" s="918">
        <f>'[2]по полугодиям (2811)'!$AS$15</f>
        <v>1701.7643577309802</v>
      </c>
      <c r="AA23" s="918">
        <f>'[2]по полугодиям (2811)'!$AT$15</f>
        <v>378389.04327928554</v>
      </c>
      <c r="AB23" s="919">
        <f>'[2]по полугодиям (2811)'!$AU$15</f>
        <v>2731.9536738128313</v>
      </c>
      <c r="AC23" s="915">
        <v>0.15</v>
      </c>
      <c r="AD23" s="687"/>
      <c r="AE23" s="687"/>
    </row>
    <row r="24" spans="1:31" s="404" customFormat="1" outlineLevel="1" x14ac:dyDescent="0.3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20">
        <f>'[2]по полугодиям (2811)'!$AJ$14</f>
        <v>1560.7849597705219</v>
      </c>
      <c r="X24" s="918">
        <f>'[2]по полугодиям (2811)'!$AK$14</f>
        <v>332760.6231859902</v>
      </c>
      <c r="Y24" s="918">
        <f>'[2]по полугодиям (2811)'!$AL$14</f>
        <v>2571.7539344836841</v>
      </c>
      <c r="Z24" s="918">
        <f>'[2]по полугодиям (2811)'!$AS$14</f>
        <v>1731.6394850034549</v>
      </c>
      <c r="AA24" s="918">
        <f>'[2]по полугодиям (2811)'!$AT$14</f>
        <v>332760.6231859902</v>
      </c>
      <c r="AB24" s="919">
        <f>'[2]по полугодиям (2811)'!$AU$14</f>
        <v>2857.6839616312086</v>
      </c>
      <c r="AC24" s="915">
        <v>0.111</v>
      </c>
      <c r="AD24" s="687"/>
      <c r="AE24" s="687"/>
    </row>
    <row r="25" spans="1:31" s="404" customFormat="1" ht="15" outlineLevel="1" thickBot="1" x14ac:dyDescent="0.35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20">
        <f>'[2]по полугодиям (2811)'!$AJ$16</f>
        <v>1123.7060445497402</v>
      </c>
      <c r="X25" s="918">
        <f>'[2]по полугодиям (2811)'!$AK$16</f>
        <v>293681.33950406744</v>
      </c>
      <c r="Y25" s="918">
        <f>'[2]по полугодиям (2811)'!$AL$16</f>
        <v>1855.2724773438697</v>
      </c>
      <c r="Z25" s="918">
        <f>'[2]по полугодиям (2811)'!$AS$16</f>
        <v>1240.1433546279413</v>
      </c>
      <c r="AA25" s="918">
        <f>'[2]по полугодиям (2811)'!$AT$16</f>
        <v>293681.33950406744</v>
      </c>
      <c r="AB25" s="919">
        <f>'[2]по полугодиям (2811)'!$AU$16</f>
        <v>1977.7209673041007</v>
      </c>
      <c r="AC25" s="915">
        <v>6.6000000000000003E-2</v>
      </c>
      <c r="AD25" s="687"/>
      <c r="AE25" s="687"/>
    </row>
    <row r="26" spans="1:31" s="404" customFormat="1" ht="15" outlineLevel="1" thickBot="1" x14ac:dyDescent="0.35">
      <c r="A26" s="408" t="s">
        <v>369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30">
        <f>'[2]по полугодиям (2811)'!$AJ$18</f>
        <v>5473.7413145924038</v>
      </c>
      <c r="X26" s="931">
        <f>'[2]по полугодиям (2811)'!$AK$18</f>
        <v>326789.17571216181</v>
      </c>
      <c r="Y26" s="931">
        <f>'[2]по полугодиям (2811)'!$AL$18</f>
        <v>11022.664291132854</v>
      </c>
      <c r="Z26" s="931">
        <f>'[2]по полугодиям (2811)'!$AS$18</f>
        <v>6022.6797807067651</v>
      </c>
      <c r="AA26" s="931">
        <f>'[2]по полугодиям (2811)'!$AT$18</f>
        <v>341731.03977524373</v>
      </c>
      <c r="AB26" s="932">
        <f>'[2]по полугодиям (2811)'!$AU$18</f>
        <v>10704.64408219508</v>
      </c>
      <c r="AC26" s="915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J30" sqref="J29:J30"/>
    </sheetView>
  </sheetViews>
  <sheetFormatPr defaultColWidth="9.109375" defaultRowHeight="14.4" outlineLevelRow="1" x14ac:dyDescent="0.3"/>
  <cols>
    <col min="1" max="1" width="35.5546875" style="308" customWidth="1"/>
    <col min="2" max="7" width="12.6640625" style="308" customWidth="1"/>
    <col min="8" max="8" width="13.44140625" style="308" customWidth="1"/>
    <col min="9" max="9" width="14.44140625" style="308" customWidth="1"/>
    <col min="10" max="10" width="14.6640625" style="308" customWidth="1"/>
    <col min="11" max="11" width="13.109375" style="308" customWidth="1"/>
    <col min="12" max="12" width="13.44140625" style="308" customWidth="1"/>
    <col min="13" max="13" width="14.109375" style="308" customWidth="1"/>
    <col min="14" max="15" width="9.109375" style="308"/>
    <col min="16" max="19" width="9.109375" style="308" customWidth="1"/>
    <col min="20" max="16384" width="9.109375" style="308"/>
  </cols>
  <sheetData>
    <row r="1" spans="1:15" ht="75" customHeight="1" x14ac:dyDescent="0.3">
      <c r="A1" s="835" t="s">
        <v>370</v>
      </c>
      <c r="B1" s="835"/>
      <c r="C1" s="835"/>
      <c r="D1" s="835"/>
      <c r="E1" s="835"/>
      <c r="F1" s="835"/>
      <c r="G1" s="835"/>
      <c r="H1" s="826"/>
      <c r="I1" s="826"/>
      <c r="J1" s="826"/>
      <c r="K1" s="826"/>
      <c r="L1" s="826"/>
      <c r="M1" s="826"/>
      <c r="N1" s="827"/>
      <c r="O1" s="827"/>
    </row>
    <row r="2" spans="1:15" ht="31.2" x14ac:dyDescent="0.3">
      <c r="A2" s="369"/>
      <c r="B2" s="420">
        <v>2011</v>
      </c>
      <c r="C2" s="836">
        <v>2012</v>
      </c>
      <c r="D2" s="838"/>
      <c r="E2" s="836">
        <v>2013</v>
      </c>
      <c r="F2" s="837"/>
      <c r="G2" s="838"/>
      <c r="H2" s="836">
        <v>2014</v>
      </c>
      <c r="I2" s="837"/>
      <c r="J2" s="838"/>
      <c r="K2" s="836">
        <v>2015</v>
      </c>
      <c r="L2" s="837"/>
      <c r="M2" s="838"/>
      <c r="N2" s="933" t="s">
        <v>371</v>
      </c>
    </row>
    <row r="3" spans="1:15" ht="15.6" x14ac:dyDescent="0.3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33" t="s">
        <v>121</v>
      </c>
    </row>
    <row r="4" spans="1:15" x14ac:dyDescent="0.3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3">
      <c r="A5" s="375" t="s">
        <v>160</v>
      </c>
      <c r="B5" s="934">
        <v>1017.64</v>
      </c>
      <c r="C5" s="934">
        <v>1086.02</v>
      </c>
      <c r="D5" s="934">
        <v>1045.3399999999999</v>
      </c>
      <c r="E5" s="934" t="s">
        <v>372</v>
      </c>
      <c r="F5" s="934">
        <v>1167.53</v>
      </c>
      <c r="G5" s="934">
        <v>1121.01</v>
      </c>
      <c r="H5" s="934">
        <v>1186.4000000000001</v>
      </c>
      <c r="I5" s="934">
        <v>1243.9000000000001</v>
      </c>
      <c r="J5" s="934">
        <v>1209.7</v>
      </c>
      <c r="K5" s="934">
        <v>1251.8699999999999</v>
      </c>
      <c r="L5" s="934">
        <v>1366.49</v>
      </c>
      <c r="M5" s="934">
        <v>1298.75</v>
      </c>
      <c r="N5" s="935">
        <f>M5/J5-1</f>
        <v>7.3613292551872433E-2</v>
      </c>
    </row>
    <row r="6" spans="1:15" outlineLevel="1" x14ac:dyDescent="0.3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35">
        <f>M6/J6-1</f>
        <v>9.45617763452542E-2</v>
      </c>
    </row>
    <row r="7" spans="1:15" outlineLevel="1" x14ac:dyDescent="0.3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35">
        <f>M7/J7-1</f>
        <v>2.7603211753932211E-2</v>
      </c>
    </row>
    <row r="8" spans="1:15" outlineLevel="1" x14ac:dyDescent="0.3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35">
        <f t="shared" ref="N8:N20" si="0">M8/J8-1</f>
        <v>6.2539669983366464E-2</v>
      </c>
    </row>
    <row r="9" spans="1:15" outlineLevel="1" x14ac:dyDescent="0.3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35">
        <f t="shared" si="0"/>
        <v>0.10869183812077066</v>
      </c>
    </row>
    <row r="10" spans="1:15" ht="28.8" outlineLevel="1" x14ac:dyDescent="0.3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35">
        <f t="shared" si="0"/>
        <v>0.10743459066523364</v>
      </c>
    </row>
    <row r="11" spans="1:15" outlineLevel="1" x14ac:dyDescent="0.3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35"/>
    </row>
    <row r="12" spans="1:15" outlineLevel="1" x14ac:dyDescent="0.3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35"/>
    </row>
    <row r="13" spans="1:15" x14ac:dyDescent="0.3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36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36">
        <v>1325.519276200145</v>
      </c>
      <c r="N13" s="935">
        <f t="shared" si="0"/>
        <v>6.282301790897038E-2</v>
      </c>
    </row>
    <row r="14" spans="1:15" x14ac:dyDescent="0.3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36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36">
        <v>9423.7505391894192</v>
      </c>
      <c r="N14" s="935">
        <f t="shared" si="0"/>
        <v>8.4768043684845029E-2</v>
      </c>
    </row>
    <row r="15" spans="1:15" x14ac:dyDescent="0.3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36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36">
        <v>4385.4330749434821</v>
      </c>
      <c r="N15" s="935">
        <f t="shared" si="0"/>
        <v>9.3111219067541162E-2</v>
      </c>
    </row>
    <row r="16" spans="1:15" x14ac:dyDescent="0.3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36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36">
        <v>11914.148543619342</v>
      </c>
      <c r="N16" s="935">
        <f t="shared" si="0"/>
        <v>0.1029494273923246</v>
      </c>
    </row>
    <row r="17" spans="1:17" x14ac:dyDescent="0.3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36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36">
        <v>3692.2502905080696</v>
      </c>
      <c r="N17" s="935">
        <f t="shared" si="0"/>
        <v>5.1499012640144892E-2</v>
      </c>
    </row>
    <row r="18" spans="1:17" x14ac:dyDescent="0.3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36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36">
        <v>3158.9597813393157</v>
      </c>
      <c r="N18" s="935">
        <f t="shared" si="0"/>
        <v>3.45601879906412E-2</v>
      </c>
    </row>
    <row r="19" spans="1:17" x14ac:dyDescent="0.3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36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36">
        <v>787.39758383722256</v>
      </c>
      <c r="N19" s="935">
        <f t="shared" si="0"/>
        <v>6.0576524375071328E-2</v>
      </c>
    </row>
    <row r="20" spans="1:17" x14ac:dyDescent="0.3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37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36">
        <v>4853.3789084005894</v>
      </c>
      <c r="N20" s="935">
        <f t="shared" si="0"/>
        <v>7.9093598374669671E-2</v>
      </c>
    </row>
    <row r="21" spans="1:17" ht="15" x14ac:dyDescent="0.25">
      <c r="Q21" s="322"/>
    </row>
    <row r="22" spans="1:17" ht="15" x14ac:dyDescent="0.25">
      <c r="A22" s="364"/>
      <c r="G22" s="322"/>
    </row>
    <row r="23" spans="1:17" ht="15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4.4" x14ac:dyDescent="0.3"/>
  <cols>
    <col min="1" max="1" width="50.44140625" style="308" customWidth="1"/>
    <col min="2" max="2" width="14" style="308" customWidth="1"/>
    <col min="3" max="3" width="11.88671875" style="308" customWidth="1"/>
    <col min="4" max="4" width="11.109375" style="308" customWidth="1"/>
    <col min="5" max="6" width="13" style="308" customWidth="1"/>
    <col min="7" max="7" width="10.5546875" style="308" customWidth="1"/>
    <col min="8" max="8" width="11" style="308" customWidth="1"/>
    <col min="9" max="256" width="9.109375" style="308"/>
    <col min="257" max="257" width="50.44140625" style="308" customWidth="1"/>
    <col min="258" max="258" width="14" style="308" customWidth="1"/>
    <col min="259" max="259" width="11.88671875" style="308" customWidth="1"/>
    <col min="260" max="260" width="11.109375" style="308" customWidth="1"/>
    <col min="261" max="262" width="13" style="308" customWidth="1"/>
    <col min="263" max="263" width="10.5546875" style="308" customWidth="1"/>
    <col min="264" max="264" width="11" style="308" customWidth="1"/>
    <col min="265" max="512" width="9.109375" style="308"/>
    <col min="513" max="513" width="50.44140625" style="308" customWidth="1"/>
    <col min="514" max="514" width="14" style="308" customWidth="1"/>
    <col min="515" max="515" width="11.88671875" style="308" customWidth="1"/>
    <col min="516" max="516" width="11.109375" style="308" customWidth="1"/>
    <col min="517" max="518" width="13" style="308" customWidth="1"/>
    <col min="519" max="519" width="10.5546875" style="308" customWidth="1"/>
    <col min="520" max="520" width="11" style="308" customWidth="1"/>
    <col min="521" max="768" width="9.109375" style="308"/>
    <col min="769" max="769" width="50.44140625" style="308" customWidth="1"/>
    <col min="770" max="770" width="14" style="308" customWidth="1"/>
    <col min="771" max="771" width="11.88671875" style="308" customWidth="1"/>
    <col min="772" max="772" width="11.109375" style="308" customWidth="1"/>
    <col min="773" max="774" width="13" style="308" customWidth="1"/>
    <col min="775" max="775" width="10.5546875" style="308" customWidth="1"/>
    <col min="776" max="776" width="11" style="308" customWidth="1"/>
    <col min="777" max="1024" width="9.109375" style="308"/>
    <col min="1025" max="1025" width="50.44140625" style="308" customWidth="1"/>
    <col min="1026" max="1026" width="14" style="308" customWidth="1"/>
    <col min="1027" max="1027" width="11.88671875" style="308" customWidth="1"/>
    <col min="1028" max="1028" width="11.109375" style="308" customWidth="1"/>
    <col min="1029" max="1030" width="13" style="308" customWidth="1"/>
    <col min="1031" max="1031" width="10.5546875" style="308" customWidth="1"/>
    <col min="1032" max="1032" width="11" style="308" customWidth="1"/>
    <col min="1033" max="1280" width="9.109375" style="308"/>
    <col min="1281" max="1281" width="50.44140625" style="308" customWidth="1"/>
    <col min="1282" max="1282" width="14" style="308" customWidth="1"/>
    <col min="1283" max="1283" width="11.88671875" style="308" customWidth="1"/>
    <col min="1284" max="1284" width="11.109375" style="308" customWidth="1"/>
    <col min="1285" max="1286" width="13" style="308" customWidth="1"/>
    <col min="1287" max="1287" width="10.5546875" style="308" customWidth="1"/>
    <col min="1288" max="1288" width="11" style="308" customWidth="1"/>
    <col min="1289" max="1536" width="9.109375" style="308"/>
    <col min="1537" max="1537" width="50.44140625" style="308" customWidth="1"/>
    <col min="1538" max="1538" width="14" style="308" customWidth="1"/>
    <col min="1539" max="1539" width="11.88671875" style="308" customWidth="1"/>
    <col min="1540" max="1540" width="11.109375" style="308" customWidth="1"/>
    <col min="1541" max="1542" width="13" style="308" customWidth="1"/>
    <col min="1543" max="1543" width="10.5546875" style="308" customWidth="1"/>
    <col min="1544" max="1544" width="11" style="308" customWidth="1"/>
    <col min="1545" max="1792" width="9.109375" style="308"/>
    <col min="1793" max="1793" width="50.44140625" style="308" customWidth="1"/>
    <col min="1794" max="1794" width="14" style="308" customWidth="1"/>
    <col min="1795" max="1795" width="11.88671875" style="308" customWidth="1"/>
    <col min="1796" max="1796" width="11.109375" style="308" customWidth="1"/>
    <col min="1797" max="1798" width="13" style="308" customWidth="1"/>
    <col min="1799" max="1799" width="10.5546875" style="308" customWidth="1"/>
    <col min="1800" max="1800" width="11" style="308" customWidth="1"/>
    <col min="1801" max="2048" width="9.109375" style="308"/>
    <col min="2049" max="2049" width="50.44140625" style="308" customWidth="1"/>
    <col min="2050" max="2050" width="14" style="308" customWidth="1"/>
    <col min="2051" max="2051" width="11.88671875" style="308" customWidth="1"/>
    <col min="2052" max="2052" width="11.109375" style="308" customWidth="1"/>
    <col min="2053" max="2054" width="13" style="308" customWidth="1"/>
    <col min="2055" max="2055" width="10.5546875" style="308" customWidth="1"/>
    <col min="2056" max="2056" width="11" style="308" customWidth="1"/>
    <col min="2057" max="2304" width="9.109375" style="308"/>
    <col min="2305" max="2305" width="50.44140625" style="308" customWidth="1"/>
    <col min="2306" max="2306" width="14" style="308" customWidth="1"/>
    <col min="2307" max="2307" width="11.88671875" style="308" customWidth="1"/>
    <col min="2308" max="2308" width="11.109375" style="308" customWidth="1"/>
    <col min="2309" max="2310" width="13" style="308" customWidth="1"/>
    <col min="2311" max="2311" width="10.5546875" style="308" customWidth="1"/>
    <col min="2312" max="2312" width="11" style="308" customWidth="1"/>
    <col min="2313" max="2560" width="9.109375" style="308"/>
    <col min="2561" max="2561" width="50.44140625" style="308" customWidth="1"/>
    <col min="2562" max="2562" width="14" style="308" customWidth="1"/>
    <col min="2563" max="2563" width="11.88671875" style="308" customWidth="1"/>
    <col min="2564" max="2564" width="11.109375" style="308" customWidth="1"/>
    <col min="2565" max="2566" width="13" style="308" customWidth="1"/>
    <col min="2567" max="2567" width="10.5546875" style="308" customWidth="1"/>
    <col min="2568" max="2568" width="11" style="308" customWidth="1"/>
    <col min="2569" max="2816" width="9.109375" style="308"/>
    <col min="2817" max="2817" width="50.44140625" style="308" customWidth="1"/>
    <col min="2818" max="2818" width="14" style="308" customWidth="1"/>
    <col min="2819" max="2819" width="11.88671875" style="308" customWidth="1"/>
    <col min="2820" max="2820" width="11.109375" style="308" customWidth="1"/>
    <col min="2821" max="2822" width="13" style="308" customWidth="1"/>
    <col min="2823" max="2823" width="10.5546875" style="308" customWidth="1"/>
    <col min="2824" max="2824" width="11" style="308" customWidth="1"/>
    <col min="2825" max="3072" width="9.109375" style="308"/>
    <col min="3073" max="3073" width="50.44140625" style="308" customWidth="1"/>
    <col min="3074" max="3074" width="14" style="308" customWidth="1"/>
    <col min="3075" max="3075" width="11.88671875" style="308" customWidth="1"/>
    <col min="3076" max="3076" width="11.109375" style="308" customWidth="1"/>
    <col min="3077" max="3078" width="13" style="308" customWidth="1"/>
    <col min="3079" max="3079" width="10.5546875" style="308" customWidth="1"/>
    <col min="3080" max="3080" width="11" style="308" customWidth="1"/>
    <col min="3081" max="3328" width="9.109375" style="308"/>
    <col min="3329" max="3329" width="50.44140625" style="308" customWidth="1"/>
    <col min="3330" max="3330" width="14" style="308" customWidth="1"/>
    <col min="3331" max="3331" width="11.88671875" style="308" customWidth="1"/>
    <col min="3332" max="3332" width="11.109375" style="308" customWidth="1"/>
    <col min="3333" max="3334" width="13" style="308" customWidth="1"/>
    <col min="3335" max="3335" width="10.5546875" style="308" customWidth="1"/>
    <col min="3336" max="3336" width="11" style="308" customWidth="1"/>
    <col min="3337" max="3584" width="9.109375" style="308"/>
    <col min="3585" max="3585" width="50.44140625" style="308" customWidth="1"/>
    <col min="3586" max="3586" width="14" style="308" customWidth="1"/>
    <col min="3587" max="3587" width="11.88671875" style="308" customWidth="1"/>
    <col min="3588" max="3588" width="11.109375" style="308" customWidth="1"/>
    <col min="3589" max="3590" width="13" style="308" customWidth="1"/>
    <col min="3591" max="3591" width="10.5546875" style="308" customWidth="1"/>
    <col min="3592" max="3592" width="11" style="308" customWidth="1"/>
    <col min="3593" max="3840" width="9.109375" style="308"/>
    <col min="3841" max="3841" width="50.44140625" style="308" customWidth="1"/>
    <col min="3842" max="3842" width="14" style="308" customWidth="1"/>
    <col min="3843" max="3843" width="11.88671875" style="308" customWidth="1"/>
    <col min="3844" max="3844" width="11.109375" style="308" customWidth="1"/>
    <col min="3845" max="3846" width="13" style="308" customWidth="1"/>
    <col min="3847" max="3847" width="10.5546875" style="308" customWidth="1"/>
    <col min="3848" max="3848" width="11" style="308" customWidth="1"/>
    <col min="3849" max="4096" width="9.109375" style="308"/>
    <col min="4097" max="4097" width="50.44140625" style="308" customWidth="1"/>
    <col min="4098" max="4098" width="14" style="308" customWidth="1"/>
    <col min="4099" max="4099" width="11.88671875" style="308" customWidth="1"/>
    <col min="4100" max="4100" width="11.109375" style="308" customWidth="1"/>
    <col min="4101" max="4102" width="13" style="308" customWidth="1"/>
    <col min="4103" max="4103" width="10.5546875" style="308" customWidth="1"/>
    <col min="4104" max="4104" width="11" style="308" customWidth="1"/>
    <col min="4105" max="4352" width="9.109375" style="308"/>
    <col min="4353" max="4353" width="50.44140625" style="308" customWidth="1"/>
    <col min="4354" max="4354" width="14" style="308" customWidth="1"/>
    <col min="4355" max="4355" width="11.88671875" style="308" customWidth="1"/>
    <col min="4356" max="4356" width="11.109375" style="308" customWidth="1"/>
    <col min="4357" max="4358" width="13" style="308" customWidth="1"/>
    <col min="4359" max="4359" width="10.5546875" style="308" customWidth="1"/>
    <col min="4360" max="4360" width="11" style="308" customWidth="1"/>
    <col min="4361" max="4608" width="9.109375" style="308"/>
    <col min="4609" max="4609" width="50.44140625" style="308" customWidth="1"/>
    <col min="4610" max="4610" width="14" style="308" customWidth="1"/>
    <col min="4611" max="4611" width="11.88671875" style="308" customWidth="1"/>
    <col min="4612" max="4612" width="11.109375" style="308" customWidth="1"/>
    <col min="4613" max="4614" width="13" style="308" customWidth="1"/>
    <col min="4615" max="4615" width="10.5546875" style="308" customWidth="1"/>
    <col min="4616" max="4616" width="11" style="308" customWidth="1"/>
    <col min="4617" max="4864" width="9.109375" style="308"/>
    <col min="4865" max="4865" width="50.44140625" style="308" customWidth="1"/>
    <col min="4866" max="4866" width="14" style="308" customWidth="1"/>
    <col min="4867" max="4867" width="11.88671875" style="308" customWidth="1"/>
    <col min="4868" max="4868" width="11.109375" style="308" customWidth="1"/>
    <col min="4869" max="4870" width="13" style="308" customWidth="1"/>
    <col min="4871" max="4871" width="10.5546875" style="308" customWidth="1"/>
    <col min="4872" max="4872" width="11" style="308" customWidth="1"/>
    <col min="4873" max="5120" width="9.109375" style="308"/>
    <col min="5121" max="5121" width="50.44140625" style="308" customWidth="1"/>
    <col min="5122" max="5122" width="14" style="308" customWidth="1"/>
    <col min="5123" max="5123" width="11.88671875" style="308" customWidth="1"/>
    <col min="5124" max="5124" width="11.109375" style="308" customWidth="1"/>
    <col min="5125" max="5126" width="13" style="308" customWidth="1"/>
    <col min="5127" max="5127" width="10.5546875" style="308" customWidth="1"/>
    <col min="5128" max="5128" width="11" style="308" customWidth="1"/>
    <col min="5129" max="5376" width="9.109375" style="308"/>
    <col min="5377" max="5377" width="50.44140625" style="308" customWidth="1"/>
    <col min="5378" max="5378" width="14" style="308" customWidth="1"/>
    <col min="5379" max="5379" width="11.88671875" style="308" customWidth="1"/>
    <col min="5380" max="5380" width="11.109375" style="308" customWidth="1"/>
    <col min="5381" max="5382" width="13" style="308" customWidth="1"/>
    <col min="5383" max="5383" width="10.5546875" style="308" customWidth="1"/>
    <col min="5384" max="5384" width="11" style="308" customWidth="1"/>
    <col min="5385" max="5632" width="9.109375" style="308"/>
    <col min="5633" max="5633" width="50.44140625" style="308" customWidth="1"/>
    <col min="5634" max="5634" width="14" style="308" customWidth="1"/>
    <col min="5635" max="5635" width="11.88671875" style="308" customWidth="1"/>
    <col min="5636" max="5636" width="11.109375" style="308" customWidth="1"/>
    <col min="5637" max="5638" width="13" style="308" customWidth="1"/>
    <col min="5639" max="5639" width="10.5546875" style="308" customWidth="1"/>
    <col min="5640" max="5640" width="11" style="308" customWidth="1"/>
    <col min="5641" max="5888" width="9.109375" style="308"/>
    <col min="5889" max="5889" width="50.44140625" style="308" customWidth="1"/>
    <col min="5890" max="5890" width="14" style="308" customWidth="1"/>
    <col min="5891" max="5891" width="11.88671875" style="308" customWidth="1"/>
    <col min="5892" max="5892" width="11.109375" style="308" customWidth="1"/>
    <col min="5893" max="5894" width="13" style="308" customWidth="1"/>
    <col min="5895" max="5895" width="10.5546875" style="308" customWidth="1"/>
    <col min="5896" max="5896" width="11" style="308" customWidth="1"/>
    <col min="5897" max="6144" width="9.109375" style="308"/>
    <col min="6145" max="6145" width="50.44140625" style="308" customWidth="1"/>
    <col min="6146" max="6146" width="14" style="308" customWidth="1"/>
    <col min="6147" max="6147" width="11.88671875" style="308" customWidth="1"/>
    <col min="6148" max="6148" width="11.109375" style="308" customWidth="1"/>
    <col min="6149" max="6150" width="13" style="308" customWidth="1"/>
    <col min="6151" max="6151" width="10.5546875" style="308" customWidth="1"/>
    <col min="6152" max="6152" width="11" style="308" customWidth="1"/>
    <col min="6153" max="6400" width="9.109375" style="308"/>
    <col min="6401" max="6401" width="50.44140625" style="308" customWidth="1"/>
    <col min="6402" max="6402" width="14" style="308" customWidth="1"/>
    <col min="6403" max="6403" width="11.88671875" style="308" customWidth="1"/>
    <col min="6404" max="6404" width="11.109375" style="308" customWidth="1"/>
    <col min="6405" max="6406" width="13" style="308" customWidth="1"/>
    <col min="6407" max="6407" width="10.5546875" style="308" customWidth="1"/>
    <col min="6408" max="6408" width="11" style="308" customWidth="1"/>
    <col min="6409" max="6656" width="9.109375" style="308"/>
    <col min="6657" max="6657" width="50.44140625" style="308" customWidth="1"/>
    <col min="6658" max="6658" width="14" style="308" customWidth="1"/>
    <col min="6659" max="6659" width="11.88671875" style="308" customWidth="1"/>
    <col min="6660" max="6660" width="11.109375" style="308" customWidth="1"/>
    <col min="6661" max="6662" width="13" style="308" customWidth="1"/>
    <col min="6663" max="6663" width="10.5546875" style="308" customWidth="1"/>
    <col min="6664" max="6664" width="11" style="308" customWidth="1"/>
    <col min="6665" max="6912" width="9.109375" style="308"/>
    <col min="6913" max="6913" width="50.44140625" style="308" customWidth="1"/>
    <col min="6914" max="6914" width="14" style="308" customWidth="1"/>
    <col min="6915" max="6915" width="11.88671875" style="308" customWidth="1"/>
    <col min="6916" max="6916" width="11.109375" style="308" customWidth="1"/>
    <col min="6917" max="6918" width="13" style="308" customWidth="1"/>
    <col min="6919" max="6919" width="10.5546875" style="308" customWidth="1"/>
    <col min="6920" max="6920" width="11" style="308" customWidth="1"/>
    <col min="6921" max="7168" width="9.109375" style="308"/>
    <col min="7169" max="7169" width="50.44140625" style="308" customWidth="1"/>
    <col min="7170" max="7170" width="14" style="308" customWidth="1"/>
    <col min="7171" max="7171" width="11.88671875" style="308" customWidth="1"/>
    <col min="7172" max="7172" width="11.109375" style="308" customWidth="1"/>
    <col min="7173" max="7174" width="13" style="308" customWidth="1"/>
    <col min="7175" max="7175" width="10.5546875" style="308" customWidth="1"/>
    <col min="7176" max="7176" width="11" style="308" customWidth="1"/>
    <col min="7177" max="7424" width="9.109375" style="308"/>
    <col min="7425" max="7425" width="50.44140625" style="308" customWidth="1"/>
    <col min="7426" max="7426" width="14" style="308" customWidth="1"/>
    <col min="7427" max="7427" width="11.88671875" style="308" customWidth="1"/>
    <col min="7428" max="7428" width="11.109375" style="308" customWidth="1"/>
    <col min="7429" max="7430" width="13" style="308" customWidth="1"/>
    <col min="7431" max="7431" width="10.5546875" style="308" customWidth="1"/>
    <col min="7432" max="7432" width="11" style="308" customWidth="1"/>
    <col min="7433" max="7680" width="9.109375" style="308"/>
    <col min="7681" max="7681" width="50.44140625" style="308" customWidth="1"/>
    <col min="7682" max="7682" width="14" style="308" customWidth="1"/>
    <col min="7683" max="7683" width="11.88671875" style="308" customWidth="1"/>
    <col min="7684" max="7684" width="11.109375" style="308" customWidth="1"/>
    <col min="7685" max="7686" width="13" style="308" customWidth="1"/>
    <col min="7687" max="7687" width="10.5546875" style="308" customWidth="1"/>
    <col min="7688" max="7688" width="11" style="308" customWidth="1"/>
    <col min="7689" max="7936" width="9.109375" style="308"/>
    <col min="7937" max="7937" width="50.44140625" style="308" customWidth="1"/>
    <col min="7938" max="7938" width="14" style="308" customWidth="1"/>
    <col min="7939" max="7939" width="11.88671875" style="308" customWidth="1"/>
    <col min="7940" max="7940" width="11.109375" style="308" customWidth="1"/>
    <col min="7941" max="7942" width="13" style="308" customWidth="1"/>
    <col min="7943" max="7943" width="10.5546875" style="308" customWidth="1"/>
    <col min="7944" max="7944" width="11" style="308" customWidth="1"/>
    <col min="7945" max="8192" width="9.109375" style="308"/>
    <col min="8193" max="8193" width="50.44140625" style="308" customWidth="1"/>
    <col min="8194" max="8194" width="14" style="308" customWidth="1"/>
    <col min="8195" max="8195" width="11.88671875" style="308" customWidth="1"/>
    <col min="8196" max="8196" width="11.109375" style="308" customWidth="1"/>
    <col min="8197" max="8198" width="13" style="308" customWidth="1"/>
    <col min="8199" max="8199" width="10.5546875" style="308" customWidth="1"/>
    <col min="8200" max="8200" width="11" style="308" customWidth="1"/>
    <col min="8201" max="8448" width="9.109375" style="308"/>
    <col min="8449" max="8449" width="50.44140625" style="308" customWidth="1"/>
    <col min="8450" max="8450" width="14" style="308" customWidth="1"/>
    <col min="8451" max="8451" width="11.88671875" style="308" customWidth="1"/>
    <col min="8452" max="8452" width="11.109375" style="308" customWidth="1"/>
    <col min="8453" max="8454" width="13" style="308" customWidth="1"/>
    <col min="8455" max="8455" width="10.5546875" style="308" customWidth="1"/>
    <col min="8456" max="8456" width="11" style="308" customWidth="1"/>
    <col min="8457" max="8704" width="9.109375" style="308"/>
    <col min="8705" max="8705" width="50.44140625" style="308" customWidth="1"/>
    <col min="8706" max="8706" width="14" style="308" customWidth="1"/>
    <col min="8707" max="8707" width="11.88671875" style="308" customWidth="1"/>
    <col min="8708" max="8708" width="11.109375" style="308" customWidth="1"/>
    <col min="8709" max="8710" width="13" style="308" customWidth="1"/>
    <col min="8711" max="8711" width="10.5546875" style="308" customWidth="1"/>
    <col min="8712" max="8712" width="11" style="308" customWidth="1"/>
    <col min="8713" max="8960" width="9.109375" style="308"/>
    <col min="8961" max="8961" width="50.44140625" style="308" customWidth="1"/>
    <col min="8962" max="8962" width="14" style="308" customWidth="1"/>
    <col min="8963" max="8963" width="11.88671875" style="308" customWidth="1"/>
    <col min="8964" max="8964" width="11.109375" style="308" customWidth="1"/>
    <col min="8965" max="8966" width="13" style="308" customWidth="1"/>
    <col min="8967" max="8967" width="10.5546875" style="308" customWidth="1"/>
    <col min="8968" max="8968" width="11" style="308" customWidth="1"/>
    <col min="8969" max="9216" width="9.109375" style="308"/>
    <col min="9217" max="9217" width="50.44140625" style="308" customWidth="1"/>
    <col min="9218" max="9218" width="14" style="308" customWidth="1"/>
    <col min="9219" max="9219" width="11.88671875" style="308" customWidth="1"/>
    <col min="9220" max="9220" width="11.109375" style="308" customWidth="1"/>
    <col min="9221" max="9222" width="13" style="308" customWidth="1"/>
    <col min="9223" max="9223" width="10.5546875" style="308" customWidth="1"/>
    <col min="9224" max="9224" width="11" style="308" customWidth="1"/>
    <col min="9225" max="9472" width="9.109375" style="308"/>
    <col min="9473" max="9473" width="50.44140625" style="308" customWidth="1"/>
    <col min="9474" max="9474" width="14" style="308" customWidth="1"/>
    <col min="9475" max="9475" width="11.88671875" style="308" customWidth="1"/>
    <col min="9476" max="9476" width="11.109375" style="308" customWidth="1"/>
    <col min="9477" max="9478" width="13" style="308" customWidth="1"/>
    <col min="9479" max="9479" width="10.5546875" style="308" customWidth="1"/>
    <col min="9480" max="9480" width="11" style="308" customWidth="1"/>
    <col min="9481" max="9728" width="9.109375" style="308"/>
    <col min="9729" max="9729" width="50.44140625" style="308" customWidth="1"/>
    <col min="9730" max="9730" width="14" style="308" customWidth="1"/>
    <col min="9731" max="9731" width="11.88671875" style="308" customWidth="1"/>
    <col min="9732" max="9732" width="11.109375" style="308" customWidth="1"/>
    <col min="9733" max="9734" width="13" style="308" customWidth="1"/>
    <col min="9735" max="9735" width="10.5546875" style="308" customWidth="1"/>
    <col min="9736" max="9736" width="11" style="308" customWidth="1"/>
    <col min="9737" max="9984" width="9.109375" style="308"/>
    <col min="9985" max="9985" width="50.44140625" style="308" customWidth="1"/>
    <col min="9986" max="9986" width="14" style="308" customWidth="1"/>
    <col min="9987" max="9987" width="11.88671875" style="308" customWidth="1"/>
    <col min="9988" max="9988" width="11.109375" style="308" customWidth="1"/>
    <col min="9989" max="9990" width="13" style="308" customWidth="1"/>
    <col min="9991" max="9991" width="10.5546875" style="308" customWidth="1"/>
    <col min="9992" max="9992" width="11" style="308" customWidth="1"/>
    <col min="9993" max="10240" width="9.109375" style="308"/>
    <col min="10241" max="10241" width="50.44140625" style="308" customWidth="1"/>
    <col min="10242" max="10242" width="14" style="308" customWidth="1"/>
    <col min="10243" max="10243" width="11.88671875" style="308" customWidth="1"/>
    <col min="10244" max="10244" width="11.109375" style="308" customWidth="1"/>
    <col min="10245" max="10246" width="13" style="308" customWidth="1"/>
    <col min="10247" max="10247" width="10.5546875" style="308" customWidth="1"/>
    <col min="10248" max="10248" width="11" style="308" customWidth="1"/>
    <col min="10249" max="10496" width="9.109375" style="308"/>
    <col min="10497" max="10497" width="50.44140625" style="308" customWidth="1"/>
    <col min="10498" max="10498" width="14" style="308" customWidth="1"/>
    <col min="10499" max="10499" width="11.88671875" style="308" customWidth="1"/>
    <col min="10500" max="10500" width="11.109375" style="308" customWidth="1"/>
    <col min="10501" max="10502" width="13" style="308" customWidth="1"/>
    <col min="10503" max="10503" width="10.5546875" style="308" customWidth="1"/>
    <col min="10504" max="10504" width="11" style="308" customWidth="1"/>
    <col min="10505" max="10752" width="9.109375" style="308"/>
    <col min="10753" max="10753" width="50.44140625" style="308" customWidth="1"/>
    <col min="10754" max="10754" width="14" style="308" customWidth="1"/>
    <col min="10755" max="10755" width="11.88671875" style="308" customWidth="1"/>
    <col min="10756" max="10756" width="11.109375" style="308" customWidth="1"/>
    <col min="10757" max="10758" width="13" style="308" customWidth="1"/>
    <col min="10759" max="10759" width="10.5546875" style="308" customWidth="1"/>
    <col min="10760" max="10760" width="11" style="308" customWidth="1"/>
    <col min="10761" max="11008" width="9.109375" style="308"/>
    <col min="11009" max="11009" width="50.44140625" style="308" customWidth="1"/>
    <col min="11010" max="11010" width="14" style="308" customWidth="1"/>
    <col min="11011" max="11011" width="11.88671875" style="308" customWidth="1"/>
    <col min="11012" max="11012" width="11.109375" style="308" customWidth="1"/>
    <col min="11013" max="11014" width="13" style="308" customWidth="1"/>
    <col min="11015" max="11015" width="10.5546875" style="308" customWidth="1"/>
    <col min="11016" max="11016" width="11" style="308" customWidth="1"/>
    <col min="11017" max="11264" width="9.109375" style="308"/>
    <col min="11265" max="11265" width="50.44140625" style="308" customWidth="1"/>
    <col min="11266" max="11266" width="14" style="308" customWidth="1"/>
    <col min="11267" max="11267" width="11.88671875" style="308" customWidth="1"/>
    <col min="11268" max="11268" width="11.109375" style="308" customWidth="1"/>
    <col min="11269" max="11270" width="13" style="308" customWidth="1"/>
    <col min="11271" max="11271" width="10.5546875" style="308" customWidth="1"/>
    <col min="11272" max="11272" width="11" style="308" customWidth="1"/>
    <col min="11273" max="11520" width="9.109375" style="308"/>
    <col min="11521" max="11521" width="50.44140625" style="308" customWidth="1"/>
    <col min="11522" max="11522" width="14" style="308" customWidth="1"/>
    <col min="11523" max="11523" width="11.88671875" style="308" customWidth="1"/>
    <col min="11524" max="11524" width="11.109375" style="308" customWidth="1"/>
    <col min="11525" max="11526" width="13" style="308" customWidth="1"/>
    <col min="11527" max="11527" width="10.5546875" style="308" customWidth="1"/>
    <col min="11528" max="11528" width="11" style="308" customWidth="1"/>
    <col min="11529" max="11776" width="9.109375" style="308"/>
    <col min="11777" max="11777" width="50.44140625" style="308" customWidth="1"/>
    <col min="11778" max="11778" width="14" style="308" customWidth="1"/>
    <col min="11779" max="11779" width="11.88671875" style="308" customWidth="1"/>
    <col min="11780" max="11780" width="11.109375" style="308" customWidth="1"/>
    <col min="11781" max="11782" width="13" style="308" customWidth="1"/>
    <col min="11783" max="11783" width="10.5546875" style="308" customWidth="1"/>
    <col min="11784" max="11784" width="11" style="308" customWidth="1"/>
    <col min="11785" max="12032" width="9.109375" style="308"/>
    <col min="12033" max="12033" width="50.44140625" style="308" customWidth="1"/>
    <col min="12034" max="12034" width="14" style="308" customWidth="1"/>
    <col min="12035" max="12035" width="11.88671875" style="308" customWidth="1"/>
    <col min="12036" max="12036" width="11.109375" style="308" customWidth="1"/>
    <col min="12037" max="12038" width="13" style="308" customWidth="1"/>
    <col min="12039" max="12039" width="10.5546875" style="308" customWidth="1"/>
    <col min="12040" max="12040" width="11" style="308" customWidth="1"/>
    <col min="12041" max="12288" width="9.109375" style="308"/>
    <col min="12289" max="12289" width="50.44140625" style="308" customWidth="1"/>
    <col min="12290" max="12290" width="14" style="308" customWidth="1"/>
    <col min="12291" max="12291" width="11.88671875" style="308" customWidth="1"/>
    <col min="12292" max="12292" width="11.109375" style="308" customWidth="1"/>
    <col min="12293" max="12294" width="13" style="308" customWidth="1"/>
    <col min="12295" max="12295" width="10.5546875" style="308" customWidth="1"/>
    <col min="12296" max="12296" width="11" style="308" customWidth="1"/>
    <col min="12297" max="12544" width="9.109375" style="308"/>
    <col min="12545" max="12545" width="50.44140625" style="308" customWidth="1"/>
    <col min="12546" max="12546" width="14" style="308" customWidth="1"/>
    <col min="12547" max="12547" width="11.88671875" style="308" customWidth="1"/>
    <col min="12548" max="12548" width="11.109375" style="308" customWidth="1"/>
    <col min="12549" max="12550" width="13" style="308" customWidth="1"/>
    <col min="12551" max="12551" width="10.5546875" style="308" customWidth="1"/>
    <col min="12552" max="12552" width="11" style="308" customWidth="1"/>
    <col min="12553" max="12800" width="9.109375" style="308"/>
    <col min="12801" max="12801" width="50.44140625" style="308" customWidth="1"/>
    <col min="12802" max="12802" width="14" style="308" customWidth="1"/>
    <col min="12803" max="12803" width="11.88671875" style="308" customWidth="1"/>
    <col min="12804" max="12804" width="11.109375" style="308" customWidth="1"/>
    <col min="12805" max="12806" width="13" style="308" customWidth="1"/>
    <col min="12807" max="12807" width="10.5546875" style="308" customWidth="1"/>
    <col min="12808" max="12808" width="11" style="308" customWidth="1"/>
    <col min="12809" max="13056" width="9.109375" style="308"/>
    <col min="13057" max="13057" width="50.44140625" style="308" customWidth="1"/>
    <col min="13058" max="13058" width="14" style="308" customWidth="1"/>
    <col min="13059" max="13059" width="11.88671875" style="308" customWidth="1"/>
    <col min="13060" max="13060" width="11.109375" style="308" customWidth="1"/>
    <col min="13061" max="13062" width="13" style="308" customWidth="1"/>
    <col min="13063" max="13063" width="10.5546875" style="308" customWidth="1"/>
    <col min="13064" max="13064" width="11" style="308" customWidth="1"/>
    <col min="13065" max="13312" width="9.109375" style="308"/>
    <col min="13313" max="13313" width="50.44140625" style="308" customWidth="1"/>
    <col min="13314" max="13314" width="14" style="308" customWidth="1"/>
    <col min="13315" max="13315" width="11.88671875" style="308" customWidth="1"/>
    <col min="13316" max="13316" width="11.109375" style="308" customWidth="1"/>
    <col min="13317" max="13318" width="13" style="308" customWidth="1"/>
    <col min="13319" max="13319" width="10.5546875" style="308" customWidth="1"/>
    <col min="13320" max="13320" width="11" style="308" customWidth="1"/>
    <col min="13321" max="13568" width="9.109375" style="308"/>
    <col min="13569" max="13569" width="50.44140625" style="308" customWidth="1"/>
    <col min="13570" max="13570" width="14" style="308" customWidth="1"/>
    <col min="13571" max="13571" width="11.88671875" style="308" customWidth="1"/>
    <col min="13572" max="13572" width="11.109375" style="308" customWidth="1"/>
    <col min="13573" max="13574" width="13" style="308" customWidth="1"/>
    <col min="13575" max="13575" width="10.5546875" style="308" customWidth="1"/>
    <col min="13576" max="13576" width="11" style="308" customWidth="1"/>
    <col min="13577" max="13824" width="9.109375" style="308"/>
    <col min="13825" max="13825" width="50.44140625" style="308" customWidth="1"/>
    <col min="13826" max="13826" width="14" style="308" customWidth="1"/>
    <col min="13827" max="13827" width="11.88671875" style="308" customWidth="1"/>
    <col min="13828" max="13828" width="11.109375" style="308" customWidth="1"/>
    <col min="13829" max="13830" width="13" style="308" customWidth="1"/>
    <col min="13831" max="13831" width="10.5546875" style="308" customWidth="1"/>
    <col min="13832" max="13832" width="11" style="308" customWidth="1"/>
    <col min="13833" max="14080" width="9.109375" style="308"/>
    <col min="14081" max="14081" width="50.44140625" style="308" customWidth="1"/>
    <col min="14082" max="14082" width="14" style="308" customWidth="1"/>
    <col min="14083" max="14083" width="11.88671875" style="308" customWidth="1"/>
    <col min="14084" max="14084" width="11.109375" style="308" customWidth="1"/>
    <col min="14085" max="14086" width="13" style="308" customWidth="1"/>
    <col min="14087" max="14087" width="10.5546875" style="308" customWidth="1"/>
    <col min="14088" max="14088" width="11" style="308" customWidth="1"/>
    <col min="14089" max="14336" width="9.109375" style="308"/>
    <col min="14337" max="14337" width="50.44140625" style="308" customWidth="1"/>
    <col min="14338" max="14338" width="14" style="308" customWidth="1"/>
    <col min="14339" max="14339" width="11.88671875" style="308" customWidth="1"/>
    <col min="14340" max="14340" width="11.109375" style="308" customWidth="1"/>
    <col min="14341" max="14342" width="13" style="308" customWidth="1"/>
    <col min="14343" max="14343" width="10.5546875" style="308" customWidth="1"/>
    <col min="14344" max="14344" width="11" style="308" customWidth="1"/>
    <col min="14345" max="14592" width="9.109375" style="308"/>
    <col min="14593" max="14593" width="50.44140625" style="308" customWidth="1"/>
    <col min="14594" max="14594" width="14" style="308" customWidth="1"/>
    <col min="14595" max="14595" width="11.88671875" style="308" customWidth="1"/>
    <col min="14596" max="14596" width="11.109375" style="308" customWidth="1"/>
    <col min="14597" max="14598" width="13" style="308" customWidth="1"/>
    <col min="14599" max="14599" width="10.5546875" style="308" customWidth="1"/>
    <col min="14600" max="14600" width="11" style="308" customWidth="1"/>
    <col min="14601" max="14848" width="9.109375" style="308"/>
    <col min="14849" max="14849" width="50.44140625" style="308" customWidth="1"/>
    <col min="14850" max="14850" width="14" style="308" customWidth="1"/>
    <col min="14851" max="14851" width="11.88671875" style="308" customWidth="1"/>
    <col min="14852" max="14852" width="11.109375" style="308" customWidth="1"/>
    <col min="14853" max="14854" width="13" style="308" customWidth="1"/>
    <col min="14855" max="14855" width="10.5546875" style="308" customWidth="1"/>
    <col min="14856" max="14856" width="11" style="308" customWidth="1"/>
    <col min="14857" max="15104" width="9.109375" style="308"/>
    <col min="15105" max="15105" width="50.44140625" style="308" customWidth="1"/>
    <col min="15106" max="15106" width="14" style="308" customWidth="1"/>
    <col min="15107" max="15107" width="11.88671875" style="308" customWidth="1"/>
    <col min="15108" max="15108" width="11.109375" style="308" customWidth="1"/>
    <col min="15109" max="15110" width="13" style="308" customWidth="1"/>
    <col min="15111" max="15111" width="10.5546875" style="308" customWidth="1"/>
    <col min="15112" max="15112" width="11" style="308" customWidth="1"/>
    <col min="15113" max="15360" width="9.109375" style="308"/>
    <col min="15361" max="15361" width="50.44140625" style="308" customWidth="1"/>
    <col min="15362" max="15362" width="14" style="308" customWidth="1"/>
    <col min="15363" max="15363" width="11.88671875" style="308" customWidth="1"/>
    <col min="15364" max="15364" width="11.109375" style="308" customWidth="1"/>
    <col min="15365" max="15366" width="13" style="308" customWidth="1"/>
    <col min="15367" max="15367" width="10.5546875" style="308" customWidth="1"/>
    <col min="15368" max="15368" width="11" style="308" customWidth="1"/>
    <col min="15369" max="15616" width="9.109375" style="308"/>
    <col min="15617" max="15617" width="50.44140625" style="308" customWidth="1"/>
    <col min="15618" max="15618" width="14" style="308" customWidth="1"/>
    <col min="15619" max="15619" width="11.88671875" style="308" customWidth="1"/>
    <col min="15620" max="15620" width="11.109375" style="308" customWidth="1"/>
    <col min="15621" max="15622" width="13" style="308" customWidth="1"/>
    <col min="15623" max="15623" width="10.5546875" style="308" customWidth="1"/>
    <col min="15624" max="15624" width="11" style="308" customWidth="1"/>
    <col min="15625" max="15872" width="9.109375" style="308"/>
    <col min="15873" max="15873" width="50.44140625" style="308" customWidth="1"/>
    <col min="15874" max="15874" width="14" style="308" customWidth="1"/>
    <col min="15875" max="15875" width="11.88671875" style="308" customWidth="1"/>
    <col min="15876" max="15876" width="11.109375" style="308" customWidth="1"/>
    <col min="15877" max="15878" width="13" style="308" customWidth="1"/>
    <col min="15879" max="15879" width="10.5546875" style="308" customWidth="1"/>
    <col min="15880" max="15880" width="11" style="308" customWidth="1"/>
    <col min="15881" max="16128" width="9.109375" style="308"/>
    <col min="16129" max="16129" width="50.44140625" style="308" customWidth="1"/>
    <col min="16130" max="16130" width="14" style="308" customWidth="1"/>
    <col min="16131" max="16131" width="11.88671875" style="308" customWidth="1"/>
    <col min="16132" max="16132" width="11.109375" style="308" customWidth="1"/>
    <col min="16133" max="16134" width="13" style="308" customWidth="1"/>
    <col min="16135" max="16135" width="10.5546875" style="308" customWidth="1"/>
    <col min="16136" max="16136" width="11" style="308" customWidth="1"/>
    <col min="16137" max="16384" width="9.109375" style="308"/>
  </cols>
  <sheetData>
    <row r="1" spans="1:8" ht="28.5" customHeight="1" x14ac:dyDescent="0.3">
      <c r="A1" s="858" t="s">
        <v>193</v>
      </c>
      <c r="B1" s="858"/>
      <c r="C1" s="858"/>
      <c r="D1" s="858"/>
      <c r="E1" s="858"/>
      <c r="F1" s="858"/>
      <c r="G1" s="858"/>
      <c r="H1" s="858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3">
      <c r="A4" s="859" t="s">
        <v>194</v>
      </c>
      <c r="B4" s="860"/>
      <c r="C4" s="860"/>
      <c r="D4" s="860"/>
      <c r="E4" s="860"/>
      <c r="F4" s="860"/>
      <c r="G4" s="860"/>
      <c r="H4" s="861"/>
    </row>
    <row r="5" spans="1:8" x14ac:dyDescent="0.3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3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3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3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3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3">
      <c r="A10" s="859" t="s">
        <v>200</v>
      </c>
      <c r="B10" s="860"/>
      <c r="C10" s="860"/>
      <c r="D10" s="860"/>
      <c r="E10" s="860"/>
      <c r="F10" s="860"/>
      <c r="G10" s="860"/>
      <c r="H10" s="861"/>
    </row>
    <row r="11" spans="1:8" x14ac:dyDescent="0.3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3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3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3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3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3">
      <c r="A16" s="859" t="s">
        <v>201</v>
      </c>
      <c r="B16" s="860"/>
      <c r="C16" s="860"/>
      <c r="D16" s="860"/>
      <c r="E16" s="860"/>
      <c r="F16" s="860"/>
      <c r="G16" s="860"/>
      <c r="H16" s="861"/>
    </row>
    <row r="17" spans="1:8" x14ac:dyDescent="0.3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3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3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3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3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3">
      <c r="A22" s="859" t="s">
        <v>202</v>
      </c>
      <c r="B22" s="860"/>
      <c r="C22" s="860"/>
      <c r="D22" s="860"/>
      <c r="E22" s="860"/>
      <c r="F22" s="860"/>
      <c r="G22" s="860"/>
      <c r="H22" s="861"/>
    </row>
    <row r="23" spans="1:8" x14ac:dyDescent="0.3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3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3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3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3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3">
      <c r="A28" s="859" t="s">
        <v>203</v>
      </c>
      <c r="B28" s="860"/>
      <c r="C28" s="860"/>
      <c r="D28" s="860"/>
      <c r="E28" s="860"/>
      <c r="F28" s="860"/>
      <c r="G28" s="860"/>
      <c r="H28" s="861"/>
    </row>
    <row r="29" spans="1:8" x14ac:dyDescent="0.3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3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3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3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3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ht="15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3">
      <c r="A35" s="859" t="s">
        <v>204</v>
      </c>
      <c r="B35" s="860"/>
      <c r="C35" s="860"/>
      <c r="D35" s="860"/>
      <c r="E35" s="860"/>
      <c r="F35" s="860"/>
      <c r="G35" s="860"/>
      <c r="H35" s="861"/>
    </row>
    <row r="36" spans="1:8" x14ac:dyDescent="0.3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3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3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3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3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ht="15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ht="15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ht="15" x14ac:dyDescent="0.25">
      <c r="A43" s="827"/>
      <c r="B43" s="827"/>
      <c r="C43" s="827"/>
      <c r="D43" s="827"/>
      <c r="E43" s="827"/>
      <c r="F43" s="827"/>
      <c r="G43" s="827"/>
      <c r="H43" s="827"/>
    </row>
    <row r="44" spans="1:8" ht="15" x14ac:dyDescent="0.25">
      <c r="A44" s="827"/>
      <c r="B44" s="827"/>
      <c r="C44" s="827"/>
      <c r="D44" s="827"/>
      <c r="E44" s="827"/>
      <c r="F44" s="827"/>
      <c r="G44" s="827"/>
      <c r="H44" s="827"/>
    </row>
    <row r="53" spans="9:11" x14ac:dyDescent="0.3">
      <c r="I53" s="443"/>
      <c r="J53" s="443"/>
      <c r="K53" s="443"/>
    </row>
    <row r="54" spans="9:11" x14ac:dyDescent="0.3">
      <c r="I54" s="443"/>
      <c r="J54" s="443"/>
      <c r="K54" s="443"/>
    </row>
    <row r="55" spans="9:11" x14ac:dyDescent="0.3">
      <c r="I55" s="443"/>
      <c r="J55" s="443"/>
      <c r="K55" s="443"/>
    </row>
    <row r="56" spans="9:11" x14ac:dyDescent="0.3">
      <c r="I56" s="827"/>
      <c r="J56" s="827"/>
      <c r="K56" s="827"/>
    </row>
    <row r="57" spans="9:11" x14ac:dyDescent="0.3">
      <c r="I57" s="827"/>
      <c r="J57" s="827"/>
      <c r="K57" s="82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T66"/>
  <sheetViews>
    <sheetView showGridLines="0" view="pageBreakPreview" zoomScaleSheetLayoutView="100" workbookViewId="0">
      <pane xSplit="1" ySplit="4" topLeftCell="EB44" activePane="bottomRight" state="frozen"/>
      <selection activeCell="EG6" sqref="EG6"/>
      <selection pane="topRight" activeCell="EG6" sqref="EG6"/>
      <selection pane="bottomLeft" activeCell="EG6" sqref="EG6"/>
      <selection pane="bottomRight" activeCell="EQ72" sqref="EQ72"/>
    </sheetView>
  </sheetViews>
  <sheetFormatPr defaultColWidth="9.109375" defaultRowHeight="14.4" outlineLevelCol="1" x14ac:dyDescent="0.3"/>
  <cols>
    <col min="1" max="1" width="38.88671875" style="493" customWidth="1"/>
    <col min="2" max="2" width="8.6640625" style="493" customWidth="1"/>
    <col min="3" max="5" width="7.44140625" style="740" customWidth="1" outlineLevel="1"/>
    <col min="6" max="6" width="7.33203125" style="740" customWidth="1" outlineLevel="1"/>
    <col min="7" max="9" width="7.44140625" style="740" customWidth="1" outlineLevel="1"/>
    <col min="10" max="10" width="7.33203125" style="740" customWidth="1" outlineLevel="1"/>
    <col min="11" max="11" width="8.44140625" style="740" customWidth="1" outlineLevel="1"/>
    <col min="12" max="15" width="7.33203125" style="740" customWidth="1" outlineLevel="1"/>
    <col min="16" max="16" width="10.109375" style="740" customWidth="1" outlineLevel="1"/>
    <col min="17" max="17" width="10.88671875" style="740" customWidth="1" outlineLevel="1"/>
    <col min="18" max="19" width="7.33203125" style="740" customWidth="1" outlineLevel="1"/>
    <col min="20" max="20" width="9.88671875" style="740" customWidth="1" outlineLevel="1"/>
    <col min="21" max="21" width="8" style="740" customWidth="1"/>
    <col min="22" max="30" width="9.109375" style="740" customWidth="1" outlineLevel="1"/>
    <col min="31" max="32" width="7.33203125" style="740" customWidth="1" outlineLevel="1"/>
    <col min="33" max="35" width="9.109375" style="740" customWidth="1" outlineLevel="1"/>
    <col min="36" max="36" width="9.88671875" style="740" customWidth="1" outlineLevel="1"/>
    <col min="37" max="39" width="7.33203125" style="740" customWidth="1" outlineLevel="1"/>
    <col min="40" max="40" width="8" style="740" customWidth="1"/>
    <col min="41" max="42" width="9.109375" style="493"/>
    <col min="43" max="43" width="9.109375" style="493" customWidth="1"/>
    <col min="44" max="44" width="9.44140625" style="493" customWidth="1"/>
    <col min="45" max="45" width="9.109375" style="493" customWidth="1"/>
    <col min="46" max="46" width="10.33203125" style="493" customWidth="1"/>
    <col min="47" max="47" width="7.6640625" style="493" customWidth="1"/>
    <col min="48" max="49" width="9.109375" style="493" customWidth="1"/>
    <col min="50" max="50" width="9.33203125" style="493" customWidth="1"/>
    <col min="51" max="51" width="9.109375" style="493" customWidth="1"/>
    <col min="52" max="52" width="7.6640625" style="493" customWidth="1"/>
    <col min="53" max="53" width="9.109375" style="493" customWidth="1"/>
    <col min="54" max="54" width="9" style="493" customWidth="1"/>
    <col min="55" max="56" width="10.44140625" style="493" customWidth="1"/>
    <col min="57" max="57" width="12.109375" style="493" customWidth="1"/>
    <col min="58" max="58" width="11" style="493" customWidth="1"/>
    <col min="59" max="62" width="9.109375" style="493" customWidth="1"/>
    <col min="63" max="63" width="9.44140625" style="493" customWidth="1"/>
    <col min="64" max="64" width="15.6640625" style="493" customWidth="1"/>
    <col min="65" max="76" width="10.33203125" style="493" customWidth="1"/>
    <col min="77" max="132" width="9.109375" style="493"/>
    <col min="133" max="133" width="11.44140625" style="493" customWidth="1"/>
    <col min="134" max="147" width="9.109375" style="493"/>
    <col min="148" max="148" width="10.109375" style="493" customWidth="1"/>
    <col min="149" max="16384" width="9.109375" style="493"/>
  </cols>
  <sheetData>
    <row r="1" spans="1:150" ht="34.5" customHeight="1" x14ac:dyDescent="0.3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  <c r="EC1" s="49"/>
    </row>
    <row r="2" spans="1:150" s="294" customFormat="1" ht="18" x14ac:dyDescent="0.3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  <c r="EI2" s="685"/>
      <c r="EJ2" s="603" t="s">
        <v>338</v>
      </c>
      <c r="EK2" s="601"/>
      <c r="EL2" s="685"/>
      <c r="EM2" s="603" t="s">
        <v>338</v>
      </c>
      <c r="EN2" s="601"/>
      <c r="EO2" s="685"/>
      <c r="EP2" s="603" t="s">
        <v>338</v>
      </c>
      <c r="EQ2" s="601"/>
      <c r="ER2" s="685"/>
      <c r="ES2" s="603" t="s">
        <v>338</v>
      </c>
      <c r="ET2" s="601"/>
    </row>
    <row r="3" spans="1:150" x14ac:dyDescent="0.3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832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32" t="s">
        <v>334</v>
      </c>
      <c r="DC3" s="600" t="s">
        <v>141</v>
      </c>
      <c r="DD3" s="601" t="s">
        <v>121</v>
      </c>
      <c r="DE3" s="832" t="s">
        <v>337</v>
      </c>
      <c r="DF3" s="600" t="s">
        <v>141</v>
      </c>
      <c r="DG3" s="601" t="s">
        <v>121</v>
      </c>
      <c r="DH3" s="832" t="s">
        <v>340</v>
      </c>
      <c r="DI3" s="600" t="s">
        <v>141</v>
      </c>
      <c r="DJ3" s="601" t="s">
        <v>121</v>
      </c>
      <c r="DK3" s="832" t="s">
        <v>341</v>
      </c>
      <c r="DL3" s="600" t="s">
        <v>141</v>
      </c>
      <c r="DM3" s="601" t="s">
        <v>121</v>
      </c>
      <c r="DN3" s="832" t="s">
        <v>3</v>
      </c>
      <c r="DO3" s="600" t="s">
        <v>141</v>
      </c>
      <c r="DP3" s="601" t="s">
        <v>121</v>
      </c>
      <c r="DQ3" s="846">
        <v>42095</v>
      </c>
      <c r="DR3" s="600" t="s">
        <v>141</v>
      </c>
      <c r="DS3" s="601" t="s">
        <v>121</v>
      </c>
      <c r="DT3" s="846">
        <v>42125</v>
      </c>
      <c r="DU3" s="600" t="s">
        <v>141</v>
      </c>
      <c r="DV3" s="601" t="s">
        <v>121</v>
      </c>
      <c r="DW3" s="846">
        <v>42156</v>
      </c>
      <c r="DX3" s="600" t="s">
        <v>141</v>
      </c>
      <c r="DY3" s="601" t="s">
        <v>121</v>
      </c>
      <c r="DZ3" s="846" t="s">
        <v>375</v>
      </c>
      <c r="EA3" s="600" t="s">
        <v>141</v>
      </c>
      <c r="EB3" s="601" t="s">
        <v>121</v>
      </c>
      <c r="EC3" s="846" t="s">
        <v>374</v>
      </c>
      <c r="ED3" s="600" t="s">
        <v>141</v>
      </c>
      <c r="EE3" s="601" t="s">
        <v>121</v>
      </c>
      <c r="EF3" s="846">
        <v>42186</v>
      </c>
      <c r="EG3" s="600" t="s">
        <v>141</v>
      </c>
      <c r="EH3" s="601" t="s">
        <v>121</v>
      </c>
      <c r="EI3" s="846">
        <v>42217</v>
      </c>
      <c r="EJ3" s="600" t="s">
        <v>141</v>
      </c>
      <c r="EK3" s="601" t="s">
        <v>121</v>
      </c>
      <c r="EL3" s="846">
        <v>42248</v>
      </c>
      <c r="EM3" s="600" t="s">
        <v>141</v>
      </c>
      <c r="EN3" s="601" t="s">
        <v>121</v>
      </c>
      <c r="EO3" s="846" t="s">
        <v>379</v>
      </c>
      <c r="EP3" s="600" t="s">
        <v>141</v>
      </c>
      <c r="EQ3" s="601" t="s">
        <v>121</v>
      </c>
      <c r="ER3" s="846" t="s">
        <v>380</v>
      </c>
      <c r="ES3" s="600" t="s">
        <v>141</v>
      </c>
      <c r="ET3" s="601" t="s">
        <v>121</v>
      </c>
    </row>
    <row r="4" spans="1:150" x14ac:dyDescent="0.3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  <c r="DT4" s="602">
        <v>2110.5270489999998</v>
      </c>
      <c r="DU4" s="602">
        <f>DT4-BQ4</f>
        <v>168.2769179999998</v>
      </c>
      <c r="DV4" s="621">
        <f>DU4/BQ4</f>
        <v>8.6640188775973778E-2</v>
      </c>
      <c r="DW4" s="602">
        <v>1852.7683280000001</v>
      </c>
      <c r="DX4" s="602">
        <f>DW4-BR4</f>
        <v>235.36556799999994</v>
      </c>
      <c r="DY4" s="621">
        <f>DX4/BR4</f>
        <v>0.14552069145721003</v>
      </c>
      <c r="DZ4" s="602">
        <v>6494.9396239999996</v>
      </c>
      <c r="EA4" s="602">
        <f>DZ4-BU4</f>
        <v>925.35637799999949</v>
      </c>
      <c r="EB4" s="621">
        <f>EA4/BU4</f>
        <v>0.16614463544728916</v>
      </c>
      <c r="EC4" s="602">
        <f>DZ4+DN4</f>
        <v>15855.318816999999</v>
      </c>
      <c r="ED4" s="602">
        <f>EC4-BX4</f>
        <v>2377.2789649999977</v>
      </c>
      <c r="EE4" s="621">
        <f>ED4/BX4</f>
        <v>0.17638165423937621</v>
      </c>
      <c r="EF4" s="602">
        <v>1812.4379860000001</v>
      </c>
      <c r="EG4" s="602">
        <f>EF4-CA4</f>
        <v>102.06059400000026</v>
      </c>
      <c r="EH4" s="621">
        <f>EG4/CA4</f>
        <v>5.9671388593752102E-2</v>
      </c>
      <c r="EI4" s="602">
        <v>1945.9955749999999</v>
      </c>
      <c r="EJ4" s="602">
        <f>EI4-CD4</f>
        <v>305.33227300000021</v>
      </c>
      <c r="EK4" s="621">
        <f>EJ4/CD4</f>
        <v>0.18610294545370423</v>
      </c>
      <c r="EL4" s="602">
        <v>2008.5643970000003</v>
      </c>
      <c r="EM4" s="602">
        <f>EL4-CG4</f>
        <v>181.72802300000035</v>
      </c>
      <c r="EN4" s="621">
        <f>EM4/CG4</f>
        <v>9.9476902029322273E-2</v>
      </c>
      <c r="EO4" s="602">
        <f>EF4+EI4+EL4</f>
        <v>5766.9979579999999</v>
      </c>
      <c r="EP4" s="602">
        <f>EO4-CJ4</f>
        <v>589.10593000000063</v>
      </c>
      <c r="EQ4" s="621">
        <f>EP4/CJ4</f>
        <v>0.11377331292625414</v>
      </c>
      <c r="ER4" s="602">
        <f>EC4+EO4</f>
        <v>21622.316774999999</v>
      </c>
      <c r="ES4" s="602">
        <f>ER4-CM4</f>
        <v>2966.3848949999992</v>
      </c>
      <c r="ET4" s="621">
        <f>ES4/CM4</f>
        <v>0.15900491672464229</v>
      </c>
    </row>
    <row r="5" spans="1:150" x14ac:dyDescent="0.3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  <c r="DT5" s="615">
        <v>1569.4484309999998</v>
      </c>
      <c r="DU5" s="615">
        <f t="shared" ref="DU5:DU65" si="22">DT5-BQ5</f>
        <v>142.52232999999978</v>
      </c>
      <c r="DV5" s="622">
        <f t="shared" ref="DV5:DV65" si="23">DU5/BQ5</f>
        <v>9.9880666490100023E-2</v>
      </c>
      <c r="DW5" s="615">
        <v>1399.2586000000001</v>
      </c>
      <c r="DX5" s="615">
        <f t="shared" ref="DX5:DX65" si="24">DW5-BR5</f>
        <v>200.3594149999999</v>
      </c>
      <c r="DY5" s="622">
        <f t="shared" ref="DY5:DY65" si="25">DX5/BR5</f>
        <v>0.16711948553038666</v>
      </c>
      <c r="DZ5" s="615">
        <v>4871.020434</v>
      </c>
      <c r="EA5" s="615">
        <f t="shared" ref="EA5:EA65" si="26">DZ5-BU5</f>
        <v>816.94015899999977</v>
      </c>
      <c r="EB5" s="622">
        <f t="shared" ref="EB5:EB65" si="27">EA5/BU5</f>
        <v>0.2015106025496744</v>
      </c>
      <c r="EC5" s="602">
        <f>DZ5+DN5</f>
        <v>11923.626794</v>
      </c>
      <c r="ED5" s="615">
        <f t="shared" ref="ED5:ED65" si="28">EC5-BX5</f>
        <v>2262.8388139999988</v>
      </c>
      <c r="EE5" s="622">
        <f t="shared" ref="EE5:EE65" si="29">ED5/BX5</f>
        <v>0.23422921801871471</v>
      </c>
      <c r="EF5" s="615">
        <v>1382.3406540000001</v>
      </c>
      <c r="EG5" s="615">
        <f t="shared" ref="EG5:EG65" si="30">EF5-CA5</f>
        <v>68.92125400000009</v>
      </c>
      <c r="EH5" s="622">
        <f t="shared" ref="EH5:EH65" si="31">EG5/CA5</f>
        <v>5.2474673360238235E-2</v>
      </c>
      <c r="EI5" s="615">
        <v>1486.106258</v>
      </c>
      <c r="EJ5" s="615">
        <f t="shared" ref="EJ5:EJ65" si="32">EI5-CD5</f>
        <v>269.18069100000025</v>
      </c>
      <c r="EK5" s="622">
        <f t="shared" ref="EK5:EK65" si="33">EJ5/CD5</f>
        <v>0.22119733392042398</v>
      </c>
      <c r="EL5" s="615">
        <v>1493.3848870000002</v>
      </c>
      <c r="EM5" s="615">
        <f t="shared" ref="EM5:EM65" si="34">EL5-CG5</f>
        <v>181.26701400000002</v>
      </c>
      <c r="EN5" s="622">
        <f t="shared" ref="EN5:EN65" si="35">EM5/CG5</f>
        <v>0.13814842227974133</v>
      </c>
      <c r="EO5" s="602">
        <f>EF5+EI5+EL5</f>
        <v>4361.8317990000005</v>
      </c>
      <c r="EP5" s="615">
        <f t="shared" ref="EP5:EP65" si="36">EO5-CJ5</f>
        <v>519.36895900000081</v>
      </c>
      <c r="EQ5" s="622">
        <f t="shared" ref="EQ5:EQ65" si="37">EP5/CJ5</f>
        <v>0.13516564261685896</v>
      </c>
      <c r="ER5" s="602">
        <f>EC5+EO5</f>
        <v>16285.458592999999</v>
      </c>
      <c r="ES5" s="615">
        <f t="shared" ref="ES5:ES65" si="38">ER5-CM5</f>
        <v>2782.2077729999983</v>
      </c>
      <c r="ET5" s="622">
        <f t="shared" ref="ET5:ET65" si="39">ES5/CM5</f>
        <v>0.20603984996555058</v>
      </c>
    </row>
    <row r="6" spans="1:150" x14ac:dyDescent="0.3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40">CP6-BC6</f>
        <v>-20.058379000000002</v>
      </c>
      <c r="CR6" s="623">
        <f t="shared" ref="CR6:CR64" si="41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42">DE6-BL6</f>
        <v>1.1777200000000221</v>
      </c>
      <c r="DG6" s="623">
        <f t="shared" ref="DG6:DG65" si="43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  <c r="DT6" s="616">
        <v>206.72073</v>
      </c>
      <c r="DU6" s="616">
        <f t="shared" si="22"/>
        <v>6.9372800000000154</v>
      </c>
      <c r="DV6" s="623">
        <f t="shared" si="23"/>
        <v>3.4723997408193798E-2</v>
      </c>
      <c r="DW6" s="616">
        <v>193.58717200000001</v>
      </c>
      <c r="DX6" s="616">
        <f t="shared" si="24"/>
        <v>24.121879000000007</v>
      </c>
      <c r="DY6" s="623">
        <f t="shared" si="25"/>
        <v>0.14234111641963176</v>
      </c>
      <c r="DZ6" s="616">
        <v>615.76135399999998</v>
      </c>
      <c r="EA6" s="616">
        <f t="shared" si="26"/>
        <v>36.54071799999997</v>
      </c>
      <c r="EB6" s="623">
        <f t="shared" si="27"/>
        <v>6.308600855857624E-2</v>
      </c>
      <c r="EC6" s="616">
        <v>1406.2784099999999</v>
      </c>
      <c r="ED6" s="616">
        <f t="shared" si="28"/>
        <v>-1.5270530000000235</v>
      </c>
      <c r="EE6" s="623">
        <f t="shared" si="29"/>
        <v>-1.0847045562288912E-3</v>
      </c>
      <c r="EF6" s="616">
        <v>195.15760399999999</v>
      </c>
      <c r="EG6" s="616">
        <f t="shared" si="30"/>
        <v>-15.960674000000012</v>
      </c>
      <c r="EH6" s="623">
        <f t="shared" si="31"/>
        <v>-7.5600626109691982E-2</v>
      </c>
      <c r="EI6" s="616">
        <v>232.32206100000002</v>
      </c>
      <c r="EJ6" s="616">
        <f t="shared" si="32"/>
        <v>49.776342</v>
      </c>
      <c r="EK6" s="623">
        <f t="shared" si="33"/>
        <v>0.27267876931148405</v>
      </c>
      <c r="EL6" s="616">
        <v>212.225121</v>
      </c>
      <c r="EM6" s="616">
        <f t="shared" si="34"/>
        <v>30.214532999999989</v>
      </c>
      <c r="EN6" s="623">
        <f t="shared" si="35"/>
        <v>0.1660042601477667</v>
      </c>
      <c r="EO6" s="616">
        <v>639.7047859999999</v>
      </c>
      <c r="EP6" s="616">
        <f t="shared" si="36"/>
        <v>64.03020099999992</v>
      </c>
      <c r="EQ6" s="623">
        <f t="shared" si="37"/>
        <v>0.11122638148078036</v>
      </c>
      <c r="ER6" s="616">
        <f>EC6+EO6</f>
        <v>2045.9831959999997</v>
      </c>
      <c r="ES6" s="616">
        <f t="shared" si="38"/>
        <v>62.503147999999783</v>
      </c>
      <c r="ET6" s="623">
        <f t="shared" si="39"/>
        <v>3.1511861217370707E-2</v>
      </c>
    </row>
    <row r="7" spans="1:150" x14ac:dyDescent="0.3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40"/>
        <v>-20.338989999999995</v>
      </c>
      <c r="CR7" s="561">
        <f t="shared" si="41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42"/>
        <v>1.7451490000000263</v>
      </c>
      <c r="DG7" s="561">
        <f t="shared" si="43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  <c r="DT7" s="617">
        <v>203.094989</v>
      </c>
      <c r="DU7" s="617">
        <f t="shared" si="22"/>
        <v>6.7193210000000079</v>
      </c>
      <c r="DV7" s="561">
        <f t="shared" si="23"/>
        <v>3.4216667820577487E-2</v>
      </c>
      <c r="DW7" s="617">
        <v>189.993258</v>
      </c>
      <c r="DX7" s="617">
        <f t="shared" si="24"/>
        <v>23.592917999999997</v>
      </c>
      <c r="DY7" s="561">
        <f t="shared" si="25"/>
        <v>0.14178407327773487</v>
      </c>
      <c r="DZ7" s="617">
        <v>603.47636299999999</v>
      </c>
      <c r="EA7" s="617">
        <f t="shared" si="26"/>
        <v>35.547460000000001</v>
      </c>
      <c r="EB7" s="561">
        <f t="shared" si="27"/>
        <v>6.2591390950919784E-2</v>
      </c>
      <c r="EC7" s="617">
        <v>1377.4431500000001</v>
      </c>
      <c r="ED7" s="617">
        <f t="shared" si="28"/>
        <v>0.18996700000025157</v>
      </c>
      <c r="EE7" s="561">
        <f t="shared" si="29"/>
        <v>1.3793179231320142E-4</v>
      </c>
      <c r="EF7" s="617">
        <v>194.16139999999999</v>
      </c>
      <c r="EG7" s="617">
        <f t="shared" si="30"/>
        <v>-15.37131500000001</v>
      </c>
      <c r="EH7" s="561">
        <f t="shared" si="31"/>
        <v>-7.3359976269099597E-2</v>
      </c>
      <c r="EI7" s="617">
        <v>229.88615200000001</v>
      </c>
      <c r="EJ7" s="617">
        <f t="shared" si="32"/>
        <v>50.334665999999999</v>
      </c>
      <c r="EK7" s="561">
        <f t="shared" si="33"/>
        <v>0.28033555790231662</v>
      </c>
      <c r="EL7" s="617">
        <v>206.424375</v>
      </c>
      <c r="EM7" s="617">
        <f t="shared" si="34"/>
        <v>28.466505999999981</v>
      </c>
      <c r="EN7" s="561">
        <f t="shared" si="35"/>
        <v>0.15996205259122304</v>
      </c>
      <c r="EO7" s="617">
        <v>630.47192699999994</v>
      </c>
      <c r="EP7" s="617">
        <f t="shared" si="36"/>
        <v>63.42985699999997</v>
      </c>
      <c r="EQ7" s="561">
        <f t="shared" si="37"/>
        <v>0.11186093652627921</v>
      </c>
      <c r="ER7" s="617">
        <f t="shared" ref="ER7:ER8" si="44">EC7+EO7</f>
        <v>2007.9150770000001</v>
      </c>
      <c r="ES7" s="617">
        <f t="shared" si="38"/>
        <v>63.619824000000335</v>
      </c>
      <c r="ET7" s="561">
        <f t="shared" si="39"/>
        <v>3.2721277234944904E-2</v>
      </c>
    </row>
    <row r="8" spans="1:150" x14ac:dyDescent="0.3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40"/>
        <v>0.28061100000000039</v>
      </c>
      <c r="CR8" s="561">
        <f t="shared" si="41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42"/>
        <v>-0.56742899999999974</v>
      </c>
      <c r="DG8" s="561">
        <f t="shared" si="43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  <c r="DT8" s="617">
        <v>3.6257410000000001</v>
      </c>
      <c r="DU8" s="617">
        <f t="shared" si="22"/>
        <v>0.21795900000000001</v>
      </c>
      <c r="DV8" s="561">
        <f t="shared" si="23"/>
        <v>6.3959196920460287E-2</v>
      </c>
      <c r="DW8" s="617">
        <v>3.5939140000000003</v>
      </c>
      <c r="DX8" s="617">
        <f t="shared" si="24"/>
        <v>0.52896100000000024</v>
      </c>
      <c r="DY8" s="561">
        <f t="shared" si="25"/>
        <v>0.17258372314355236</v>
      </c>
      <c r="DZ8" s="617">
        <v>12.284991</v>
      </c>
      <c r="EA8" s="617">
        <f t="shared" si="26"/>
        <v>0.99325799999999909</v>
      </c>
      <c r="EB8" s="561">
        <f t="shared" si="27"/>
        <v>8.7963291374317742E-2</v>
      </c>
      <c r="EC8" s="617">
        <v>28.835259999999998</v>
      </c>
      <c r="ED8" s="617">
        <f t="shared" si="28"/>
        <v>-1.7170200000000015</v>
      </c>
      <c r="EE8" s="561">
        <f t="shared" si="29"/>
        <v>-5.6199406394547367E-2</v>
      </c>
      <c r="EF8" s="617">
        <v>0.99620399999999998</v>
      </c>
      <c r="EG8" s="617">
        <f t="shared" si="30"/>
        <v>-0.58935900000000008</v>
      </c>
      <c r="EH8" s="561">
        <f t="shared" si="31"/>
        <v>-0.37170330034189752</v>
      </c>
      <c r="EI8" s="617">
        <v>2.4359090000000001</v>
      </c>
      <c r="EJ8" s="617">
        <f t="shared" si="32"/>
        <v>-0.55832399999999982</v>
      </c>
      <c r="EK8" s="561">
        <f t="shared" si="33"/>
        <v>-0.18646645067367831</v>
      </c>
      <c r="EL8" s="617">
        <v>5.8007460000000002</v>
      </c>
      <c r="EM8" s="617">
        <f t="shared" si="34"/>
        <v>1.7480270000000004</v>
      </c>
      <c r="EN8" s="561">
        <f t="shared" si="35"/>
        <v>0.43132203342990239</v>
      </c>
      <c r="EO8" s="617">
        <v>9.2328590000000013</v>
      </c>
      <c r="EP8" s="617">
        <f t="shared" si="36"/>
        <v>0.60034400000000154</v>
      </c>
      <c r="EQ8" s="561">
        <f t="shared" si="37"/>
        <v>6.9544507017943388E-2</v>
      </c>
      <c r="ER8" s="617">
        <f t="shared" si="44"/>
        <v>38.068118999999996</v>
      </c>
      <c r="ES8" s="617">
        <f t="shared" si="38"/>
        <v>-1.1166760000000053</v>
      </c>
      <c r="ET8" s="561">
        <f t="shared" si="39"/>
        <v>-2.849768641127267E-2</v>
      </c>
    </row>
    <row r="9" spans="1:150" x14ac:dyDescent="0.3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40"/>
        <v>40.027575999999982</v>
      </c>
      <c r="CR9" s="623">
        <f t="shared" si="41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42"/>
        <v>30.393853999999976</v>
      </c>
      <c r="DG9" s="623">
        <f t="shared" si="43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  <c r="DT9" s="616">
        <v>108.49105399999999</v>
      </c>
      <c r="DU9" s="616">
        <f t="shared" si="22"/>
        <v>15.908475999999993</v>
      </c>
      <c r="DV9" s="623">
        <f t="shared" si="23"/>
        <v>0.17183012553398538</v>
      </c>
      <c r="DW9" s="616">
        <v>92.60761500000001</v>
      </c>
      <c r="DX9" s="616">
        <f t="shared" si="24"/>
        <v>9.7928640000000087</v>
      </c>
      <c r="DY9" s="623">
        <f t="shared" si="25"/>
        <v>0.11825023781089444</v>
      </c>
      <c r="DZ9" s="616">
        <v>347.09281199999998</v>
      </c>
      <c r="EA9" s="616">
        <f t="shared" si="26"/>
        <v>61.530438000000004</v>
      </c>
      <c r="EB9" s="623">
        <f t="shared" si="27"/>
        <v>0.21547109704305795</v>
      </c>
      <c r="EC9" s="616">
        <v>903.10338300000001</v>
      </c>
      <c r="ED9" s="616">
        <f t="shared" si="28"/>
        <v>132.25087400000007</v>
      </c>
      <c r="EE9" s="623">
        <f t="shared" si="29"/>
        <v>0.17156443347582084</v>
      </c>
      <c r="EF9" s="616">
        <v>90.020838999999995</v>
      </c>
      <c r="EG9" s="616">
        <f t="shared" si="30"/>
        <v>-2.9036310000000043</v>
      </c>
      <c r="EH9" s="623">
        <f t="shared" si="31"/>
        <v>-3.1247216153075765E-2</v>
      </c>
      <c r="EI9" s="616">
        <v>100.277252</v>
      </c>
      <c r="EJ9" s="616">
        <f t="shared" si="32"/>
        <v>15.263313000000011</v>
      </c>
      <c r="EK9" s="623">
        <f t="shared" si="33"/>
        <v>0.17953894596037964</v>
      </c>
      <c r="EL9" s="616">
        <v>82.541679000000002</v>
      </c>
      <c r="EM9" s="616">
        <f t="shared" si="34"/>
        <v>-1.4785700000000048</v>
      </c>
      <c r="EN9" s="623">
        <f t="shared" si="35"/>
        <v>-1.7597781696647968E-2</v>
      </c>
      <c r="EO9" s="616">
        <v>272.83976999999999</v>
      </c>
      <c r="EP9" s="616">
        <f t="shared" si="36"/>
        <v>10.881111999999973</v>
      </c>
      <c r="EQ9" s="623">
        <f t="shared" si="37"/>
        <v>4.1537516198452862E-2</v>
      </c>
      <c r="ER9" s="616">
        <v>1175.9431529999999</v>
      </c>
      <c r="ES9" s="616">
        <f t="shared" si="38"/>
        <v>143.1319860000001</v>
      </c>
      <c r="ET9" s="623">
        <f t="shared" si="39"/>
        <v>0.13858485517324012</v>
      </c>
    </row>
    <row r="10" spans="1:150" x14ac:dyDescent="0.3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40"/>
        <v>-1.6352200000000003</v>
      </c>
      <c r="CR10" s="561">
        <f t="shared" si="41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42"/>
        <v>24.945298000000001</v>
      </c>
      <c r="DG10" s="561">
        <f t="shared" si="43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  <c r="DT10" s="617">
        <v>24.907152999999997</v>
      </c>
      <c r="DU10" s="617">
        <f t="shared" si="22"/>
        <v>8.6146459999999969</v>
      </c>
      <c r="DV10" s="561">
        <f t="shared" si="23"/>
        <v>0.52874895189549387</v>
      </c>
      <c r="DW10" s="617">
        <v>16.729391</v>
      </c>
      <c r="DX10" s="617">
        <f t="shared" si="24"/>
        <v>2.1487459999999992</v>
      </c>
      <c r="DY10" s="561">
        <f t="shared" si="25"/>
        <v>0.14736974941780689</v>
      </c>
      <c r="DZ10" s="617">
        <v>70.738675000000001</v>
      </c>
      <c r="EA10" s="617">
        <f t="shared" si="26"/>
        <v>25.408987999999994</v>
      </c>
      <c r="EB10" s="561">
        <f t="shared" si="27"/>
        <v>0.56053746852476594</v>
      </c>
      <c r="EC10" s="617">
        <v>221.230737</v>
      </c>
      <c r="ED10" s="617">
        <f t="shared" si="28"/>
        <v>101.322475</v>
      </c>
      <c r="EE10" s="561">
        <f t="shared" si="29"/>
        <v>0.84499994670926004</v>
      </c>
      <c r="EF10" s="617">
        <v>21.172099999999997</v>
      </c>
      <c r="EG10" s="617">
        <f t="shared" si="30"/>
        <v>3.7576639999999983</v>
      </c>
      <c r="EH10" s="561">
        <f t="shared" si="31"/>
        <v>0.2157786792520871</v>
      </c>
      <c r="EI10" s="617">
        <v>24.866510999999999</v>
      </c>
      <c r="EJ10" s="617">
        <f t="shared" si="32"/>
        <v>6.2781739999999999</v>
      </c>
      <c r="EK10" s="561">
        <f t="shared" si="33"/>
        <v>0.33774801909390817</v>
      </c>
      <c r="EL10" s="617">
        <v>32.259517000000002</v>
      </c>
      <c r="EM10" s="617">
        <f t="shared" si="34"/>
        <v>17.160534000000002</v>
      </c>
      <c r="EN10" s="561">
        <f t="shared" si="35"/>
        <v>1.1365357521099269</v>
      </c>
      <c r="EO10" s="617">
        <v>78.298128000000005</v>
      </c>
      <c r="EP10" s="617">
        <f t="shared" si="36"/>
        <v>27.196372000000011</v>
      </c>
      <c r="EQ10" s="561">
        <f t="shared" si="37"/>
        <v>0.53220034160861351</v>
      </c>
      <c r="ER10" s="617">
        <v>299.528865</v>
      </c>
      <c r="ES10" s="617">
        <f t="shared" si="38"/>
        <v>128.51884699999999</v>
      </c>
      <c r="ET10" s="561">
        <f t="shared" si="39"/>
        <v>0.75152817655396065</v>
      </c>
    </row>
    <row r="11" spans="1:150" x14ac:dyDescent="0.3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40"/>
        <v>41.662796</v>
      </c>
      <c r="CR11" s="561">
        <f t="shared" si="41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42"/>
        <v>5.4485559999999964</v>
      </c>
      <c r="DG11" s="561">
        <f t="shared" si="43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  <c r="DT11" s="617">
        <v>83.583900999999997</v>
      </c>
      <c r="DU11" s="617">
        <f t="shared" si="22"/>
        <v>7.2938299999999998</v>
      </c>
      <c r="DV11" s="561">
        <f t="shared" si="23"/>
        <v>9.560654360906283E-2</v>
      </c>
      <c r="DW11" s="617">
        <v>75.878224000000003</v>
      </c>
      <c r="DX11" s="617">
        <f t="shared" si="24"/>
        <v>7.644118000000006</v>
      </c>
      <c r="DY11" s="561">
        <f t="shared" si="25"/>
        <v>0.11202781787747035</v>
      </c>
      <c r="DZ11" s="617">
        <v>276.35413699999998</v>
      </c>
      <c r="EA11" s="617">
        <f t="shared" si="26"/>
        <v>36.121449999999982</v>
      </c>
      <c r="EB11" s="561">
        <f t="shared" si="27"/>
        <v>0.15036026300617444</v>
      </c>
      <c r="EC11" s="617">
        <v>681.87264600000003</v>
      </c>
      <c r="ED11" s="617">
        <f t="shared" si="28"/>
        <v>30.928399000000127</v>
      </c>
      <c r="EE11" s="561">
        <f t="shared" si="29"/>
        <v>4.7513130567693809E-2</v>
      </c>
      <c r="EF11" s="617">
        <v>68.848738999999995</v>
      </c>
      <c r="EG11" s="617">
        <f t="shared" si="30"/>
        <v>-6.6612950000000097</v>
      </c>
      <c r="EH11" s="561">
        <f t="shared" si="31"/>
        <v>-8.8217348703617443E-2</v>
      </c>
      <c r="EI11" s="617">
        <v>75.410741000000002</v>
      </c>
      <c r="EJ11" s="617">
        <f t="shared" si="32"/>
        <v>8.9851390000000038</v>
      </c>
      <c r="EK11" s="561">
        <f t="shared" si="33"/>
        <v>0.13526620353399288</v>
      </c>
      <c r="EL11" s="617">
        <v>50.282162</v>
      </c>
      <c r="EM11" s="617">
        <f t="shared" si="34"/>
        <v>-18.639104000000003</v>
      </c>
      <c r="EN11" s="561">
        <f t="shared" si="35"/>
        <v>-0.27044053427573433</v>
      </c>
      <c r="EO11" s="617">
        <v>194.541642</v>
      </c>
      <c r="EP11" s="617">
        <f t="shared" si="36"/>
        <v>-16.315259999999995</v>
      </c>
      <c r="EQ11" s="561">
        <f t="shared" si="37"/>
        <v>-7.7375982693703785E-2</v>
      </c>
      <c r="ER11" s="617">
        <v>876.41428800000006</v>
      </c>
      <c r="ES11" s="617">
        <f t="shared" si="38"/>
        <v>14.61313900000016</v>
      </c>
      <c r="ET11" s="561">
        <f t="shared" si="39"/>
        <v>1.6956509070516639E-2</v>
      </c>
    </row>
    <row r="12" spans="1:150" x14ac:dyDescent="0.3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40"/>
        <v>160.30606999999986</v>
      </c>
      <c r="CR12" s="623">
        <f t="shared" si="41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42"/>
        <v>256.26669700000014</v>
      </c>
      <c r="DG12" s="623">
        <f t="shared" si="43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  <c r="DT12" s="616">
        <v>527.56723199999999</v>
      </c>
      <c r="DU12" s="616">
        <f t="shared" si="22"/>
        <v>35.273894999999982</v>
      </c>
      <c r="DV12" s="623">
        <f t="shared" si="23"/>
        <v>7.1652188540589537E-2</v>
      </c>
      <c r="DW12" s="616">
        <v>416.69007599999998</v>
      </c>
      <c r="DX12" s="616">
        <f t="shared" si="24"/>
        <v>25.429822000000001</v>
      </c>
      <c r="DY12" s="623">
        <f t="shared" si="25"/>
        <v>6.4994646760107674E-2</v>
      </c>
      <c r="DZ12" s="616">
        <v>1596.9080759999999</v>
      </c>
      <c r="EA12" s="616">
        <f t="shared" si="26"/>
        <v>204.31711599999994</v>
      </c>
      <c r="EB12" s="623">
        <f t="shared" si="27"/>
        <v>0.14671724998128663</v>
      </c>
      <c r="EC12" s="616">
        <v>4290.7063099999996</v>
      </c>
      <c r="ED12" s="616">
        <f t="shared" si="28"/>
        <v>706.92235699999947</v>
      </c>
      <c r="EE12" s="623">
        <f t="shared" si="29"/>
        <v>0.19725585199080761</v>
      </c>
      <c r="EF12" s="616">
        <v>401.22297700000007</v>
      </c>
      <c r="EG12" s="616">
        <f t="shared" si="30"/>
        <v>36.926575000000071</v>
      </c>
      <c r="EH12" s="623">
        <f t="shared" si="31"/>
        <v>0.10136409472416384</v>
      </c>
      <c r="EI12" s="616">
        <v>484.54226300000005</v>
      </c>
      <c r="EJ12" s="616">
        <f t="shared" si="32"/>
        <v>146.47428800000012</v>
      </c>
      <c r="EK12" s="623">
        <f t="shared" si="33"/>
        <v>0.43326874720978864</v>
      </c>
      <c r="EL12" s="616">
        <v>535.99813199999994</v>
      </c>
      <c r="EM12" s="616">
        <f t="shared" si="34"/>
        <v>79.50510700000001</v>
      </c>
      <c r="EN12" s="623">
        <f t="shared" si="35"/>
        <v>0.17416499846848704</v>
      </c>
      <c r="EO12" s="616">
        <v>1421.7633720000001</v>
      </c>
      <c r="EP12" s="616">
        <f t="shared" si="36"/>
        <v>262.90597000000025</v>
      </c>
      <c r="EQ12" s="623">
        <f t="shared" si="37"/>
        <v>0.22686654073768456</v>
      </c>
      <c r="ER12" s="616">
        <v>5712.4696819999999</v>
      </c>
      <c r="ES12" s="616">
        <f t="shared" si="38"/>
        <v>969.82832700000017</v>
      </c>
      <c r="ET12" s="623">
        <f t="shared" si="39"/>
        <v>0.20449117999984215</v>
      </c>
    </row>
    <row r="13" spans="1:150" x14ac:dyDescent="0.3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40"/>
        <v>-9.5267289999999889</v>
      </c>
      <c r="CR13" s="561">
        <f t="shared" si="41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42"/>
        <v>10.87491799999998</v>
      </c>
      <c r="DG13" s="561">
        <f t="shared" si="43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  <c r="DT13" s="617">
        <v>78.654889999999995</v>
      </c>
      <c r="DU13" s="617">
        <f t="shared" si="22"/>
        <v>5.1572149999999937</v>
      </c>
      <c r="DV13" s="561">
        <f t="shared" si="23"/>
        <v>7.0168410089162594E-2</v>
      </c>
      <c r="DW13" s="617">
        <v>68.452472</v>
      </c>
      <c r="DX13" s="617">
        <f t="shared" si="24"/>
        <v>-0.26515499999999292</v>
      </c>
      <c r="DY13" s="561">
        <f t="shared" si="25"/>
        <v>-3.8586169455472165E-3</v>
      </c>
      <c r="DZ13" s="617">
        <v>267.91149899999999</v>
      </c>
      <c r="EA13" s="617">
        <f t="shared" si="26"/>
        <v>29.71230700000001</v>
      </c>
      <c r="EB13" s="561">
        <f t="shared" si="27"/>
        <v>0.12473722832779388</v>
      </c>
      <c r="EC13" s="617">
        <v>761.66617099999985</v>
      </c>
      <c r="ED13" s="617">
        <f t="shared" si="28"/>
        <v>55.122448999999847</v>
      </c>
      <c r="EE13" s="561">
        <f t="shared" si="29"/>
        <v>7.8017038837972785E-2</v>
      </c>
      <c r="EF13" s="617">
        <v>82.261024000000006</v>
      </c>
      <c r="EG13" s="617">
        <f t="shared" si="30"/>
        <v>13.916426000000001</v>
      </c>
      <c r="EH13" s="561">
        <f t="shared" si="31"/>
        <v>0.20362144788678105</v>
      </c>
      <c r="EI13" s="617">
        <v>83.715948999999995</v>
      </c>
      <c r="EJ13" s="617">
        <f t="shared" si="32"/>
        <v>23.864363999999995</v>
      </c>
      <c r="EK13" s="561">
        <f t="shared" si="33"/>
        <v>0.39872568119958718</v>
      </c>
      <c r="EL13" s="617">
        <v>72.063725000000005</v>
      </c>
      <c r="EM13" s="617">
        <f t="shared" si="34"/>
        <v>14.078113000000002</v>
      </c>
      <c r="EN13" s="561">
        <f t="shared" si="35"/>
        <v>0.24278631395664155</v>
      </c>
      <c r="EO13" s="617">
        <v>238.04069800000002</v>
      </c>
      <c r="EP13" s="617">
        <f t="shared" si="36"/>
        <v>51.858902999999998</v>
      </c>
      <c r="EQ13" s="561">
        <f t="shared" si="37"/>
        <v>0.27853906446653387</v>
      </c>
      <c r="ER13" s="617">
        <v>999.70686899999987</v>
      </c>
      <c r="ES13" s="617">
        <f t="shared" si="38"/>
        <v>106.98135199999979</v>
      </c>
      <c r="ET13" s="561">
        <f t="shared" si="39"/>
        <v>0.11983678069325286</v>
      </c>
    </row>
    <row r="14" spans="1:150" x14ac:dyDescent="0.3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40"/>
        <v>61.808182999999985</v>
      </c>
      <c r="CR14" s="561">
        <f t="shared" si="41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42"/>
        <v>91.710541999999975</v>
      </c>
      <c r="DG14" s="561">
        <f t="shared" si="43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  <c r="DT14" s="617">
        <v>178.53566800000002</v>
      </c>
      <c r="DU14" s="617">
        <f t="shared" si="22"/>
        <v>-20.739083999999991</v>
      </c>
      <c r="DV14" s="561">
        <f t="shared" si="23"/>
        <v>-0.10407281299740366</v>
      </c>
      <c r="DW14" s="617">
        <v>108.773008</v>
      </c>
      <c r="DX14" s="617">
        <f t="shared" si="24"/>
        <v>-38.457502000000005</v>
      </c>
      <c r="DY14" s="561">
        <f t="shared" si="25"/>
        <v>-0.26120606387901529</v>
      </c>
      <c r="DZ14" s="617">
        <v>504.41463099999999</v>
      </c>
      <c r="EA14" s="617">
        <f t="shared" si="26"/>
        <v>-52.641165000000001</v>
      </c>
      <c r="EB14" s="561">
        <f t="shared" si="27"/>
        <v>-9.4498909046446769E-2</v>
      </c>
      <c r="EC14" s="617">
        <v>1431.2824820000001</v>
      </c>
      <c r="ED14" s="617">
        <f t="shared" si="28"/>
        <v>37.291758000000073</v>
      </c>
      <c r="EE14" s="561">
        <f t="shared" si="29"/>
        <v>2.6751797811819637E-2</v>
      </c>
      <c r="EF14" s="617">
        <v>104.824433</v>
      </c>
      <c r="EG14" s="617">
        <f t="shared" si="30"/>
        <v>-3.4990200000000016</v>
      </c>
      <c r="EH14" s="561">
        <f t="shared" si="31"/>
        <v>-3.2301592158440535E-2</v>
      </c>
      <c r="EI14" s="617">
        <v>169.267571</v>
      </c>
      <c r="EJ14" s="617">
        <f t="shared" si="32"/>
        <v>48.767355000000009</v>
      </c>
      <c r="EK14" s="561">
        <f t="shared" si="33"/>
        <v>0.40470761479796857</v>
      </c>
      <c r="EL14" s="617">
        <v>189.06290900000002</v>
      </c>
      <c r="EM14" s="617">
        <f t="shared" si="34"/>
        <v>11.729520000000036</v>
      </c>
      <c r="EN14" s="561">
        <f t="shared" si="35"/>
        <v>6.614388901122302E-2</v>
      </c>
      <c r="EO14" s="617">
        <v>463.15491300000002</v>
      </c>
      <c r="EP14" s="617">
        <f t="shared" si="36"/>
        <v>56.997855000000015</v>
      </c>
      <c r="EQ14" s="561">
        <f t="shared" si="37"/>
        <v>0.14033451808191896</v>
      </c>
      <c r="ER14" s="617">
        <v>1894.4373950000002</v>
      </c>
      <c r="ES14" s="617">
        <f t="shared" si="38"/>
        <v>94.289613000000145</v>
      </c>
      <c r="ET14" s="561">
        <f t="shared" si="39"/>
        <v>5.2378817974179044E-2</v>
      </c>
    </row>
    <row r="15" spans="1:150" x14ac:dyDescent="0.3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40"/>
        <v>14.689295000000001</v>
      </c>
      <c r="CR15" s="561">
        <f t="shared" si="41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42"/>
        <v>16.052236999999977</v>
      </c>
      <c r="DG15" s="561">
        <f t="shared" si="43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  <c r="DT15" s="617">
        <v>42.553696000000002</v>
      </c>
      <c r="DU15" s="617">
        <f t="shared" si="22"/>
        <v>15.554661000000003</v>
      </c>
      <c r="DV15" s="561">
        <f t="shared" si="23"/>
        <v>0.5761191464806058</v>
      </c>
      <c r="DW15" s="617">
        <v>38.598213999999999</v>
      </c>
      <c r="DX15" s="617">
        <f t="shared" si="24"/>
        <v>-1.4977810000000034</v>
      </c>
      <c r="DY15" s="561">
        <f t="shared" si="25"/>
        <v>-3.7354877962250427E-2</v>
      </c>
      <c r="DZ15" s="617">
        <v>146.61771900000002</v>
      </c>
      <c r="EA15" s="617">
        <f t="shared" si="26"/>
        <v>30.374838000000025</v>
      </c>
      <c r="EB15" s="561">
        <f t="shared" si="27"/>
        <v>0.26130493100906566</v>
      </c>
      <c r="EC15" s="617">
        <v>507.31262099999998</v>
      </c>
      <c r="ED15" s="617">
        <f t="shared" si="28"/>
        <v>106.47492599999993</v>
      </c>
      <c r="EE15" s="561">
        <f t="shared" si="29"/>
        <v>0.26563102055558901</v>
      </c>
      <c r="EF15" s="617">
        <v>40.425671999999999</v>
      </c>
      <c r="EG15" s="617">
        <f t="shared" si="30"/>
        <v>23.203989999999997</v>
      </c>
      <c r="EH15" s="561">
        <f t="shared" si="31"/>
        <v>1.3473707155898009</v>
      </c>
      <c r="EI15" s="617">
        <v>61.753979000000001</v>
      </c>
      <c r="EJ15" s="617">
        <f t="shared" si="32"/>
        <v>7.0089830000000006</v>
      </c>
      <c r="EK15" s="561">
        <f t="shared" si="33"/>
        <v>0.12802965589768242</v>
      </c>
      <c r="EL15" s="617">
        <v>70.115169999999992</v>
      </c>
      <c r="EM15" s="617">
        <f t="shared" si="34"/>
        <v>40.838990999999993</v>
      </c>
      <c r="EN15" s="561">
        <f t="shared" si="35"/>
        <v>1.3949563226813169</v>
      </c>
      <c r="EO15" s="617">
        <v>172.29482099999998</v>
      </c>
      <c r="EP15" s="617">
        <f t="shared" si="36"/>
        <v>71.051963999999984</v>
      </c>
      <c r="EQ15" s="561">
        <f t="shared" si="37"/>
        <v>0.70179730309270094</v>
      </c>
      <c r="ER15" s="617">
        <v>679.60744199999999</v>
      </c>
      <c r="ES15" s="617">
        <f t="shared" si="38"/>
        <v>177.52688999999992</v>
      </c>
      <c r="ET15" s="561">
        <f t="shared" si="39"/>
        <v>0.35358248650109014</v>
      </c>
    </row>
    <row r="16" spans="1:150" x14ac:dyDescent="0.3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40"/>
        <v>77.65278099999999</v>
      </c>
      <c r="CR16" s="561">
        <f t="shared" si="41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42"/>
        <v>59.040396000000001</v>
      </c>
      <c r="DG16" s="561">
        <f t="shared" si="43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  <c r="DT16" s="617">
        <v>160.02767399999999</v>
      </c>
      <c r="DU16" s="617">
        <f t="shared" si="22"/>
        <v>31.525856000000005</v>
      </c>
      <c r="DV16" s="561">
        <f t="shared" si="23"/>
        <v>0.24533392982813682</v>
      </c>
      <c r="DW16" s="617">
        <v>109.362504</v>
      </c>
      <c r="DX16" s="617">
        <f t="shared" si="24"/>
        <v>37.448605999999998</v>
      </c>
      <c r="DY16" s="561">
        <f t="shared" si="25"/>
        <v>0.52074226319924966</v>
      </c>
      <c r="DZ16" s="617">
        <v>445.041089</v>
      </c>
      <c r="EA16" s="617">
        <f t="shared" si="26"/>
        <v>145.60571099999999</v>
      </c>
      <c r="EB16" s="561">
        <f t="shared" si="27"/>
        <v>0.48626756120981796</v>
      </c>
      <c r="EC16" s="617">
        <v>913.32394399999998</v>
      </c>
      <c r="ED16" s="617">
        <f t="shared" si="28"/>
        <v>286.33738300000005</v>
      </c>
      <c r="EE16" s="561">
        <f t="shared" si="29"/>
        <v>0.45668823035586575</v>
      </c>
      <c r="EF16" s="617">
        <v>75.032633000000004</v>
      </c>
      <c r="EG16" s="617">
        <f t="shared" si="30"/>
        <v>1.8474060000000065</v>
      </c>
      <c r="EH16" s="561">
        <f t="shared" si="31"/>
        <v>2.524288132630929E-2</v>
      </c>
      <c r="EI16" s="617">
        <v>73.805096000000006</v>
      </c>
      <c r="EJ16" s="617">
        <f t="shared" si="32"/>
        <v>17.213476000000007</v>
      </c>
      <c r="EK16" s="561">
        <f t="shared" si="33"/>
        <v>0.30417005203243885</v>
      </c>
      <c r="EL16" s="617">
        <v>136.74846199999999</v>
      </c>
      <c r="EM16" s="617">
        <f t="shared" si="34"/>
        <v>8.8951329999999871</v>
      </c>
      <c r="EN16" s="561">
        <f t="shared" si="35"/>
        <v>6.9572947920659822E-2</v>
      </c>
      <c r="EO16" s="617">
        <v>285.58619099999999</v>
      </c>
      <c r="EP16" s="617">
        <f t="shared" si="36"/>
        <v>27.956014999999979</v>
      </c>
      <c r="EQ16" s="561">
        <f t="shared" si="37"/>
        <v>0.10851219152216074</v>
      </c>
      <c r="ER16" s="617">
        <v>1198.9101350000001</v>
      </c>
      <c r="ES16" s="617">
        <f t="shared" si="38"/>
        <v>314.29339800000014</v>
      </c>
      <c r="ET16" s="561">
        <f t="shared" si="39"/>
        <v>0.35528764588590434</v>
      </c>
    </row>
    <row r="17" spans="1:150" x14ac:dyDescent="0.3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40"/>
        <v>10.045992999999996</v>
      </c>
      <c r="CR17" s="561">
        <f t="shared" si="41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42"/>
        <v>79.332810000000023</v>
      </c>
      <c r="DG17" s="561">
        <f t="shared" si="43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  <c r="DT17" s="617">
        <v>34.119788999999997</v>
      </c>
      <c r="DU17" s="617">
        <f t="shared" si="22"/>
        <v>6.5829149999999963</v>
      </c>
      <c r="DV17" s="561">
        <f t="shared" si="23"/>
        <v>0.23905818067802453</v>
      </c>
      <c r="DW17" s="617">
        <v>52.721338000000003</v>
      </c>
      <c r="DX17" s="617">
        <f t="shared" si="24"/>
        <v>21.037621000000001</v>
      </c>
      <c r="DY17" s="561">
        <f t="shared" si="25"/>
        <v>0.66398841398564445</v>
      </c>
      <c r="DZ17" s="617">
        <v>128.28042500000001</v>
      </c>
      <c r="EA17" s="617">
        <f t="shared" si="26"/>
        <v>45.115814</v>
      </c>
      <c r="EB17" s="561">
        <f t="shared" si="27"/>
        <v>0.54248812634980037</v>
      </c>
      <c r="EC17" s="617">
        <v>459.85096699999997</v>
      </c>
      <c r="ED17" s="617">
        <f t="shared" si="28"/>
        <v>214.27940099999995</v>
      </c>
      <c r="EE17" s="561">
        <f t="shared" si="29"/>
        <v>0.8725741521719983</v>
      </c>
      <c r="EF17" s="617">
        <v>50.477204</v>
      </c>
      <c r="EG17" s="617">
        <f t="shared" si="30"/>
        <v>-4.9868359999999967</v>
      </c>
      <c r="EH17" s="561">
        <f t="shared" si="31"/>
        <v>-8.9911156850456572E-2</v>
      </c>
      <c r="EI17" s="617">
        <v>64.018270999999999</v>
      </c>
      <c r="EJ17" s="617">
        <f t="shared" si="32"/>
        <v>38.622897999999999</v>
      </c>
      <c r="EK17" s="561">
        <f t="shared" si="33"/>
        <v>1.5208635840867548</v>
      </c>
      <c r="EL17" s="617">
        <v>35.798321999999999</v>
      </c>
      <c r="EM17" s="617">
        <f t="shared" si="34"/>
        <v>6.622995999999997</v>
      </c>
      <c r="EN17" s="561">
        <f t="shared" si="35"/>
        <v>0.22700675221246874</v>
      </c>
      <c r="EO17" s="617">
        <v>150.29379699999998</v>
      </c>
      <c r="EP17" s="617">
        <f t="shared" si="36"/>
        <v>40.259057999999982</v>
      </c>
      <c r="EQ17" s="561">
        <f t="shared" si="37"/>
        <v>0.36587588943160926</v>
      </c>
      <c r="ER17" s="617">
        <v>610.1447639999999</v>
      </c>
      <c r="ES17" s="617">
        <f t="shared" si="38"/>
        <v>254.53845899999988</v>
      </c>
      <c r="ET17" s="561">
        <f t="shared" si="39"/>
        <v>0.71578724961021112</v>
      </c>
    </row>
    <row r="18" spans="1:150" x14ac:dyDescent="0.3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40"/>
        <v>5.131907</v>
      </c>
      <c r="CR18" s="561">
        <f t="shared" si="41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42"/>
        <v>2.4411999999998102E-2</v>
      </c>
      <c r="DG18" s="561">
        <f t="shared" si="43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  <c r="DT18" s="617">
        <v>13.576727999999999</v>
      </c>
      <c r="DU18" s="617">
        <f t="shared" si="22"/>
        <v>-2.9529250000000005</v>
      </c>
      <c r="DV18" s="561">
        <f t="shared" si="23"/>
        <v>-0.17864410099836944</v>
      </c>
      <c r="DW18" s="617">
        <v>19.399729999999998</v>
      </c>
      <c r="DX18" s="617">
        <f t="shared" si="24"/>
        <v>6.016233999999999</v>
      </c>
      <c r="DY18" s="561">
        <f t="shared" si="25"/>
        <v>0.44952634199614205</v>
      </c>
      <c r="DZ18" s="617">
        <v>44.215669999999996</v>
      </c>
      <c r="EA18" s="617">
        <f t="shared" si="26"/>
        <v>2.8607879999999994</v>
      </c>
      <c r="EB18" s="561">
        <f t="shared" si="27"/>
        <v>6.9176548490695725E-2</v>
      </c>
      <c r="EC18" s="617">
        <v>91.30312099999999</v>
      </c>
      <c r="ED18" s="617">
        <f t="shared" si="28"/>
        <v>4.2748219999999861</v>
      </c>
      <c r="EE18" s="561">
        <f t="shared" si="29"/>
        <v>4.911990753720219E-2</v>
      </c>
      <c r="EF18" s="617">
        <v>28.352865000000001</v>
      </c>
      <c r="EG18" s="617">
        <f t="shared" si="30"/>
        <v>5.4835560000000001</v>
      </c>
      <c r="EH18" s="561">
        <f t="shared" si="31"/>
        <v>0.23977794869097269</v>
      </c>
      <c r="EI18" s="617">
        <v>12.803709000000001</v>
      </c>
      <c r="EJ18" s="617">
        <f t="shared" si="32"/>
        <v>10.380840000000001</v>
      </c>
      <c r="EK18" s="561">
        <f t="shared" si="33"/>
        <v>4.2845238434269461</v>
      </c>
      <c r="EL18" s="617">
        <v>12.203129000000001</v>
      </c>
      <c r="EM18" s="617">
        <f t="shared" si="34"/>
        <v>-3.8760839999999988</v>
      </c>
      <c r="EN18" s="561">
        <f t="shared" si="35"/>
        <v>-0.24106179823602056</v>
      </c>
      <c r="EO18" s="617">
        <v>53.359703000000003</v>
      </c>
      <c r="EP18" s="617">
        <f t="shared" si="36"/>
        <v>11.988312000000001</v>
      </c>
      <c r="EQ18" s="561">
        <f t="shared" si="37"/>
        <v>0.28977299796373779</v>
      </c>
      <c r="ER18" s="617">
        <v>144.662824</v>
      </c>
      <c r="ES18" s="617">
        <f t="shared" si="38"/>
        <v>16.26313399999998</v>
      </c>
      <c r="ET18" s="561">
        <f t="shared" si="39"/>
        <v>0.12666022791799558</v>
      </c>
    </row>
    <row r="19" spans="1:150" x14ac:dyDescent="0.3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40"/>
        <v>0.50463999999999842</v>
      </c>
      <c r="CR19" s="561">
        <f t="shared" si="41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42"/>
        <v>-0.76861799999999647</v>
      </c>
      <c r="DG19" s="561">
        <f t="shared" si="43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  <c r="DT19" s="617">
        <v>20.098787000000002</v>
      </c>
      <c r="DU19" s="617">
        <f t="shared" si="22"/>
        <v>0.14525700000000086</v>
      </c>
      <c r="DV19" s="561">
        <f t="shared" si="23"/>
        <v>7.2797645328922175E-3</v>
      </c>
      <c r="DW19" s="617">
        <v>19.382810000000003</v>
      </c>
      <c r="DX19" s="617">
        <f t="shared" si="24"/>
        <v>1.1477990000000027</v>
      </c>
      <c r="DY19" s="561">
        <f t="shared" si="25"/>
        <v>6.2944793397711835E-2</v>
      </c>
      <c r="DZ19" s="617">
        <v>60.427043000000012</v>
      </c>
      <c r="EA19" s="617">
        <f t="shared" si="26"/>
        <v>3.2888230000000078</v>
      </c>
      <c r="EB19" s="561">
        <f t="shared" si="27"/>
        <v>5.7559073418808067E-2</v>
      </c>
      <c r="EC19" s="617">
        <v>125.96700400000002</v>
      </c>
      <c r="ED19" s="617">
        <f t="shared" si="28"/>
        <v>3.1416180000000224</v>
      </c>
      <c r="EE19" s="561">
        <f t="shared" si="29"/>
        <v>2.5577920837961156E-2</v>
      </c>
      <c r="EF19" s="617">
        <v>19.849146000000001</v>
      </c>
      <c r="EG19" s="617">
        <f t="shared" si="30"/>
        <v>0.96105299999999971</v>
      </c>
      <c r="EH19" s="561">
        <f t="shared" si="31"/>
        <v>5.0881420374200806E-2</v>
      </c>
      <c r="EI19" s="617">
        <v>19.177688</v>
      </c>
      <c r="EJ19" s="617">
        <f t="shared" si="32"/>
        <v>0.61637199999999837</v>
      </c>
      <c r="EK19" s="561">
        <f t="shared" si="33"/>
        <v>3.3207343703431286E-2</v>
      </c>
      <c r="EL19" s="617">
        <v>20.006415000000001</v>
      </c>
      <c r="EM19" s="617">
        <f t="shared" si="34"/>
        <v>1.2164380000000001</v>
      </c>
      <c r="EN19" s="561">
        <f t="shared" si="35"/>
        <v>6.4738663597086896E-2</v>
      </c>
      <c r="EO19" s="617">
        <v>59.033248999999998</v>
      </c>
      <c r="EP19" s="617">
        <f t="shared" si="36"/>
        <v>2.7938630000000018</v>
      </c>
      <c r="EQ19" s="561">
        <f t="shared" si="37"/>
        <v>4.9678049472304017E-2</v>
      </c>
      <c r="ER19" s="617">
        <v>185.00025300000001</v>
      </c>
      <c r="ES19" s="617">
        <f t="shared" si="38"/>
        <v>5.93548100000001</v>
      </c>
      <c r="ET19" s="561">
        <f t="shared" si="39"/>
        <v>3.314711729004971E-2</v>
      </c>
    </row>
    <row r="20" spans="1:150" x14ac:dyDescent="0.3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40"/>
        <v>165.54178999999999</v>
      </c>
      <c r="CR20" s="623">
        <f t="shared" si="41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42"/>
        <v>296.0844780000001</v>
      </c>
      <c r="DG20" s="623">
        <f t="shared" si="43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  <c r="DT20" s="616">
        <v>726.66941499999996</v>
      </c>
      <c r="DU20" s="616">
        <f t="shared" si="22"/>
        <v>84.402678999999921</v>
      </c>
      <c r="DV20" s="623">
        <f t="shared" si="23"/>
        <v>0.13141374801014125</v>
      </c>
      <c r="DW20" s="616">
        <v>696.37373700000001</v>
      </c>
      <c r="DX20" s="616">
        <f t="shared" si="24"/>
        <v>141.01484999999991</v>
      </c>
      <c r="DY20" s="623">
        <f t="shared" si="25"/>
        <v>0.25391661734585674</v>
      </c>
      <c r="DZ20" s="616">
        <v>2311.2581919999998</v>
      </c>
      <c r="EA20" s="616">
        <f t="shared" si="26"/>
        <v>514.55188699999985</v>
      </c>
      <c r="EB20" s="623">
        <f t="shared" si="27"/>
        <v>0.28638619765961132</v>
      </c>
      <c r="EC20" s="616">
        <v>5323.5386909999997</v>
      </c>
      <c r="ED20" s="616">
        <f t="shared" si="28"/>
        <v>1425.1926359999998</v>
      </c>
      <c r="EE20" s="623">
        <f t="shared" si="29"/>
        <v>0.36558905132910263</v>
      </c>
      <c r="EF20" s="616">
        <v>695.93923400000006</v>
      </c>
      <c r="EG20" s="616">
        <f t="shared" si="30"/>
        <v>50.858984000000078</v>
      </c>
      <c r="EH20" s="623">
        <f t="shared" si="31"/>
        <v>7.8841328656395981E-2</v>
      </c>
      <c r="EI20" s="616">
        <v>668.96468199999993</v>
      </c>
      <c r="EJ20" s="616">
        <f t="shared" si="32"/>
        <v>57.666747999999984</v>
      </c>
      <c r="EK20" s="623">
        <f t="shared" si="33"/>
        <v>9.4334930305849829E-2</v>
      </c>
      <c r="EL20" s="616">
        <v>662.61995500000012</v>
      </c>
      <c r="EM20" s="616">
        <f t="shared" si="34"/>
        <v>73.025944000000095</v>
      </c>
      <c r="EN20" s="623">
        <f t="shared" si="35"/>
        <v>0.12385801524025333</v>
      </c>
      <c r="EO20" s="616">
        <v>2027.5238710000001</v>
      </c>
      <c r="EP20" s="616">
        <f t="shared" si="36"/>
        <v>181.55167600000027</v>
      </c>
      <c r="EQ20" s="623">
        <f t="shared" si="37"/>
        <v>9.8350168270004895E-2</v>
      </c>
      <c r="ER20" s="616">
        <v>7351.0625620000001</v>
      </c>
      <c r="ES20" s="616">
        <f t="shared" si="38"/>
        <v>1606.7443119999998</v>
      </c>
      <c r="ET20" s="623">
        <f t="shared" si="39"/>
        <v>0.2797101835365754</v>
      </c>
    </row>
    <row r="21" spans="1:150" x14ac:dyDescent="0.3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40"/>
        <v>107.397042</v>
      </c>
      <c r="CR21" s="561">
        <f t="shared" si="41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42"/>
        <v>178.05182600000001</v>
      </c>
      <c r="DG21" s="561">
        <f t="shared" si="43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  <c r="DT21" s="617">
        <v>377.75849599999998</v>
      </c>
      <c r="DU21" s="617">
        <f t="shared" si="22"/>
        <v>33.982474999999965</v>
      </c>
      <c r="DV21" s="561">
        <f t="shared" si="23"/>
        <v>9.885062635011406E-2</v>
      </c>
      <c r="DW21" s="617">
        <v>357.92947399999997</v>
      </c>
      <c r="DX21" s="617">
        <f t="shared" si="24"/>
        <v>86.321534999999983</v>
      </c>
      <c r="DY21" s="561">
        <f t="shared" si="25"/>
        <v>0.31781668576337152</v>
      </c>
      <c r="DZ21" s="617">
        <v>1231.5005759999999</v>
      </c>
      <c r="EA21" s="617">
        <f t="shared" si="26"/>
        <v>325.55527899999993</v>
      </c>
      <c r="EB21" s="561">
        <f t="shared" si="27"/>
        <v>0.35935423482859574</v>
      </c>
      <c r="EC21" s="617">
        <v>2757.5576739999997</v>
      </c>
      <c r="ED21" s="617">
        <f t="shared" si="28"/>
        <v>922.26208099999963</v>
      </c>
      <c r="EE21" s="561">
        <f t="shared" si="29"/>
        <v>0.50251419145646015</v>
      </c>
      <c r="EF21" s="617">
        <v>370.43690800000002</v>
      </c>
      <c r="EG21" s="617">
        <f t="shared" si="30"/>
        <v>-40.566682999999955</v>
      </c>
      <c r="EH21" s="561">
        <f t="shared" si="31"/>
        <v>-9.8701529349897968E-2</v>
      </c>
      <c r="EI21" s="617">
        <v>349.98346800000002</v>
      </c>
      <c r="EJ21" s="617">
        <f t="shared" si="32"/>
        <v>39.078423000000043</v>
      </c>
      <c r="EK21" s="561">
        <f t="shared" si="33"/>
        <v>0.12569246986648303</v>
      </c>
      <c r="EL21" s="617">
        <v>345.42161200000004</v>
      </c>
      <c r="EM21" s="617">
        <f t="shared" si="34"/>
        <v>69.298595000000034</v>
      </c>
      <c r="EN21" s="561">
        <f t="shared" si="35"/>
        <v>0.25097000515534723</v>
      </c>
      <c r="EO21" s="617">
        <v>1065.8419880000001</v>
      </c>
      <c r="EP21" s="617">
        <f t="shared" si="36"/>
        <v>67.810335000000123</v>
      </c>
      <c r="EQ21" s="561">
        <f t="shared" si="37"/>
        <v>6.7944072511295514E-2</v>
      </c>
      <c r="ER21" s="617">
        <v>3823.3996619999998</v>
      </c>
      <c r="ES21" s="617">
        <f t="shared" si="38"/>
        <v>990.07241599999998</v>
      </c>
      <c r="ET21" s="561">
        <f t="shared" si="39"/>
        <v>0.34943807405154215</v>
      </c>
    </row>
    <row r="22" spans="1:150" x14ac:dyDescent="0.3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40"/>
        <v>7.0085260000000034</v>
      </c>
      <c r="CR22" s="561">
        <f t="shared" si="41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42"/>
        <v>12.137430999999992</v>
      </c>
      <c r="DG22" s="561">
        <f t="shared" si="43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  <c r="DT22" s="617">
        <v>73.759140000000002</v>
      </c>
      <c r="DU22" s="617">
        <f t="shared" si="22"/>
        <v>2.9768370000000033</v>
      </c>
      <c r="DV22" s="561">
        <f t="shared" si="23"/>
        <v>4.2056232615093114E-2</v>
      </c>
      <c r="DW22" s="617">
        <v>80.363090999999997</v>
      </c>
      <c r="DX22" s="617">
        <f t="shared" si="24"/>
        <v>41.683793999999999</v>
      </c>
      <c r="DY22" s="561">
        <f t="shared" si="25"/>
        <v>1.077677135652181</v>
      </c>
      <c r="DZ22" s="617">
        <v>231.77078599999999</v>
      </c>
      <c r="EA22" s="617">
        <f t="shared" si="26"/>
        <v>55.328537000000011</v>
      </c>
      <c r="EB22" s="561">
        <f t="shared" si="27"/>
        <v>0.31357873362858812</v>
      </c>
      <c r="EC22" s="617">
        <v>478.925342</v>
      </c>
      <c r="ED22" s="617">
        <f t="shared" si="28"/>
        <v>82.180496000000062</v>
      </c>
      <c r="EE22" s="561">
        <f t="shared" si="29"/>
        <v>0.20713689624086529</v>
      </c>
      <c r="EF22" s="617">
        <v>83.481175000000007</v>
      </c>
      <c r="EG22" s="617">
        <f t="shared" si="30"/>
        <v>82.086002000000008</v>
      </c>
      <c r="EH22" s="561">
        <f t="shared" si="31"/>
        <v>58.835715714108581</v>
      </c>
      <c r="EI22" s="617">
        <v>83.887224000000003</v>
      </c>
      <c r="EJ22" s="617">
        <f t="shared" si="32"/>
        <v>11.117530000000002</v>
      </c>
      <c r="EK22" s="561">
        <f t="shared" si="33"/>
        <v>0.15277692386613584</v>
      </c>
      <c r="EL22" s="617">
        <v>74.883420999999998</v>
      </c>
      <c r="EM22" s="617">
        <f t="shared" si="34"/>
        <v>2.108128999999991</v>
      </c>
      <c r="EN22" s="561">
        <f t="shared" si="35"/>
        <v>2.8967647426271965E-2</v>
      </c>
      <c r="EO22" s="617">
        <v>242.25182000000001</v>
      </c>
      <c r="EP22" s="617">
        <f t="shared" si="36"/>
        <v>95.311661000000015</v>
      </c>
      <c r="EQ22" s="561">
        <f t="shared" si="37"/>
        <v>0.64864269678651987</v>
      </c>
      <c r="ER22" s="617">
        <v>721.17716199999995</v>
      </c>
      <c r="ES22" s="617">
        <f t="shared" si="38"/>
        <v>177.49215700000002</v>
      </c>
      <c r="ET22" s="561">
        <f t="shared" si="39"/>
        <v>0.32646137996761571</v>
      </c>
    </row>
    <row r="23" spans="1:150" x14ac:dyDescent="0.3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40"/>
        <v>31.484327000000008</v>
      </c>
      <c r="CR23" s="561">
        <f t="shared" si="41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42"/>
        <v>71.621611999999999</v>
      </c>
      <c r="DG23" s="561">
        <f t="shared" si="43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  <c r="DT23" s="617">
        <v>103.36940399999999</v>
      </c>
      <c r="DU23" s="617">
        <f t="shared" si="22"/>
        <v>6.7142119999999892</v>
      </c>
      <c r="DV23" s="561">
        <f t="shared" si="23"/>
        <v>6.9465611324842122E-2</v>
      </c>
      <c r="DW23" s="617">
        <v>97.062029999999993</v>
      </c>
      <c r="DX23" s="617">
        <f t="shared" si="24"/>
        <v>-6.734611000000001</v>
      </c>
      <c r="DY23" s="561">
        <f t="shared" si="25"/>
        <v>-6.4882745097695413E-2</v>
      </c>
      <c r="DZ23" s="617">
        <v>372.091883</v>
      </c>
      <c r="EA23" s="617">
        <f t="shared" si="26"/>
        <v>48.622726999999998</v>
      </c>
      <c r="EB23" s="561">
        <f t="shared" si="27"/>
        <v>0.15031642460525663</v>
      </c>
      <c r="EC23" s="617">
        <v>978.39833300000009</v>
      </c>
      <c r="ED23" s="617">
        <f t="shared" si="28"/>
        <v>191.66496600000005</v>
      </c>
      <c r="EE23" s="561">
        <f t="shared" si="29"/>
        <v>0.24362124963742646</v>
      </c>
      <c r="EF23" s="617">
        <v>93.975843999999995</v>
      </c>
      <c r="EG23" s="617">
        <f t="shared" si="30"/>
        <v>12.655575999999996</v>
      </c>
      <c r="EH23" s="561">
        <f t="shared" si="31"/>
        <v>0.15562634397614131</v>
      </c>
      <c r="EI23" s="617">
        <v>79.716843999999995</v>
      </c>
      <c r="EJ23" s="617">
        <f t="shared" si="32"/>
        <v>-15.244349</v>
      </c>
      <c r="EK23" s="561">
        <f t="shared" si="33"/>
        <v>-0.16053240822279899</v>
      </c>
      <c r="EL23" s="617">
        <v>88.256186</v>
      </c>
      <c r="EM23" s="617">
        <f t="shared" si="34"/>
        <v>-9.337403000000009</v>
      </c>
      <c r="EN23" s="561">
        <f t="shared" si="35"/>
        <v>-9.5676397350239958E-2</v>
      </c>
      <c r="EO23" s="617">
        <v>261.94887399999999</v>
      </c>
      <c r="EP23" s="617">
        <f t="shared" si="36"/>
        <v>-11.926175999999998</v>
      </c>
      <c r="EQ23" s="561">
        <f t="shared" si="37"/>
        <v>-4.3546047732350934E-2</v>
      </c>
      <c r="ER23" s="617">
        <v>1240.347207</v>
      </c>
      <c r="ES23" s="617">
        <f t="shared" si="38"/>
        <v>179.73879000000011</v>
      </c>
      <c r="ET23" s="561">
        <f t="shared" si="39"/>
        <v>0.16946762548651367</v>
      </c>
    </row>
    <row r="24" spans="1:150" x14ac:dyDescent="0.3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40"/>
        <v>20.699975999999992</v>
      </c>
      <c r="CR24" s="561">
        <f t="shared" si="41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42"/>
        <v>33.912536000000017</v>
      </c>
      <c r="DG24" s="561">
        <f t="shared" si="43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  <c r="DT24" s="617">
        <v>170.8605</v>
      </c>
      <c r="DU24" s="617">
        <f t="shared" si="22"/>
        <v>40.124460999999997</v>
      </c>
      <c r="DV24" s="561">
        <f t="shared" si="23"/>
        <v>0.30691201375620686</v>
      </c>
      <c r="DW24" s="617">
        <v>160.97589300000001</v>
      </c>
      <c r="DX24" s="617">
        <f t="shared" si="24"/>
        <v>19.722481000000016</v>
      </c>
      <c r="DY24" s="561">
        <f t="shared" si="25"/>
        <v>0.13962481132845142</v>
      </c>
      <c r="DZ24" s="617">
        <v>474.92332899999997</v>
      </c>
      <c r="EA24" s="617">
        <f t="shared" si="26"/>
        <v>84.439383999999961</v>
      </c>
      <c r="EB24" s="561">
        <f t="shared" si="27"/>
        <v>0.21624290852726341</v>
      </c>
      <c r="EC24" s="617">
        <v>1107.2810810000001</v>
      </c>
      <c r="ED24" s="617">
        <f t="shared" si="28"/>
        <v>228.28185400000007</v>
      </c>
      <c r="EE24" s="561">
        <f t="shared" si="29"/>
        <v>0.25970654693192358</v>
      </c>
      <c r="EF24" s="617">
        <v>147.42959999999999</v>
      </c>
      <c r="EG24" s="617">
        <f t="shared" si="30"/>
        <v>-3.2865720000000067</v>
      </c>
      <c r="EH24" s="561">
        <f t="shared" si="31"/>
        <v>-2.1806365941937581E-2</v>
      </c>
      <c r="EI24" s="617">
        <v>154.15554399999999</v>
      </c>
      <c r="EJ24" s="617">
        <f t="shared" si="32"/>
        <v>21.65804</v>
      </c>
      <c r="EK24" s="561">
        <f t="shared" si="33"/>
        <v>0.16345998487639435</v>
      </c>
      <c r="EL24" s="617">
        <v>154.05873600000001</v>
      </c>
      <c r="EM24" s="617">
        <f t="shared" si="34"/>
        <v>10.956623000000008</v>
      </c>
      <c r="EN24" s="561">
        <f t="shared" si="35"/>
        <v>7.6565067910632514E-2</v>
      </c>
      <c r="EO24" s="617">
        <v>455.64388000000002</v>
      </c>
      <c r="EP24" s="617">
        <f t="shared" si="36"/>
        <v>29.328091000000029</v>
      </c>
      <c r="EQ24" s="561">
        <f t="shared" si="37"/>
        <v>6.8794287607302357E-2</v>
      </c>
      <c r="ER24" s="617">
        <v>1562.9249610000002</v>
      </c>
      <c r="ES24" s="617">
        <f t="shared" si="38"/>
        <v>257.60994500000015</v>
      </c>
      <c r="ET24" s="561">
        <f t="shared" si="39"/>
        <v>0.19735461696397136</v>
      </c>
    </row>
    <row r="25" spans="1:150" x14ac:dyDescent="0.3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40"/>
        <v>-1.048081</v>
      </c>
      <c r="CR25" s="561">
        <f t="shared" si="41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42"/>
        <v>0.36107300000000003</v>
      </c>
      <c r="DG25" s="561">
        <f t="shared" si="43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  <c r="DT25" s="617">
        <v>0.921875</v>
      </c>
      <c r="DU25" s="617">
        <f t="shared" si="22"/>
        <v>0.60469400000000006</v>
      </c>
      <c r="DV25" s="561">
        <f t="shared" si="23"/>
        <v>1.9064635019121576</v>
      </c>
      <c r="DW25" s="617">
        <v>4.3249000000000003E-2</v>
      </c>
      <c r="DX25" s="617">
        <f t="shared" si="24"/>
        <v>2.1651000000000004E-2</v>
      </c>
      <c r="DY25" s="561">
        <f t="shared" si="25"/>
        <v>1.0024539309195297</v>
      </c>
      <c r="DZ25" s="617">
        <v>0.97161799999999998</v>
      </c>
      <c r="EA25" s="617">
        <f t="shared" si="26"/>
        <v>0.60596000000000005</v>
      </c>
      <c r="EB25" s="561">
        <f t="shared" si="27"/>
        <v>1.6571769248860959</v>
      </c>
      <c r="EC25" s="617">
        <v>1.376261</v>
      </c>
      <c r="ED25" s="617">
        <f t="shared" si="28"/>
        <v>0.80323900000000004</v>
      </c>
      <c r="EE25" s="561">
        <f t="shared" si="29"/>
        <v>1.401759443790989</v>
      </c>
      <c r="EF25" s="617">
        <v>0.615707</v>
      </c>
      <c r="EG25" s="617">
        <f t="shared" si="30"/>
        <v>-2.9339000000000004E-2</v>
      </c>
      <c r="EH25" s="561">
        <f t="shared" si="31"/>
        <v>-4.5483577915373483E-2</v>
      </c>
      <c r="EI25" s="617">
        <v>1.2216020000000001</v>
      </c>
      <c r="EJ25" s="617">
        <f t="shared" si="32"/>
        <v>1.057104</v>
      </c>
      <c r="EK25" s="561">
        <f t="shared" si="33"/>
        <v>6.4262422643436397</v>
      </c>
      <c r="EL25" s="617">
        <v>0</v>
      </c>
      <c r="EM25" s="617">
        <f t="shared" si="34"/>
        <v>0</v>
      </c>
      <c r="EN25" s="561" t="e">
        <f t="shared" si="35"/>
        <v>#DIV/0!</v>
      </c>
      <c r="EO25" s="617">
        <v>1.8373090000000001</v>
      </c>
      <c r="EP25" s="617">
        <f t="shared" si="36"/>
        <v>1.027765</v>
      </c>
      <c r="EQ25" s="561">
        <f t="shared" si="37"/>
        <v>1.2695603944936902</v>
      </c>
      <c r="ER25" s="617">
        <v>3.2135699999999998</v>
      </c>
      <c r="ES25" s="617">
        <f t="shared" si="38"/>
        <v>1.8310039999999999</v>
      </c>
      <c r="ET25" s="561">
        <f t="shared" si="39"/>
        <v>1.3243519658374356</v>
      </c>
    </row>
    <row r="26" spans="1:150" ht="15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40"/>
        <v>0</v>
      </c>
      <c r="CR26" s="561" t="e">
        <f t="shared" si="41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42"/>
        <v>0</v>
      </c>
      <c r="DG26" s="561" t="e">
        <f t="shared" si="43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  <c r="DT26" s="617"/>
      <c r="DU26" s="617">
        <f t="shared" si="22"/>
        <v>0</v>
      </c>
      <c r="DV26" s="561" t="e">
        <f t="shared" si="23"/>
        <v>#DIV/0!</v>
      </c>
      <c r="DW26" s="617"/>
      <c r="DX26" s="617">
        <f t="shared" si="24"/>
        <v>0</v>
      </c>
      <c r="DY26" s="561" t="e">
        <f t="shared" si="25"/>
        <v>#DIV/0!</v>
      </c>
      <c r="DZ26" s="617"/>
      <c r="EA26" s="617">
        <f t="shared" si="26"/>
        <v>0</v>
      </c>
      <c r="EB26" s="561" t="e">
        <f t="shared" si="27"/>
        <v>#DIV/0!</v>
      </c>
      <c r="EC26" s="617"/>
      <c r="ED26" s="617">
        <f t="shared" si="28"/>
        <v>0</v>
      </c>
      <c r="EE26" s="561" t="e">
        <f t="shared" si="29"/>
        <v>#DIV/0!</v>
      </c>
      <c r="EF26" s="617"/>
      <c r="EG26" s="617">
        <f t="shared" si="30"/>
        <v>0</v>
      </c>
      <c r="EH26" s="561" t="e">
        <f t="shared" si="31"/>
        <v>#DIV/0!</v>
      </c>
      <c r="EI26" s="617"/>
      <c r="EJ26" s="617">
        <f t="shared" si="32"/>
        <v>0</v>
      </c>
      <c r="EK26" s="561" t="e">
        <f t="shared" si="33"/>
        <v>#DIV/0!</v>
      </c>
      <c r="EL26" s="617"/>
      <c r="EM26" s="617">
        <f t="shared" si="34"/>
        <v>0</v>
      </c>
      <c r="EN26" s="561" t="e">
        <f t="shared" si="35"/>
        <v>#DIV/0!</v>
      </c>
      <c r="EO26" s="617"/>
      <c r="EP26" s="617">
        <f t="shared" si="36"/>
        <v>0</v>
      </c>
      <c r="EQ26" s="561" t="e">
        <f t="shared" si="37"/>
        <v>#DIV/0!</v>
      </c>
      <c r="ER26" s="617"/>
      <c r="ES26" s="617">
        <f t="shared" si="38"/>
        <v>0</v>
      </c>
      <c r="ET26" s="561" t="e">
        <f t="shared" si="39"/>
        <v>#DIV/0!</v>
      </c>
    </row>
    <row r="27" spans="1:150" x14ac:dyDescent="0.3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40"/>
        <v>33.303298000000041</v>
      </c>
      <c r="CR27" s="622">
        <f t="shared" si="41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42"/>
        <v>-29.719952000000035</v>
      </c>
      <c r="DG27" s="622">
        <f t="shared" si="43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  <c r="DT27" s="615">
        <v>515.94424500000002</v>
      </c>
      <c r="DU27" s="615">
        <f t="shared" si="22"/>
        <v>26.345951000000071</v>
      </c>
      <c r="DV27" s="622">
        <f t="shared" si="23"/>
        <v>5.3811361932564403E-2</v>
      </c>
      <c r="DW27" s="615">
        <v>435.57766900000001</v>
      </c>
      <c r="DX27" s="615">
        <f t="shared" si="24"/>
        <v>37.271947000000068</v>
      </c>
      <c r="DY27" s="622">
        <f t="shared" si="25"/>
        <v>9.3576227860467626E-2</v>
      </c>
      <c r="DZ27" s="615">
        <v>1544.566695</v>
      </c>
      <c r="EA27" s="615">
        <f t="shared" si="26"/>
        <v>102.16797199999996</v>
      </c>
      <c r="EB27" s="622">
        <f t="shared" si="27"/>
        <v>7.0831990053002808E-2</v>
      </c>
      <c r="EC27" s="615">
        <f>DZ27+DN27</f>
        <v>3705.113288</v>
      </c>
      <c r="ED27" s="615">
        <f t="shared" si="28"/>
        <v>54.656193000000258</v>
      </c>
      <c r="EE27" s="622">
        <f t="shared" si="29"/>
        <v>1.4972424432781961E-2</v>
      </c>
      <c r="EF27" s="615">
        <v>412.750787</v>
      </c>
      <c r="EG27" s="615">
        <f t="shared" si="30"/>
        <v>33.018713999999989</v>
      </c>
      <c r="EH27" s="622">
        <f t="shared" si="31"/>
        <v>8.6952660435401216E-2</v>
      </c>
      <c r="EI27" s="615">
        <v>427.76901699999996</v>
      </c>
      <c r="EJ27" s="615">
        <f t="shared" si="32"/>
        <v>23.407155999999986</v>
      </c>
      <c r="EK27" s="622">
        <f t="shared" si="33"/>
        <v>5.7886656130509764E-2</v>
      </c>
      <c r="EL27" s="615">
        <v>494.01369899999997</v>
      </c>
      <c r="EM27" s="615">
        <f t="shared" si="34"/>
        <v>13.164386000000036</v>
      </c>
      <c r="EN27" s="622">
        <f t="shared" si="35"/>
        <v>2.7377362604238634E-2</v>
      </c>
      <c r="EO27" s="615">
        <v>1334.5335030000001</v>
      </c>
      <c r="EP27" s="615">
        <f t="shared" si="36"/>
        <v>69.590256000000181</v>
      </c>
      <c r="EQ27" s="622">
        <f t="shared" si="37"/>
        <v>5.5014528252586646E-2</v>
      </c>
      <c r="ER27" s="615">
        <v>5039.6467910000001</v>
      </c>
      <c r="ES27" s="615">
        <f t="shared" si="38"/>
        <v>124.24644900000021</v>
      </c>
      <c r="ET27" s="622">
        <f t="shared" si="39"/>
        <v>2.5276974479243795E-2</v>
      </c>
    </row>
    <row r="28" spans="1:150" x14ac:dyDescent="0.3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40"/>
        <v>-4.3376889999999833</v>
      </c>
      <c r="CR28" s="624">
        <f t="shared" si="41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42"/>
        <v>-3.0839659999999895</v>
      </c>
      <c r="DG28" s="624">
        <f t="shared" si="43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  <c r="DT28" s="618">
        <v>72.917590000000004</v>
      </c>
      <c r="DU28" s="618">
        <f t="shared" si="22"/>
        <v>-0.26666499999998905</v>
      </c>
      <c r="DV28" s="624">
        <f t="shared" si="23"/>
        <v>-3.6437482351906031E-3</v>
      </c>
      <c r="DW28" s="618">
        <v>67.214979</v>
      </c>
      <c r="DX28" s="618">
        <f t="shared" si="24"/>
        <v>6.3684769999999986</v>
      </c>
      <c r="DY28" s="624">
        <f t="shared" si="25"/>
        <v>0.10466463626783341</v>
      </c>
      <c r="DZ28" s="618">
        <v>219.80231999999998</v>
      </c>
      <c r="EA28" s="618">
        <f t="shared" si="26"/>
        <v>7.1077420000000018</v>
      </c>
      <c r="EB28" s="624">
        <f t="shared" si="27"/>
        <v>3.3417598449547697E-2</v>
      </c>
      <c r="EC28" s="618">
        <v>492.61569399999996</v>
      </c>
      <c r="ED28" s="618">
        <f t="shared" si="28"/>
        <v>-0.55901600000004237</v>
      </c>
      <c r="EE28" s="624">
        <f t="shared" si="29"/>
        <v>-1.1335050006924369E-3</v>
      </c>
      <c r="EF28" s="618">
        <v>63.612111999999996</v>
      </c>
      <c r="EG28" s="618">
        <f t="shared" si="30"/>
        <v>5.7649779999999993</v>
      </c>
      <c r="EH28" s="624">
        <f t="shared" si="31"/>
        <v>9.9658835302022047E-2</v>
      </c>
      <c r="EI28" s="618">
        <v>78.809201000000002</v>
      </c>
      <c r="EJ28" s="618">
        <f t="shared" si="32"/>
        <v>2.8231770000000012</v>
      </c>
      <c r="EK28" s="624">
        <f t="shared" si="33"/>
        <v>3.7153898195805078E-2</v>
      </c>
      <c r="EL28" s="618">
        <v>66.674121999999997</v>
      </c>
      <c r="EM28" s="618">
        <f t="shared" si="34"/>
        <v>1.6673270000000002</v>
      </c>
      <c r="EN28" s="624">
        <f t="shared" si="35"/>
        <v>2.5648503360302569E-2</v>
      </c>
      <c r="EO28" s="618">
        <v>209.09543500000004</v>
      </c>
      <c r="EP28" s="618">
        <f t="shared" si="36"/>
        <v>10.255482000000057</v>
      </c>
      <c r="EQ28" s="624">
        <f t="shared" si="37"/>
        <v>5.1576566204479334E-2</v>
      </c>
      <c r="ER28" s="618">
        <v>701.71112900000003</v>
      </c>
      <c r="ES28" s="618">
        <f t="shared" si="38"/>
        <v>9.6964660000001004</v>
      </c>
      <c r="ET28" s="624">
        <f t="shared" si="39"/>
        <v>1.4011937200816367E-2</v>
      </c>
    </row>
    <row r="29" spans="1:150" x14ac:dyDescent="0.3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40"/>
        <v>-4.0642319999999899</v>
      </c>
      <c r="CR29" s="561">
        <f t="shared" si="41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42"/>
        <v>-2.8244899999999973</v>
      </c>
      <c r="DG29" s="561">
        <f t="shared" si="43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  <c r="DT29" s="617">
        <v>63.456000000000003</v>
      </c>
      <c r="DU29" s="617">
        <f t="shared" si="22"/>
        <v>-0.64614599999998745</v>
      </c>
      <c r="DV29" s="561">
        <f t="shared" si="23"/>
        <v>-1.0079943345422282E-2</v>
      </c>
      <c r="DW29" s="617">
        <v>57.496871999999996</v>
      </c>
      <c r="DX29" s="617">
        <f t="shared" si="24"/>
        <v>6.1750709999999955</v>
      </c>
      <c r="DY29" s="561">
        <f t="shared" si="25"/>
        <v>0.12032062163991469</v>
      </c>
      <c r="DZ29" s="617">
        <v>190.61487199999999</v>
      </c>
      <c r="EA29" s="617">
        <f t="shared" si="26"/>
        <v>6.0006620000000055</v>
      </c>
      <c r="EB29" s="561">
        <f t="shared" si="27"/>
        <v>3.250379263871403E-2</v>
      </c>
      <c r="EC29" s="617">
        <v>430.72475099999997</v>
      </c>
      <c r="ED29" s="617">
        <f t="shared" si="28"/>
        <v>-1.8216810000000123</v>
      </c>
      <c r="EE29" s="561">
        <f t="shared" si="29"/>
        <v>-4.2115270528922371E-3</v>
      </c>
      <c r="EF29" s="617">
        <v>54.054999999999993</v>
      </c>
      <c r="EG29" s="617">
        <f t="shared" si="30"/>
        <v>5.0879999999999939</v>
      </c>
      <c r="EH29" s="561">
        <f t="shared" si="31"/>
        <v>0.1039067126840524</v>
      </c>
      <c r="EI29" s="617">
        <v>69.799531000000002</v>
      </c>
      <c r="EJ29" s="617">
        <f t="shared" si="32"/>
        <v>3.0834750000000071</v>
      </c>
      <c r="EK29" s="561">
        <f t="shared" si="33"/>
        <v>4.6217884942119591E-2</v>
      </c>
      <c r="EL29" s="617">
        <v>57.534244000000001</v>
      </c>
      <c r="EM29" s="617">
        <f t="shared" si="34"/>
        <v>1.5509450000000058</v>
      </c>
      <c r="EN29" s="561">
        <f t="shared" si="35"/>
        <v>2.7703708564941948E-2</v>
      </c>
      <c r="EO29" s="617">
        <v>181.38877500000004</v>
      </c>
      <c r="EP29" s="617">
        <f t="shared" si="36"/>
        <v>9.7224200000000565</v>
      </c>
      <c r="EQ29" s="561">
        <f t="shared" si="37"/>
        <v>5.6635559134462062E-2</v>
      </c>
      <c r="ER29" s="617">
        <v>612.11352599999998</v>
      </c>
      <c r="ES29" s="617">
        <f t="shared" si="38"/>
        <v>7.9007390000000441</v>
      </c>
      <c r="ET29" s="561">
        <f t="shared" si="39"/>
        <v>1.3076087050769491E-2</v>
      </c>
    </row>
    <row r="30" spans="1:150" x14ac:dyDescent="0.3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40"/>
        <v>-7.3000000000000398E-2</v>
      </c>
      <c r="CR30" s="561">
        <f t="shared" si="41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42"/>
        <v>-0.43400000000000105</v>
      </c>
      <c r="DG30" s="561">
        <f t="shared" si="43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  <c r="DT30" s="617">
        <v>19.837</v>
      </c>
      <c r="DU30" s="617">
        <f t="shared" si="22"/>
        <v>-6.7000000000000171E-2</v>
      </c>
      <c r="DV30" s="561">
        <f t="shared" si="23"/>
        <v>-3.3661575562701049E-3</v>
      </c>
      <c r="DW30" s="617">
        <v>14.826000000000001</v>
      </c>
      <c r="DX30" s="617">
        <f t="shared" si="24"/>
        <v>3.1440000000000001</v>
      </c>
      <c r="DY30" s="561">
        <f t="shared" si="25"/>
        <v>0.26913199794555726</v>
      </c>
      <c r="DZ30" s="617">
        <v>49.570999999999998</v>
      </c>
      <c r="EA30" s="617">
        <f t="shared" si="26"/>
        <v>3.1729999999999947</v>
      </c>
      <c r="EB30" s="561">
        <f t="shared" si="27"/>
        <v>6.8386568386568272E-2</v>
      </c>
      <c r="EC30" s="617">
        <v>90.548000000000002</v>
      </c>
      <c r="ED30" s="617">
        <f t="shared" si="28"/>
        <v>-0.73000000000000398</v>
      </c>
      <c r="EE30" s="561">
        <f t="shared" si="29"/>
        <v>-7.9975459585004492E-3</v>
      </c>
      <c r="EF30" s="617">
        <v>11.709</v>
      </c>
      <c r="EG30" s="617">
        <f t="shared" si="30"/>
        <v>4.3689999999999998</v>
      </c>
      <c r="EH30" s="561">
        <f t="shared" si="31"/>
        <v>0.59523160762942773</v>
      </c>
      <c r="EI30" s="617">
        <v>24.821000000000002</v>
      </c>
      <c r="EJ30" s="617">
        <f t="shared" si="32"/>
        <v>2.4640000000000022</v>
      </c>
      <c r="EK30" s="561">
        <f t="shared" si="33"/>
        <v>0.1102115668470726</v>
      </c>
      <c r="EL30" s="617">
        <v>16.056999999999999</v>
      </c>
      <c r="EM30" s="617">
        <f t="shared" si="34"/>
        <v>-1.1630000000000003</v>
      </c>
      <c r="EN30" s="561">
        <f t="shared" si="35"/>
        <v>-6.7537746806039509E-2</v>
      </c>
      <c r="EO30" s="617">
        <v>52.587000000000003</v>
      </c>
      <c r="EP30" s="617">
        <f t="shared" si="36"/>
        <v>5.6700000000000017</v>
      </c>
      <c r="EQ30" s="561">
        <f t="shared" si="37"/>
        <v>0.12085171686169195</v>
      </c>
      <c r="ER30" s="617">
        <v>143.13499999999999</v>
      </c>
      <c r="ES30" s="617">
        <f t="shared" si="38"/>
        <v>4.9399999999999977</v>
      </c>
      <c r="ET30" s="561">
        <f t="shared" si="39"/>
        <v>3.574658996345742E-2</v>
      </c>
    </row>
    <row r="31" spans="1:150" x14ac:dyDescent="0.3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40"/>
        <v>-4.0120000000000005</v>
      </c>
      <c r="CR31" s="561">
        <f t="shared" si="41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42"/>
        <v>-2.3980000000000103</v>
      </c>
      <c r="DG31" s="561">
        <f t="shared" si="43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  <c r="DT31" s="617">
        <v>43.619</v>
      </c>
      <c r="DU31" s="617">
        <f t="shared" si="22"/>
        <v>-0.55599999999999739</v>
      </c>
      <c r="DV31" s="561">
        <f t="shared" si="23"/>
        <v>-1.2586304470854497E-2</v>
      </c>
      <c r="DW31" s="617">
        <v>42.621186999999999</v>
      </c>
      <c r="DX31" s="617">
        <f t="shared" si="24"/>
        <v>3.0111869999999996</v>
      </c>
      <c r="DY31" s="561">
        <f t="shared" si="25"/>
        <v>7.6020878566018676E-2</v>
      </c>
      <c r="DZ31" s="617">
        <v>140.99418699999998</v>
      </c>
      <c r="EA31" s="617">
        <f t="shared" si="26"/>
        <v>2.8661869999999965</v>
      </c>
      <c r="EB31" s="561">
        <f t="shared" si="27"/>
        <v>2.075022442951463E-2</v>
      </c>
      <c r="EC31" s="617">
        <v>340.10585399999997</v>
      </c>
      <c r="ED31" s="617">
        <f t="shared" si="28"/>
        <v>-1.0291460000000257</v>
      </c>
      <c r="EE31" s="561">
        <f t="shared" si="29"/>
        <v>-3.0168291145734848E-3</v>
      </c>
      <c r="EF31" s="617">
        <v>42.345999999999997</v>
      </c>
      <c r="EG31" s="617">
        <f t="shared" si="30"/>
        <v>0.71899999999999409</v>
      </c>
      <c r="EH31" s="561">
        <f t="shared" si="31"/>
        <v>1.727244336608437E-2</v>
      </c>
      <c r="EI31" s="617">
        <v>44.910527000000002</v>
      </c>
      <c r="EJ31" s="617">
        <f t="shared" si="32"/>
        <v>0.56128100000000103</v>
      </c>
      <c r="EK31" s="561">
        <f t="shared" si="33"/>
        <v>1.2655931061375903E-2</v>
      </c>
      <c r="EL31" s="617">
        <v>41.445458000000002</v>
      </c>
      <c r="EM31" s="617">
        <f t="shared" si="34"/>
        <v>2.709458000000005</v>
      </c>
      <c r="EN31" s="561">
        <f t="shared" si="35"/>
        <v>6.9946767864518936E-2</v>
      </c>
      <c r="EO31" s="617">
        <v>128.70198500000001</v>
      </c>
      <c r="EP31" s="617">
        <f t="shared" si="36"/>
        <v>3.9897390000000144</v>
      </c>
      <c r="EQ31" s="561">
        <f t="shared" si="37"/>
        <v>3.1991557589300529E-2</v>
      </c>
      <c r="ER31" s="617">
        <v>468.80783899999994</v>
      </c>
      <c r="ES31" s="617">
        <f t="shared" si="38"/>
        <v>2.9605929999999603</v>
      </c>
      <c r="ET31" s="561">
        <f t="shared" si="39"/>
        <v>6.3552871148667483E-3</v>
      </c>
    </row>
    <row r="32" spans="1:150" x14ac:dyDescent="0.3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40"/>
        <v>2.0767999999999998E-2</v>
      </c>
      <c r="CR32" s="561">
        <f t="shared" si="41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42"/>
        <v>7.5099999999999976E-3</v>
      </c>
      <c r="DG32" s="561">
        <f t="shared" si="43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  <c r="DT32" s="617">
        <v>0</v>
      </c>
      <c r="DU32" s="617">
        <f t="shared" si="22"/>
        <v>-2.3146E-2</v>
      </c>
      <c r="DV32" s="561">
        <f t="shared" si="23"/>
        <v>-1</v>
      </c>
      <c r="DW32" s="617">
        <v>4.9685E-2</v>
      </c>
      <c r="DX32" s="617">
        <f t="shared" si="24"/>
        <v>1.9883999999999999E-2</v>
      </c>
      <c r="DY32" s="561">
        <f t="shared" si="25"/>
        <v>0.66722593201570413</v>
      </c>
      <c r="DZ32" s="617">
        <v>4.9685E-2</v>
      </c>
      <c r="EA32" s="617">
        <f t="shared" si="26"/>
        <v>-3.8525000000000011E-2</v>
      </c>
      <c r="EB32" s="561">
        <f t="shared" si="27"/>
        <v>-0.43674186600158721</v>
      </c>
      <c r="EC32" s="617">
        <v>7.0897000000000002E-2</v>
      </c>
      <c r="ED32" s="617">
        <f t="shared" si="28"/>
        <v>-6.2534999999999993E-2</v>
      </c>
      <c r="EE32" s="561">
        <f t="shared" si="29"/>
        <v>-0.46866568739133041</v>
      </c>
      <c r="EF32" s="617">
        <v>0</v>
      </c>
      <c r="EG32" s="617">
        <f t="shared" si="30"/>
        <v>0</v>
      </c>
      <c r="EH32" s="561" t="e">
        <f t="shared" si="31"/>
        <v>#DIV/0!</v>
      </c>
      <c r="EI32" s="617">
        <v>6.8004000000000009E-2</v>
      </c>
      <c r="EJ32" s="617">
        <f t="shared" si="32"/>
        <v>5.819400000000001E-2</v>
      </c>
      <c r="EK32" s="561">
        <f t="shared" si="33"/>
        <v>5.9321100917431204</v>
      </c>
      <c r="EL32" s="617">
        <v>3.1786000000000002E-2</v>
      </c>
      <c r="EM32" s="617">
        <f t="shared" si="34"/>
        <v>4.4870000000000014E-3</v>
      </c>
      <c r="EN32" s="561">
        <f t="shared" si="35"/>
        <v>0.16436499505476396</v>
      </c>
      <c r="EO32" s="617">
        <v>9.9790000000000018E-2</v>
      </c>
      <c r="EP32" s="617">
        <f t="shared" si="36"/>
        <v>6.2681000000000014E-2</v>
      </c>
      <c r="EQ32" s="561">
        <f t="shared" si="37"/>
        <v>1.6891050688512224</v>
      </c>
      <c r="ER32" s="617">
        <v>0.25948199999999999</v>
      </c>
      <c r="ES32" s="617">
        <f t="shared" si="38"/>
        <v>0</v>
      </c>
      <c r="ET32" s="561">
        <f t="shared" si="39"/>
        <v>0</v>
      </c>
    </row>
    <row r="33" spans="1:150" x14ac:dyDescent="0.3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40"/>
        <v>-0.27345700000000051</v>
      </c>
      <c r="CR33" s="561">
        <f t="shared" si="41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42"/>
        <v>-0.25947599999999937</v>
      </c>
      <c r="DG33" s="561">
        <f t="shared" si="43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  <c r="DT33" s="617">
        <v>9.4615899999999993</v>
      </c>
      <c r="DU33" s="617">
        <f t="shared" si="22"/>
        <v>0.3794809999999984</v>
      </c>
      <c r="DV33" s="561">
        <f t="shared" si="23"/>
        <v>4.1783356707125886E-2</v>
      </c>
      <c r="DW33" s="617">
        <v>9.7181069999999998</v>
      </c>
      <c r="DX33" s="617">
        <f t="shared" si="24"/>
        <v>0.19340599999999952</v>
      </c>
      <c r="DY33" s="561">
        <f t="shared" si="25"/>
        <v>2.0305729282210489E-2</v>
      </c>
      <c r="DZ33" s="617">
        <v>29.187448</v>
      </c>
      <c r="EA33" s="617">
        <f t="shared" si="26"/>
        <v>1.1070799999999998</v>
      </c>
      <c r="EB33" s="561">
        <f t="shared" si="27"/>
        <v>3.9425409239650988E-2</v>
      </c>
      <c r="EC33" s="617">
        <v>61.890943000000007</v>
      </c>
      <c r="ED33" s="617">
        <f t="shared" si="28"/>
        <v>1.2626650000000055</v>
      </c>
      <c r="EE33" s="561">
        <f t="shared" si="29"/>
        <v>2.0826337835292065E-2</v>
      </c>
      <c r="EF33" s="617">
        <v>9.5571120000000001</v>
      </c>
      <c r="EG33" s="617">
        <f t="shared" si="30"/>
        <v>0.67697800000000008</v>
      </c>
      <c r="EH33" s="561">
        <f t="shared" si="31"/>
        <v>7.6235110866570269E-2</v>
      </c>
      <c r="EI33" s="617">
        <v>9.0096699999999998</v>
      </c>
      <c r="EJ33" s="617">
        <f t="shared" si="32"/>
        <v>-0.26029800000000058</v>
      </c>
      <c r="EK33" s="561">
        <f t="shared" si="33"/>
        <v>-2.807970858151836E-2</v>
      </c>
      <c r="EL33" s="617">
        <v>9.1398780000000013</v>
      </c>
      <c r="EM33" s="617">
        <f t="shared" si="34"/>
        <v>0.11638200000000154</v>
      </c>
      <c r="EN33" s="561">
        <f t="shared" si="35"/>
        <v>1.2897661837496414E-2</v>
      </c>
      <c r="EO33" s="617">
        <v>27.706660000000003</v>
      </c>
      <c r="EP33" s="617">
        <f t="shared" si="36"/>
        <v>0.53306200000000459</v>
      </c>
      <c r="EQ33" s="561">
        <f t="shared" si="37"/>
        <v>1.9616909030596708E-2</v>
      </c>
      <c r="ER33" s="617">
        <v>89.597603000000007</v>
      </c>
      <c r="ES33" s="617">
        <f t="shared" si="38"/>
        <v>1.7957270000000136</v>
      </c>
      <c r="ET33" s="561">
        <f t="shared" si="39"/>
        <v>2.0452034532838611E-2</v>
      </c>
    </row>
    <row r="34" spans="1:150" x14ac:dyDescent="0.3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40"/>
        <v>4.6140000000000017</v>
      </c>
      <c r="CR34" s="625">
        <f t="shared" si="41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42"/>
        <v>-2.0389999999999997</v>
      </c>
      <c r="DG34" s="625">
        <f t="shared" si="43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  <c r="DT34" s="619">
        <v>4.9569999999999999</v>
      </c>
      <c r="DU34" s="619">
        <f t="shared" si="22"/>
        <v>-2.149</v>
      </c>
      <c r="DV34" s="625">
        <f t="shared" si="23"/>
        <v>-0.30242048972699126</v>
      </c>
      <c r="DW34" s="619">
        <v>1.9319999999999999</v>
      </c>
      <c r="DX34" s="619">
        <f t="shared" si="24"/>
        <v>2.6999999999999913E-2</v>
      </c>
      <c r="DY34" s="625">
        <f t="shared" si="25"/>
        <v>1.4173228346456648E-2</v>
      </c>
      <c r="DZ34" s="619">
        <v>15.640000000000002</v>
      </c>
      <c r="EA34" s="619">
        <f t="shared" si="26"/>
        <v>-3.0559999999999992</v>
      </c>
      <c r="EB34" s="625">
        <f t="shared" si="27"/>
        <v>-0.16345742404792463</v>
      </c>
      <c r="EC34" s="619">
        <v>51.073999999999998</v>
      </c>
      <c r="ED34" s="619">
        <f t="shared" si="28"/>
        <v>-6.328000000000003</v>
      </c>
      <c r="EE34" s="625">
        <f t="shared" si="29"/>
        <v>-0.11024006132190521</v>
      </c>
      <c r="EF34" s="619">
        <v>6.0000000000000001E-3</v>
      </c>
      <c r="EG34" s="619">
        <f t="shared" si="30"/>
        <v>6.0000000000000001E-3</v>
      </c>
      <c r="EH34" s="625" t="e">
        <f t="shared" si="31"/>
        <v>#DIV/0!</v>
      </c>
      <c r="EI34" s="619">
        <v>1E-3</v>
      </c>
      <c r="EJ34" s="619">
        <f t="shared" si="32"/>
        <v>0</v>
      </c>
      <c r="EK34" s="625">
        <f t="shared" si="33"/>
        <v>0</v>
      </c>
      <c r="EL34" s="619">
        <v>3.835</v>
      </c>
      <c r="EM34" s="619">
        <f t="shared" si="34"/>
        <v>1.2029999999999998</v>
      </c>
      <c r="EN34" s="625">
        <f t="shared" si="35"/>
        <v>0.45706686930091178</v>
      </c>
      <c r="EO34" s="619">
        <v>3.8419999999999996</v>
      </c>
      <c r="EP34" s="619">
        <f t="shared" si="36"/>
        <v>1.2089999999999996</v>
      </c>
      <c r="EQ34" s="625">
        <f t="shared" si="37"/>
        <v>0.45917204709456877</v>
      </c>
      <c r="ER34" s="619">
        <v>54.915999999999997</v>
      </c>
      <c r="ES34" s="619">
        <f t="shared" si="38"/>
        <v>-5.1190000000000069</v>
      </c>
      <c r="ET34" s="625">
        <f t="shared" si="39"/>
        <v>-8.5266927625551867E-2</v>
      </c>
    </row>
    <row r="35" spans="1:150" x14ac:dyDescent="0.3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40"/>
        <v>4.6140000000000017</v>
      </c>
      <c r="CR35" s="561">
        <f t="shared" si="41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42"/>
        <v>-2.0389999999999997</v>
      </c>
      <c r="DG35" s="561">
        <f t="shared" si="43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  <c r="DT35" s="617">
        <v>4.9569999999999999</v>
      </c>
      <c r="DU35" s="617">
        <f t="shared" si="22"/>
        <v>-2.149</v>
      </c>
      <c r="DV35" s="561">
        <f t="shared" si="23"/>
        <v>-0.30242048972699126</v>
      </c>
      <c r="DW35" s="617">
        <v>1.9319999999999999</v>
      </c>
      <c r="DX35" s="617">
        <f t="shared" si="24"/>
        <v>2.6999999999999913E-2</v>
      </c>
      <c r="DY35" s="561">
        <f t="shared" si="25"/>
        <v>1.4173228346456648E-2</v>
      </c>
      <c r="DZ35" s="617">
        <v>15.640000000000002</v>
      </c>
      <c r="EA35" s="617">
        <f t="shared" si="26"/>
        <v>-3.0559999999999992</v>
      </c>
      <c r="EB35" s="561">
        <f t="shared" si="27"/>
        <v>-0.16345742404792463</v>
      </c>
      <c r="EC35" s="617">
        <v>51.073999999999998</v>
      </c>
      <c r="ED35" s="617">
        <f t="shared" si="28"/>
        <v>-6.328000000000003</v>
      </c>
      <c r="EE35" s="561">
        <f t="shared" si="29"/>
        <v>-0.11024006132190521</v>
      </c>
      <c r="EF35" s="617">
        <v>6.0000000000000001E-3</v>
      </c>
      <c r="EG35" s="617">
        <f t="shared" si="30"/>
        <v>6.0000000000000001E-3</v>
      </c>
      <c r="EH35" s="561" t="e">
        <f t="shared" si="31"/>
        <v>#DIV/0!</v>
      </c>
      <c r="EI35" s="617">
        <v>1E-3</v>
      </c>
      <c r="EJ35" s="617">
        <f t="shared" si="32"/>
        <v>0</v>
      </c>
      <c r="EK35" s="561">
        <f t="shared" si="33"/>
        <v>0</v>
      </c>
      <c r="EL35" s="617">
        <v>3.835</v>
      </c>
      <c r="EM35" s="617">
        <f t="shared" si="34"/>
        <v>1.2029999999999998</v>
      </c>
      <c r="EN35" s="561">
        <f t="shared" si="35"/>
        <v>0.45706686930091178</v>
      </c>
      <c r="EO35" s="617">
        <v>3.8419999999999996</v>
      </c>
      <c r="EP35" s="617">
        <f t="shared" si="36"/>
        <v>1.2089999999999996</v>
      </c>
      <c r="EQ35" s="561">
        <f t="shared" si="37"/>
        <v>0.45917204709456877</v>
      </c>
      <c r="ER35" s="617">
        <v>54.915999999999997</v>
      </c>
      <c r="ES35" s="617">
        <f t="shared" si="38"/>
        <v>-5.1190000000000069</v>
      </c>
      <c r="ET35" s="561">
        <f t="shared" si="39"/>
        <v>-8.5266927625551867E-2</v>
      </c>
    </row>
    <row r="36" spans="1:150" x14ac:dyDescent="0.3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40"/>
        <v>-1.3940000000000001</v>
      </c>
      <c r="CR36" s="561">
        <f t="shared" si="41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42"/>
        <v>-0.18800000000000017</v>
      </c>
      <c r="DG36" s="561">
        <f t="shared" si="43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  <c r="DT36" s="617">
        <v>0</v>
      </c>
      <c r="DU36" s="617">
        <f t="shared" si="22"/>
        <v>0</v>
      </c>
      <c r="DV36" s="561" t="e">
        <f t="shared" si="23"/>
        <v>#DIV/0!</v>
      </c>
      <c r="DW36" s="617">
        <v>0</v>
      </c>
      <c r="DX36" s="617">
        <f t="shared" si="24"/>
        <v>0</v>
      </c>
      <c r="DY36" s="561" t="e">
        <f t="shared" si="25"/>
        <v>#DIV/0!</v>
      </c>
      <c r="DZ36" s="617">
        <v>0.66900000000000004</v>
      </c>
      <c r="EA36" s="617">
        <f t="shared" si="26"/>
        <v>-1.2</v>
      </c>
      <c r="EB36" s="561">
        <f t="shared" si="27"/>
        <v>-0.6420545746388443</v>
      </c>
      <c r="EC36" s="617">
        <v>7.6150000000000002</v>
      </c>
      <c r="ED36" s="617">
        <f t="shared" si="28"/>
        <v>-2.8620000000000001</v>
      </c>
      <c r="EE36" s="561">
        <f t="shared" si="29"/>
        <v>-0.27316980051541473</v>
      </c>
      <c r="EF36" s="617">
        <v>0</v>
      </c>
      <c r="EG36" s="617">
        <f t="shared" si="30"/>
        <v>0</v>
      </c>
      <c r="EH36" s="561" t="e">
        <f t="shared" si="31"/>
        <v>#DIV/0!</v>
      </c>
      <c r="EI36" s="617">
        <v>0</v>
      </c>
      <c r="EJ36" s="617">
        <f t="shared" si="32"/>
        <v>0</v>
      </c>
      <c r="EK36" s="561" t="e">
        <f t="shared" si="33"/>
        <v>#DIV/0!</v>
      </c>
      <c r="EL36" s="617">
        <v>0</v>
      </c>
      <c r="EM36" s="617">
        <f t="shared" si="34"/>
        <v>0</v>
      </c>
      <c r="EN36" s="561" t="e">
        <f t="shared" si="35"/>
        <v>#DIV/0!</v>
      </c>
      <c r="EO36" s="617">
        <v>0</v>
      </c>
      <c r="EP36" s="617">
        <f t="shared" si="36"/>
        <v>0</v>
      </c>
      <c r="EQ36" s="561" t="e">
        <f t="shared" si="37"/>
        <v>#DIV/0!</v>
      </c>
      <c r="ER36" s="617">
        <v>7.6150000000000002</v>
      </c>
      <c r="ES36" s="617">
        <f t="shared" si="38"/>
        <v>-2.8620000000000001</v>
      </c>
      <c r="ET36" s="561">
        <f t="shared" si="39"/>
        <v>-0.27316980051541473</v>
      </c>
    </row>
    <row r="37" spans="1:150" x14ac:dyDescent="0.3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40"/>
        <v>6.0080000000000009</v>
      </c>
      <c r="CR37" s="561">
        <f t="shared" si="41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42"/>
        <v>-1.8510000000000009</v>
      </c>
      <c r="DG37" s="561">
        <f t="shared" si="43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  <c r="DT37" s="617">
        <v>4.9569999999999999</v>
      </c>
      <c r="DU37" s="617">
        <f t="shared" si="22"/>
        <v>-2.149</v>
      </c>
      <c r="DV37" s="561">
        <f t="shared" si="23"/>
        <v>-0.30242048972699126</v>
      </c>
      <c r="DW37" s="617">
        <v>1.9319999999999999</v>
      </c>
      <c r="DX37" s="617">
        <f t="shared" si="24"/>
        <v>2.6999999999999913E-2</v>
      </c>
      <c r="DY37" s="561">
        <f t="shared" si="25"/>
        <v>1.4173228346456648E-2</v>
      </c>
      <c r="DZ37" s="617">
        <v>14.971000000000002</v>
      </c>
      <c r="EA37" s="617">
        <f t="shared" si="26"/>
        <v>-1.8559999999999999</v>
      </c>
      <c r="EB37" s="561">
        <f t="shared" si="27"/>
        <v>-0.11029892434777439</v>
      </c>
      <c r="EC37" s="617">
        <v>43.459000000000003</v>
      </c>
      <c r="ED37" s="617">
        <f t="shared" si="28"/>
        <v>-3.465999999999994</v>
      </c>
      <c r="EE37" s="561">
        <f t="shared" si="29"/>
        <v>-7.3862546616941804E-2</v>
      </c>
      <c r="EF37" s="617">
        <v>6.0000000000000001E-3</v>
      </c>
      <c r="EG37" s="617">
        <f t="shared" si="30"/>
        <v>6.0000000000000001E-3</v>
      </c>
      <c r="EH37" s="561" t="e">
        <f t="shared" si="31"/>
        <v>#DIV/0!</v>
      </c>
      <c r="EI37" s="617">
        <v>1E-3</v>
      </c>
      <c r="EJ37" s="617">
        <f t="shared" si="32"/>
        <v>0</v>
      </c>
      <c r="EK37" s="561">
        <f t="shared" si="33"/>
        <v>0</v>
      </c>
      <c r="EL37" s="617">
        <v>3.835</v>
      </c>
      <c r="EM37" s="617">
        <f t="shared" si="34"/>
        <v>1.2029999999999998</v>
      </c>
      <c r="EN37" s="561">
        <f t="shared" si="35"/>
        <v>0.45706686930091178</v>
      </c>
      <c r="EO37" s="617">
        <v>3.8419999999999996</v>
      </c>
      <c r="EP37" s="617">
        <f t="shared" si="36"/>
        <v>1.2089999999999996</v>
      </c>
      <c r="EQ37" s="561">
        <f t="shared" si="37"/>
        <v>0.45917204709456877</v>
      </c>
      <c r="ER37" s="617">
        <v>47.301000000000002</v>
      </c>
      <c r="ES37" s="617">
        <f t="shared" si="38"/>
        <v>-2.2569999999999979</v>
      </c>
      <c r="ET37" s="561">
        <f t="shared" si="39"/>
        <v>-4.5542596553533189E-2</v>
      </c>
    </row>
    <row r="38" spans="1:150" x14ac:dyDescent="0.3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40"/>
        <v>-1.1999999999999993</v>
      </c>
      <c r="CR38" s="624">
        <f t="shared" si="41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42"/>
        <v>1.1169999999999973</v>
      </c>
      <c r="DG38" s="624">
        <f t="shared" si="43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  <c r="DT38" s="618">
        <v>17.289000000000001</v>
      </c>
      <c r="DU38" s="618">
        <f t="shared" si="22"/>
        <v>1.1140000000000008</v>
      </c>
      <c r="DV38" s="624">
        <f t="shared" si="23"/>
        <v>6.8871715610510087E-2</v>
      </c>
      <c r="DW38" s="618">
        <v>10.666</v>
      </c>
      <c r="DX38" s="618">
        <f t="shared" si="24"/>
        <v>-5.8509999999999991</v>
      </c>
      <c r="DY38" s="624">
        <f t="shared" si="25"/>
        <v>-0.35424108494278617</v>
      </c>
      <c r="DZ38" s="618">
        <v>46.169000000000004</v>
      </c>
      <c r="EA38" s="618">
        <f t="shared" si="26"/>
        <v>-3.536999999999999</v>
      </c>
      <c r="EB38" s="624">
        <f t="shared" si="27"/>
        <v>-7.1158411459381135E-2</v>
      </c>
      <c r="EC38" s="618">
        <v>103.42</v>
      </c>
      <c r="ED38" s="618">
        <f t="shared" si="28"/>
        <v>-1.6340000000000003</v>
      </c>
      <c r="EE38" s="624">
        <f t="shared" si="29"/>
        <v>-1.5553905610447963E-2</v>
      </c>
      <c r="EF38" s="618">
        <v>10.033999999999999</v>
      </c>
      <c r="EG38" s="618">
        <f t="shared" si="30"/>
        <v>-4.2910000000000004</v>
      </c>
      <c r="EH38" s="624">
        <f t="shared" si="31"/>
        <v>-0.29954624781849915</v>
      </c>
      <c r="EI38" s="618">
        <v>11.931000000000001</v>
      </c>
      <c r="EJ38" s="618">
        <f t="shared" si="32"/>
        <v>1.2550000000000026</v>
      </c>
      <c r="EK38" s="624">
        <f t="shared" si="33"/>
        <v>0.11755339078306508</v>
      </c>
      <c r="EL38" s="618">
        <v>12.632</v>
      </c>
      <c r="EM38" s="618">
        <f t="shared" si="34"/>
        <v>0.14199999999999946</v>
      </c>
      <c r="EN38" s="624">
        <f t="shared" si="35"/>
        <v>1.1369095276220934E-2</v>
      </c>
      <c r="EO38" s="618">
        <v>34.597000000000001</v>
      </c>
      <c r="EP38" s="618">
        <f t="shared" si="36"/>
        <v>-2.8939999999999984</v>
      </c>
      <c r="EQ38" s="624">
        <f t="shared" si="37"/>
        <v>-7.7191859379584393E-2</v>
      </c>
      <c r="ER38" s="618">
        <v>138.017</v>
      </c>
      <c r="ES38" s="618">
        <f t="shared" si="38"/>
        <v>-4.52800000000002</v>
      </c>
      <c r="ET38" s="624">
        <f t="shared" si="39"/>
        <v>-3.1765407415202354E-2</v>
      </c>
    </row>
    <row r="39" spans="1:150" x14ac:dyDescent="0.3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40"/>
        <v>-1.1999999999999993</v>
      </c>
      <c r="CR39" s="561">
        <f t="shared" si="41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42"/>
        <v>1.1169999999999973</v>
      </c>
      <c r="DG39" s="561">
        <f t="shared" si="43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  <c r="DT39" s="617">
        <v>17.289000000000001</v>
      </c>
      <c r="DU39" s="617">
        <f t="shared" si="22"/>
        <v>1.1140000000000008</v>
      </c>
      <c r="DV39" s="561">
        <f t="shared" si="23"/>
        <v>6.8871715610510087E-2</v>
      </c>
      <c r="DW39" s="617">
        <v>10.666</v>
      </c>
      <c r="DX39" s="617">
        <f t="shared" si="24"/>
        <v>-5.8509999999999991</v>
      </c>
      <c r="DY39" s="561">
        <f t="shared" si="25"/>
        <v>-0.35424108494278617</v>
      </c>
      <c r="DZ39" s="617">
        <v>46.169000000000004</v>
      </c>
      <c r="EA39" s="617">
        <f t="shared" si="26"/>
        <v>-3.536999999999999</v>
      </c>
      <c r="EB39" s="561">
        <f t="shared" si="27"/>
        <v>-7.1158411459381135E-2</v>
      </c>
      <c r="EC39" s="617">
        <v>103.42</v>
      </c>
      <c r="ED39" s="617">
        <f t="shared" si="28"/>
        <v>-1.6340000000000003</v>
      </c>
      <c r="EE39" s="561">
        <f t="shared" si="29"/>
        <v>-1.5553905610447963E-2</v>
      </c>
      <c r="EF39" s="617">
        <v>10.033999999999999</v>
      </c>
      <c r="EG39" s="617">
        <f t="shared" si="30"/>
        <v>-4.2910000000000004</v>
      </c>
      <c r="EH39" s="561">
        <f t="shared" si="31"/>
        <v>-0.29954624781849915</v>
      </c>
      <c r="EI39" s="617">
        <v>11.931000000000001</v>
      </c>
      <c r="EJ39" s="617">
        <f t="shared" si="32"/>
        <v>1.2550000000000026</v>
      </c>
      <c r="EK39" s="561">
        <f t="shared" si="33"/>
        <v>0.11755339078306508</v>
      </c>
      <c r="EL39" s="617">
        <v>12.632</v>
      </c>
      <c r="EM39" s="617">
        <f t="shared" si="34"/>
        <v>0.14199999999999946</v>
      </c>
      <c r="EN39" s="561">
        <f t="shared" si="35"/>
        <v>1.1369095276220934E-2</v>
      </c>
      <c r="EO39" s="617">
        <v>34.597000000000001</v>
      </c>
      <c r="EP39" s="617">
        <f t="shared" si="36"/>
        <v>-2.8939999999999984</v>
      </c>
      <c r="EQ39" s="561">
        <f t="shared" si="37"/>
        <v>-7.7191859379584393E-2</v>
      </c>
      <c r="ER39" s="617">
        <v>138.017</v>
      </c>
      <c r="ES39" s="617">
        <f t="shared" si="38"/>
        <v>-4.52800000000002</v>
      </c>
      <c r="ET39" s="561">
        <f t="shared" si="39"/>
        <v>-3.1765407415202354E-2</v>
      </c>
    </row>
    <row r="40" spans="1:150" x14ac:dyDescent="0.3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40"/>
        <v>-2.4119999999999999</v>
      </c>
      <c r="CR40" s="561">
        <f t="shared" si="41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42"/>
        <v>-0.12000000000000011</v>
      </c>
      <c r="DG40" s="561">
        <f t="shared" si="43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  <c r="DT40" s="617">
        <v>5.4390000000000001</v>
      </c>
      <c r="DU40" s="617">
        <f t="shared" si="22"/>
        <v>0.125</v>
      </c>
      <c r="DV40" s="561">
        <f t="shared" si="23"/>
        <v>2.3522770041400076E-2</v>
      </c>
      <c r="DW40" s="617">
        <v>0.41399999999999998</v>
      </c>
      <c r="DX40" s="617">
        <f t="shared" si="24"/>
        <v>-0.11900000000000005</v>
      </c>
      <c r="DY40" s="561">
        <f t="shared" si="25"/>
        <v>-0.22326454033771115</v>
      </c>
      <c r="DZ40" s="617">
        <v>11.287999999999998</v>
      </c>
      <c r="EA40" s="617">
        <f t="shared" si="26"/>
        <v>0.4919999999999991</v>
      </c>
      <c r="EB40" s="561">
        <f t="shared" si="27"/>
        <v>4.5572434234901732E-2</v>
      </c>
      <c r="EC40" s="617">
        <v>26.725000000000001</v>
      </c>
      <c r="ED40" s="617">
        <f t="shared" si="28"/>
        <v>1.0890000000000022</v>
      </c>
      <c r="EE40" s="561">
        <f t="shared" si="29"/>
        <v>4.2479325947885872E-2</v>
      </c>
      <c r="EF40" s="617">
        <v>0</v>
      </c>
      <c r="EG40" s="617">
        <f t="shared" si="30"/>
        <v>0</v>
      </c>
      <c r="EH40" s="561" t="e">
        <f t="shared" si="31"/>
        <v>#DIV/0!</v>
      </c>
      <c r="EI40" s="617">
        <v>0</v>
      </c>
      <c r="EJ40" s="617">
        <f t="shared" si="32"/>
        <v>0</v>
      </c>
      <c r="EK40" s="561" t="e">
        <f t="shared" si="33"/>
        <v>#DIV/0!</v>
      </c>
      <c r="EL40" s="617">
        <v>0</v>
      </c>
      <c r="EM40" s="617">
        <f t="shared" si="34"/>
        <v>0</v>
      </c>
      <c r="EN40" s="561" t="e">
        <f t="shared" si="35"/>
        <v>#DIV/0!</v>
      </c>
      <c r="EO40" s="617">
        <v>0</v>
      </c>
      <c r="EP40" s="617">
        <f t="shared" si="36"/>
        <v>0</v>
      </c>
      <c r="EQ40" s="561" t="e">
        <f t="shared" si="37"/>
        <v>#DIV/0!</v>
      </c>
      <c r="ER40" s="617">
        <v>26.725000000000001</v>
      </c>
      <c r="ES40" s="617">
        <f t="shared" si="38"/>
        <v>1.0890000000000022</v>
      </c>
      <c r="ET40" s="561">
        <f t="shared" si="39"/>
        <v>4.2479325947885872E-2</v>
      </c>
    </row>
    <row r="41" spans="1:150" x14ac:dyDescent="0.3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40"/>
        <v>1.7639999999999998</v>
      </c>
      <c r="CR41" s="626">
        <f t="shared" si="41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42"/>
        <v>-0.29300000000000015</v>
      </c>
      <c r="DG41" s="626">
        <f t="shared" si="43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  <c r="DT41" s="620">
        <v>1.7130000000000001</v>
      </c>
      <c r="DU41" s="620">
        <f t="shared" si="22"/>
        <v>1.9000000000000128E-2</v>
      </c>
      <c r="DV41" s="626">
        <f t="shared" si="23"/>
        <v>1.1216056670602201E-2</v>
      </c>
      <c r="DW41" s="620">
        <v>5.4240000000000004</v>
      </c>
      <c r="DX41" s="620">
        <f t="shared" si="24"/>
        <v>-0.14799999999999969</v>
      </c>
      <c r="DY41" s="626">
        <f t="shared" si="25"/>
        <v>-2.6561378320172233E-2</v>
      </c>
      <c r="DZ41" s="620">
        <v>10.057</v>
      </c>
      <c r="EA41" s="620">
        <f t="shared" si="26"/>
        <v>-0.26900000000000013</v>
      </c>
      <c r="EB41" s="626">
        <f t="shared" si="27"/>
        <v>-2.6050745690490037E-2</v>
      </c>
      <c r="EC41" s="620">
        <v>22.482999999999997</v>
      </c>
      <c r="ED41" s="620">
        <f t="shared" si="28"/>
        <v>-0.33600000000000207</v>
      </c>
      <c r="EE41" s="626">
        <f t="shared" si="29"/>
        <v>-1.4724571628905827E-2</v>
      </c>
      <c r="EF41" s="620">
        <v>5.5149999999999997</v>
      </c>
      <c r="EG41" s="620">
        <f t="shared" si="30"/>
        <v>-9.6000000000000085E-2</v>
      </c>
      <c r="EH41" s="626">
        <f t="shared" si="31"/>
        <v>-1.710924968811265E-2</v>
      </c>
      <c r="EI41" s="620">
        <v>6.05</v>
      </c>
      <c r="EJ41" s="620">
        <f t="shared" si="32"/>
        <v>0.47900000000000009</v>
      </c>
      <c r="EK41" s="626">
        <f t="shared" si="33"/>
        <v>8.5980972895350949E-2</v>
      </c>
      <c r="EL41" s="620">
        <v>6.782</v>
      </c>
      <c r="EM41" s="620">
        <f t="shared" si="34"/>
        <v>0.27099999999999991</v>
      </c>
      <c r="EN41" s="626">
        <f t="shared" si="35"/>
        <v>4.1621870680387023E-2</v>
      </c>
      <c r="EO41" s="620">
        <v>18.347000000000001</v>
      </c>
      <c r="EP41" s="620">
        <f t="shared" si="36"/>
        <v>0.65399999999999991</v>
      </c>
      <c r="EQ41" s="626">
        <f t="shared" si="37"/>
        <v>3.6963770982874573E-2</v>
      </c>
      <c r="ER41" s="620">
        <v>40.83</v>
      </c>
      <c r="ES41" s="620">
        <f t="shared" si="38"/>
        <v>0.31799999999999784</v>
      </c>
      <c r="ET41" s="626">
        <f t="shared" si="39"/>
        <v>7.8495260663506566E-3</v>
      </c>
    </row>
    <row r="42" spans="1:150" x14ac:dyDescent="0.3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40"/>
        <v>-0.26100000000000012</v>
      </c>
      <c r="CR42" s="626">
        <f t="shared" si="41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42"/>
        <v>1.3109999999999999</v>
      </c>
      <c r="DG42" s="626">
        <f t="shared" si="43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  <c r="DT42" s="620">
        <v>6.1689999999999996</v>
      </c>
      <c r="DU42" s="620">
        <f t="shared" si="22"/>
        <v>1.1239999999999997</v>
      </c>
      <c r="DV42" s="626">
        <f t="shared" si="23"/>
        <v>0.22279484638255692</v>
      </c>
      <c r="DW42" s="620">
        <v>1.742</v>
      </c>
      <c r="DX42" s="620">
        <f t="shared" si="24"/>
        <v>-5.4749999999999996</v>
      </c>
      <c r="DY42" s="626">
        <f t="shared" si="25"/>
        <v>-0.75862546764583616</v>
      </c>
      <c r="DZ42" s="620">
        <v>13.096</v>
      </c>
      <c r="EA42" s="620">
        <f t="shared" si="26"/>
        <v>-3.4469999999999992</v>
      </c>
      <c r="EB42" s="626">
        <f t="shared" si="27"/>
        <v>-0.2083660762860424</v>
      </c>
      <c r="EC42" s="620">
        <v>26.093</v>
      </c>
      <c r="ED42" s="620">
        <f t="shared" si="28"/>
        <v>-2.2789999999999999</v>
      </c>
      <c r="EE42" s="626">
        <f t="shared" si="29"/>
        <v>-8.0325673198928513E-2</v>
      </c>
      <c r="EF42" s="620">
        <v>1.8460000000000001</v>
      </c>
      <c r="EG42" s="620">
        <f t="shared" si="30"/>
        <v>-3.984</v>
      </c>
      <c r="EH42" s="626">
        <f t="shared" si="31"/>
        <v>-0.68336192109777016</v>
      </c>
      <c r="EI42" s="620">
        <v>2.7189999999999999</v>
      </c>
      <c r="EJ42" s="620">
        <f t="shared" si="32"/>
        <v>0.48399999999999999</v>
      </c>
      <c r="EK42" s="626">
        <f t="shared" si="33"/>
        <v>0.21655480984340045</v>
      </c>
      <c r="EL42" s="620">
        <v>2.1539999999999999</v>
      </c>
      <c r="EM42" s="620">
        <f t="shared" si="34"/>
        <v>-0.30200000000000005</v>
      </c>
      <c r="EN42" s="626">
        <f t="shared" si="35"/>
        <v>-0.12296416938110752</v>
      </c>
      <c r="EO42" s="620">
        <v>6.7189999999999994</v>
      </c>
      <c r="EP42" s="620">
        <f t="shared" si="36"/>
        <v>-3.8020000000000014</v>
      </c>
      <c r="EQ42" s="626">
        <f t="shared" si="37"/>
        <v>-0.36137249310902014</v>
      </c>
      <c r="ER42" s="620">
        <v>32.811999999999998</v>
      </c>
      <c r="ES42" s="620">
        <f t="shared" si="38"/>
        <v>-6.0810000000000031</v>
      </c>
      <c r="ET42" s="626">
        <f t="shared" si="39"/>
        <v>-0.15635204278404863</v>
      </c>
    </row>
    <row r="43" spans="1:150" x14ac:dyDescent="0.3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40"/>
        <v>-0.29100000000000037</v>
      </c>
      <c r="CR43" s="626">
        <f t="shared" si="41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42"/>
        <v>0.21899999999999942</v>
      </c>
      <c r="DG43" s="626">
        <f t="shared" si="43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  <c r="DT43" s="620">
        <v>3.968</v>
      </c>
      <c r="DU43" s="620">
        <f t="shared" si="22"/>
        <v>-0.15399999999999991</v>
      </c>
      <c r="DV43" s="626">
        <f t="shared" si="23"/>
        <v>-3.7360504609412884E-2</v>
      </c>
      <c r="DW43" s="620">
        <v>3.0859999999999999</v>
      </c>
      <c r="DX43" s="620">
        <f t="shared" si="24"/>
        <v>-0.10899999999999999</v>
      </c>
      <c r="DY43" s="626">
        <f t="shared" si="25"/>
        <v>-3.4115805946791859E-2</v>
      </c>
      <c r="DZ43" s="620">
        <v>11.728</v>
      </c>
      <c r="EA43" s="620">
        <f t="shared" si="26"/>
        <v>-0.31300000000000061</v>
      </c>
      <c r="EB43" s="626">
        <f t="shared" si="27"/>
        <v>-2.5994518727680476E-2</v>
      </c>
      <c r="EC43" s="620">
        <v>28.119</v>
      </c>
      <c r="ED43" s="620">
        <f t="shared" si="28"/>
        <v>-0.10800000000000054</v>
      </c>
      <c r="EE43" s="626">
        <f t="shared" si="29"/>
        <v>-3.8261239239026656E-3</v>
      </c>
      <c r="EF43" s="620">
        <v>2.673</v>
      </c>
      <c r="EG43" s="620">
        <f t="shared" si="30"/>
        <v>-0.21099999999999985</v>
      </c>
      <c r="EH43" s="626">
        <f t="shared" si="31"/>
        <v>-7.3162274618585252E-2</v>
      </c>
      <c r="EI43" s="620">
        <v>3.1619999999999999</v>
      </c>
      <c r="EJ43" s="620">
        <f t="shared" si="32"/>
        <v>0.29199999999999982</v>
      </c>
      <c r="EK43" s="626">
        <f t="shared" si="33"/>
        <v>0.10174216027874558</v>
      </c>
      <c r="EL43" s="620">
        <v>3.6960000000000002</v>
      </c>
      <c r="EM43" s="620">
        <f t="shared" si="34"/>
        <v>0.17300000000000004</v>
      </c>
      <c r="EN43" s="626">
        <f t="shared" si="35"/>
        <v>4.9105875674141368E-2</v>
      </c>
      <c r="EO43" s="620">
        <v>9.5310000000000006</v>
      </c>
      <c r="EP43" s="620">
        <f t="shared" si="36"/>
        <v>0.25399999999999956</v>
      </c>
      <c r="EQ43" s="626">
        <f t="shared" si="37"/>
        <v>2.7379540799827479E-2</v>
      </c>
      <c r="ER43" s="620">
        <v>37.65</v>
      </c>
      <c r="ES43" s="620">
        <f t="shared" si="38"/>
        <v>0.14599999999999369</v>
      </c>
      <c r="ET43" s="626">
        <f t="shared" si="39"/>
        <v>3.8929180887370325E-3</v>
      </c>
    </row>
    <row r="44" spans="1:150" x14ac:dyDescent="0.3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40"/>
        <v>6.7679569999999671</v>
      </c>
      <c r="CR44" s="624">
        <f t="shared" si="41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42"/>
        <v>-2.7282139999999799</v>
      </c>
      <c r="DG44" s="624">
        <f t="shared" si="43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  <c r="DT44" s="618">
        <v>149.39065100000002</v>
      </c>
      <c r="DU44" s="618">
        <f t="shared" si="22"/>
        <v>9.1220830000000319</v>
      </c>
      <c r="DV44" s="624">
        <f t="shared" si="23"/>
        <v>6.5032980161314771E-2</v>
      </c>
      <c r="DW44" s="618">
        <v>135.18717699999999</v>
      </c>
      <c r="DX44" s="618">
        <f t="shared" si="24"/>
        <v>4.1158969999999897</v>
      </c>
      <c r="DY44" s="624">
        <f t="shared" si="25"/>
        <v>3.1401974559186342E-2</v>
      </c>
      <c r="DZ44" s="618">
        <v>439.73160000000007</v>
      </c>
      <c r="EA44" s="618">
        <f t="shared" si="26"/>
        <v>19.832954000000086</v>
      </c>
      <c r="EB44" s="624">
        <f t="shared" si="27"/>
        <v>4.7232717201950887E-2</v>
      </c>
      <c r="EC44" s="618">
        <v>957.94912600000009</v>
      </c>
      <c r="ED44" s="618">
        <f t="shared" si="28"/>
        <v>12.608377000000019</v>
      </c>
      <c r="EE44" s="624">
        <f t="shared" si="29"/>
        <v>1.3337388675287092E-2</v>
      </c>
      <c r="EF44" s="618">
        <v>135.36762200000001</v>
      </c>
      <c r="EG44" s="618">
        <f t="shared" si="30"/>
        <v>8.3157220000000081</v>
      </c>
      <c r="EH44" s="624">
        <f t="shared" si="31"/>
        <v>6.5451378531135765E-2</v>
      </c>
      <c r="EI44" s="618">
        <v>128.78546399999999</v>
      </c>
      <c r="EJ44" s="618">
        <f t="shared" si="32"/>
        <v>-0.17701900000000137</v>
      </c>
      <c r="EK44" s="624">
        <f t="shared" si="33"/>
        <v>-1.3726395140825675E-3</v>
      </c>
      <c r="EL44" s="618">
        <v>134.14148</v>
      </c>
      <c r="EM44" s="618">
        <f t="shared" si="34"/>
        <v>-0.7827259999999967</v>
      </c>
      <c r="EN44" s="624">
        <f t="shared" si="35"/>
        <v>-5.8012273942897744E-3</v>
      </c>
      <c r="EO44" s="618">
        <v>398.29456600000003</v>
      </c>
      <c r="EP44" s="618">
        <f t="shared" si="36"/>
        <v>7.3559770000000526</v>
      </c>
      <c r="EQ44" s="624">
        <f t="shared" si="37"/>
        <v>1.8816195706891584E-2</v>
      </c>
      <c r="ER44" s="618">
        <v>1356.243692</v>
      </c>
      <c r="ES44" s="618">
        <f t="shared" si="38"/>
        <v>19.964353999999958</v>
      </c>
      <c r="ET44" s="624">
        <f t="shared" si="39"/>
        <v>1.4940254954387356E-2</v>
      </c>
    </row>
    <row r="45" spans="1:150" x14ac:dyDescent="0.3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40"/>
        <v>6.7799999999999727</v>
      </c>
      <c r="CR45" s="561">
        <f t="shared" si="41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42"/>
        <v>-2.7099999999999795</v>
      </c>
      <c r="DG45" s="561">
        <f t="shared" si="43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  <c r="DT45" s="617">
        <v>149.24200000000002</v>
      </c>
      <c r="DU45" s="617">
        <f t="shared" si="22"/>
        <v>9.1310000000000286</v>
      </c>
      <c r="DV45" s="561">
        <f t="shared" si="23"/>
        <v>6.5169758263091612E-2</v>
      </c>
      <c r="DW45" s="617">
        <v>135.05199999999999</v>
      </c>
      <c r="DX45" s="617">
        <f t="shared" si="24"/>
        <v>4.1159999999999854</v>
      </c>
      <c r="DY45" s="561">
        <f t="shared" si="25"/>
        <v>3.1435204985641729E-2</v>
      </c>
      <c r="DZ45" s="617">
        <v>439.29000000000008</v>
      </c>
      <c r="EA45" s="617">
        <f t="shared" si="26"/>
        <v>19.84800000000007</v>
      </c>
      <c r="EB45" s="561">
        <f t="shared" si="27"/>
        <v>4.7320010871586701E-2</v>
      </c>
      <c r="EC45" s="617">
        <v>956.94700000000012</v>
      </c>
      <c r="ED45" s="617">
        <f t="shared" si="28"/>
        <v>12.666000000000054</v>
      </c>
      <c r="EE45" s="561">
        <f t="shared" si="29"/>
        <v>1.3413380127313853E-2</v>
      </c>
      <c r="EF45" s="617">
        <v>135.24700000000001</v>
      </c>
      <c r="EG45" s="617">
        <f t="shared" si="30"/>
        <v>8.3140000000000072</v>
      </c>
      <c r="EH45" s="561">
        <f t="shared" si="31"/>
        <v>6.5499121583827744E-2</v>
      </c>
      <c r="EI45" s="617">
        <v>128.673</v>
      </c>
      <c r="EJ45" s="617">
        <f t="shared" si="32"/>
        <v>-0.11299999999999955</v>
      </c>
      <c r="EK45" s="561">
        <f t="shared" si="33"/>
        <v>-8.7742456478188274E-4</v>
      </c>
      <c r="EL45" s="617">
        <v>134.02600000000001</v>
      </c>
      <c r="EM45" s="617">
        <f t="shared" si="34"/>
        <v>-0.76599999999999113</v>
      </c>
      <c r="EN45" s="561">
        <f t="shared" si="35"/>
        <v>-5.6828298415335567E-3</v>
      </c>
      <c r="EO45" s="617">
        <v>397.94600000000003</v>
      </c>
      <c r="EP45" s="617">
        <f t="shared" si="36"/>
        <v>7.4350000000000591</v>
      </c>
      <c r="EQ45" s="561">
        <f t="shared" si="37"/>
        <v>1.9039156387400252E-2</v>
      </c>
      <c r="ER45" s="617">
        <v>1354.893</v>
      </c>
      <c r="ES45" s="617">
        <f t="shared" si="38"/>
        <v>20.101000000000113</v>
      </c>
      <c r="ET45" s="561">
        <f t="shared" si="39"/>
        <v>1.5059275152982722E-2</v>
      </c>
    </row>
    <row r="46" spans="1:150" x14ac:dyDescent="0.3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40"/>
        <v>-8.8859999999999992</v>
      </c>
      <c r="CR46" s="561">
        <f t="shared" si="41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42"/>
        <v>-0.16400000000000148</v>
      </c>
      <c r="DG46" s="561">
        <f t="shared" si="43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  <c r="DT46" s="617">
        <v>5.8529999999999998</v>
      </c>
      <c r="DU46" s="617">
        <f t="shared" si="22"/>
        <v>-17.026000000000003</v>
      </c>
      <c r="DV46" s="561">
        <f t="shared" si="23"/>
        <v>-0.74417588181301642</v>
      </c>
      <c r="DW46" s="617">
        <v>0</v>
      </c>
      <c r="DX46" s="617">
        <f t="shared" si="24"/>
        <v>-6.3949999999999996</v>
      </c>
      <c r="DY46" s="561">
        <f t="shared" si="25"/>
        <v>-1</v>
      </c>
      <c r="DZ46" s="617">
        <v>11.468</v>
      </c>
      <c r="EA46" s="617">
        <f t="shared" si="26"/>
        <v>-35.597999999999999</v>
      </c>
      <c r="EB46" s="561">
        <f t="shared" si="27"/>
        <v>-0.75634215782093228</v>
      </c>
      <c r="EC46" s="617">
        <v>64.543999999999997</v>
      </c>
      <c r="ED46" s="617">
        <f t="shared" si="28"/>
        <v>-35.624000000000009</v>
      </c>
      <c r="EE46" s="561">
        <f t="shared" si="29"/>
        <v>-0.35564252056545009</v>
      </c>
      <c r="EF46" s="617">
        <v>0</v>
      </c>
      <c r="EG46" s="617">
        <f t="shared" si="30"/>
        <v>0</v>
      </c>
      <c r="EH46" s="561" t="e">
        <f t="shared" si="31"/>
        <v>#DIV/0!</v>
      </c>
      <c r="EI46" s="617">
        <v>0</v>
      </c>
      <c r="EJ46" s="617">
        <f t="shared" si="32"/>
        <v>0</v>
      </c>
      <c r="EK46" s="561" t="e">
        <f t="shared" si="33"/>
        <v>#DIV/0!</v>
      </c>
      <c r="EL46" s="617">
        <v>0</v>
      </c>
      <c r="EM46" s="617">
        <f t="shared" si="34"/>
        <v>0</v>
      </c>
      <c r="EN46" s="561" t="e">
        <f t="shared" si="35"/>
        <v>#DIV/0!</v>
      </c>
      <c r="EO46" s="617">
        <v>0</v>
      </c>
      <c r="EP46" s="617">
        <f t="shared" si="36"/>
        <v>0</v>
      </c>
      <c r="EQ46" s="561" t="e">
        <f t="shared" si="37"/>
        <v>#DIV/0!</v>
      </c>
      <c r="ER46" s="617">
        <v>64.543999999999997</v>
      </c>
      <c r="ES46" s="617">
        <f t="shared" si="38"/>
        <v>-35.624000000000009</v>
      </c>
      <c r="ET46" s="561">
        <f t="shared" si="39"/>
        <v>-0.35564252056545009</v>
      </c>
    </row>
    <row r="47" spans="1:150" x14ac:dyDescent="0.3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40"/>
        <v>15.665999999999968</v>
      </c>
      <c r="CR47" s="561">
        <f t="shared" si="41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42"/>
        <v>-2.5459999999999923</v>
      </c>
      <c r="DG47" s="561">
        <f t="shared" si="43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  <c r="DT47" s="617">
        <v>143.38400000000001</v>
      </c>
      <c r="DU47" s="617">
        <f t="shared" si="22"/>
        <v>26.152000000000015</v>
      </c>
      <c r="DV47" s="561">
        <f t="shared" si="23"/>
        <v>0.22307902279241176</v>
      </c>
      <c r="DW47" s="617">
        <v>135.05199999999999</v>
      </c>
      <c r="DX47" s="617">
        <f t="shared" si="24"/>
        <v>10.510999999999981</v>
      </c>
      <c r="DY47" s="561">
        <f t="shared" si="25"/>
        <v>8.4397909122296916E-2</v>
      </c>
      <c r="DZ47" s="617">
        <v>427.81700000000001</v>
      </c>
      <c r="EA47" s="617">
        <f t="shared" si="26"/>
        <v>55.440999999999974</v>
      </c>
      <c r="EB47" s="561">
        <f t="shared" si="27"/>
        <v>0.14888446086751017</v>
      </c>
      <c r="EC47" s="617">
        <v>892.39800000000002</v>
      </c>
      <c r="ED47" s="617">
        <f t="shared" si="28"/>
        <v>48.284999999999968</v>
      </c>
      <c r="EE47" s="561">
        <f t="shared" si="29"/>
        <v>5.7202057070558046E-2</v>
      </c>
      <c r="EF47" s="617">
        <v>135.24700000000001</v>
      </c>
      <c r="EG47" s="617">
        <f t="shared" si="30"/>
        <v>8.3140000000000072</v>
      </c>
      <c r="EH47" s="561">
        <f t="shared" si="31"/>
        <v>6.5499121583827744E-2</v>
      </c>
      <c r="EI47" s="617">
        <v>128.673</v>
      </c>
      <c r="EJ47" s="617">
        <f t="shared" si="32"/>
        <v>-0.11299999999999955</v>
      </c>
      <c r="EK47" s="561">
        <f t="shared" si="33"/>
        <v>-8.7742456478188274E-4</v>
      </c>
      <c r="EL47" s="617">
        <v>134.02600000000001</v>
      </c>
      <c r="EM47" s="617">
        <f t="shared" si="34"/>
        <v>-0.76599999999999113</v>
      </c>
      <c r="EN47" s="561">
        <f t="shared" si="35"/>
        <v>-5.6828298415335567E-3</v>
      </c>
      <c r="EO47" s="617">
        <v>397.94600000000003</v>
      </c>
      <c r="EP47" s="617">
        <f t="shared" si="36"/>
        <v>7.4350000000000591</v>
      </c>
      <c r="EQ47" s="561">
        <f t="shared" si="37"/>
        <v>1.9039156387400252E-2</v>
      </c>
      <c r="ER47" s="617">
        <v>1290.3440000000001</v>
      </c>
      <c r="ES47" s="617">
        <f t="shared" si="38"/>
        <v>55.720000000000027</v>
      </c>
      <c r="ET47" s="561">
        <f t="shared" si="39"/>
        <v>4.5131149240578532E-2</v>
      </c>
    </row>
    <row r="48" spans="1:150" x14ac:dyDescent="0.3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40"/>
        <v>-15.510000000000005</v>
      </c>
      <c r="CR48" s="561">
        <f t="shared" si="41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42"/>
        <v>-2.9920000000000044</v>
      </c>
      <c r="DG48" s="561">
        <f t="shared" si="43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  <c r="DT48" s="617">
        <v>62.719000000000001</v>
      </c>
      <c r="DU48" s="617">
        <f t="shared" si="22"/>
        <v>16.027999999999999</v>
      </c>
      <c r="DV48" s="561">
        <f t="shared" si="23"/>
        <v>0.34327814782292088</v>
      </c>
      <c r="DW48" s="617">
        <v>43.1</v>
      </c>
      <c r="DX48" s="617">
        <f t="shared" si="24"/>
        <v>-3.4110000000000014</v>
      </c>
      <c r="DY48" s="561">
        <f t="shared" si="25"/>
        <v>-7.3337490056115784E-2</v>
      </c>
      <c r="DZ48" s="617">
        <v>171.334</v>
      </c>
      <c r="EA48" s="617">
        <f t="shared" si="26"/>
        <v>17.503999999999991</v>
      </c>
      <c r="EB48" s="561">
        <f t="shared" si="27"/>
        <v>0.11378794773451205</v>
      </c>
      <c r="EC48" s="617">
        <v>382.62400000000002</v>
      </c>
      <c r="ED48" s="617">
        <f t="shared" si="28"/>
        <v>4.3379999999999654</v>
      </c>
      <c r="EE48" s="561">
        <f t="shared" si="29"/>
        <v>1.146751399734583E-2</v>
      </c>
      <c r="EF48" s="617">
        <v>28.381</v>
      </c>
      <c r="EG48" s="617">
        <f t="shared" si="30"/>
        <v>-14.094000000000001</v>
      </c>
      <c r="EH48" s="561">
        <f t="shared" si="31"/>
        <v>-0.33181871689228959</v>
      </c>
      <c r="EI48" s="617">
        <v>39.566000000000003</v>
      </c>
      <c r="EJ48" s="617">
        <f t="shared" si="32"/>
        <v>4.3620000000000019</v>
      </c>
      <c r="EK48" s="561">
        <f t="shared" si="33"/>
        <v>0.12390637427565054</v>
      </c>
      <c r="EL48" s="617">
        <v>39.784999999999997</v>
      </c>
      <c r="EM48" s="617">
        <f t="shared" si="34"/>
        <v>7.8739999999999952</v>
      </c>
      <c r="EN48" s="561">
        <f t="shared" si="35"/>
        <v>0.24674877001660853</v>
      </c>
      <c r="EO48" s="617">
        <v>107.732</v>
      </c>
      <c r="EP48" s="617">
        <f t="shared" si="36"/>
        <v>-1.8580000000000041</v>
      </c>
      <c r="EQ48" s="561">
        <f t="shared" si="37"/>
        <v>-1.6954101651610584E-2</v>
      </c>
      <c r="ER48" s="617">
        <v>490.35599999999999</v>
      </c>
      <c r="ES48" s="617">
        <f t="shared" si="38"/>
        <v>2.4799999999999045</v>
      </c>
      <c r="ET48" s="561">
        <f t="shared" si="39"/>
        <v>5.0832588608578904E-3</v>
      </c>
    </row>
    <row r="49" spans="1:150" x14ac:dyDescent="0.3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40"/>
        <v>0.98700000000000188</v>
      </c>
      <c r="CR49" s="561">
        <f t="shared" si="41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42"/>
        <v>-9.602999999999998</v>
      </c>
      <c r="DG49" s="561">
        <f t="shared" si="43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  <c r="DT49" s="617">
        <v>22.44</v>
      </c>
      <c r="DU49" s="617">
        <f t="shared" si="22"/>
        <v>-1.9699999999999989</v>
      </c>
      <c r="DV49" s="561">
        <f t="shared" si="23"/>
        <v>-8.0704629250307205E-2</v>
      </c>
      <c r="DW49" s="617">
        <v>44.292999999999999</v>
      </c>
      <c r="DX49" s="617">
        <f t="shared" si="24"/>
        <v>9.7359999999999971</v>
      </c>
      <c r="DY49" s="561">
        <f t="shared" si="25"/>
        <v>0.28173741933616914</v>
      </c>
      <c r="DZ49" s="617">
        <v>92.272999999999996</v>
      </c>
      <c r="EA49" s="617">
        <f t="shared" si="26"/>
        <v>8.9309999999999974</v>
      </c>
      <c r="EB49" s="561">
        <f t="shared" si="27"/>
        <v>0.10716085527105178</v>
      </c>
      <c r="EC49" s="617">
        <v>170.72499999999999</v>
      </c>
      <c r="ED49" s="617">
        <f t="shared" si="28"/>
        <v>-6.2210000000000036</v>
      </c>
      <c r="EE49" s="561">
        <f t="shared" si="29"/>
        <v>-3.5157618708532568E-2</v>
      </c>
      <c r="EF49" s="617">
        <v>48.866</v>
      </c>
      <c r="EG49" s="617">
        <f t="shared" si="30"/>
        <v>5.304000000000002</v>
      </c>
      <c r="EH49" s="561">
        <f t="shared" si="31"/>
        <v>0.12175749506450581</v>
      </c>
      <c r="EI49" s="617">
        <v>33.543999999999997</v>
      </c>
      <c r="EJ49" s="617">
        <f t="shared" si="32"/>
        <v>-11.794000000000004</v>
      </c>
      <c r="EK49" s="561">
        <f t="shared" si="33"/>
        <v>-0.26013498610437169</v>
      </c>
      <c r="EL49" s="617">
        <v>38.305</v>
      </c>
      <c r="EM49" s="617">
        <f t="shared" si="34"/>
        <v>-2.8689999999999998</v>
      </c>
      <c r="EN49" s="561">
        <f t="shared" si="35"/>
        <v>-6.9679895079419046E-2</v>
      </c>
      <c r="EO49" s="617">
        <v>120.71499999999999</v>
      </c>
      <c r="EP49" s="617">
        <f t="shared" si="36"/>
        <v>-9.3590000000000231</v>
      </c>
      <c r="EQ49" s="561">
        <f t="shared" si="37"/>
        <v>-7.1951350769562106E-2</v>
      </c>
      <c r="ER49" s="617">
        <v>291.44</v>
      </c>
      <c r="ES49" s="617">
        <f t="shared" si="38"/>
        <v>-15.579999999999984</v>
      </c>
      <c r="ET49" s="561">
        <f t="shared" si="39"/>
        <v>-5.0745879747247688E-2</v>
      </c>
    </row>
    <row r="50" spans="1:150" x14ac:dyDescent="0.3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40"/>
        <v>30.189</v>
      </c>
      <c r="CR50" s="561">
        <f t="shared" si="41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42"/>
        <v>10.048999999999999</v>
      </c>
      <c r="DG50" s="561">
        <f t="shared" si="43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  <c r="DT50" s="617">
        <v>58.225000000000001</v>
      </c>
      <c r="DU50" s="617">
        <f t="shared" si="22"/>
        <v>12.094000000000001</v>
      </c>
      <c r="DV50" s="561">
        <f t="shared" si="23"/>
        <v>0.26216643905399845</v>
      </c>
      <c r="DW50" s="617">
        <v>47.658999999999999</v>
      </c>
      <c r="DX50" s="617">
        <f t="shared" si="24"/>
        <v>4.1859999999999999</v>
      </c>
      <c r="DY50" s="561">
        <f t="shared" si="25"/>
        <v>9.6289651047776786E-2</v>
      </c>
      <c r="DZ50" s="617">
        <v>164.21</v>
      </c>
      <c r="EA50" s="617">
        <f t="shared" si="26"/>
        <v>29.006</v>
      </c>
      <c r="EB50" s="561">
        <f t="shared" si="27"/>
        <v>0.21453507292683646</v>
      </c>
      <c r="EC50" s="617">
        <v>339.04899999999998</v>
      </c>
      <c r="ED50" s="617">
        <f t="shared" si="28"/>
        <v>50.16799999999995</v>
      </c>
      <c r="EE50" s="561">
        <f t="shared" si="29"/>
        <v>0.17366320387979806</v>
      </c>
      <c r="EF50" s="617">
        <v>58</v>
      </c>
      <c r="EG50" s="617">
        <f t="shared" si="30"/>
        <v>17.103999999999999</v>
      </c>
      <c r="EH50" s="561">
        <f t="shared" si="31"/>
        <v>0.41823161189358371</v>
      </c>
      <c r="EI50" s="617">
        <v>55.563000000000002</v>
      </c>
      <c r="EJ50" s="617">
        <f t="shared" si="32"/>
        <v>7.3190000000000026</v>
      </c>
      <c r="EK50" s="561">
        <f t="shared" si="33"/>
        <v>0.1517079844125695</v>
      </c>
      <c r="EL50" s="617">
        <v>55.936</v>
      </c>
      <c r="EM50" s="617">
        <f t="shared" si="34"/>
        <v>-5.7710000000000008</v>
      </c>
      <c r="EN50" s="561">
        <f t="shared" si="35"/>
        <v>-9.3522614938337634E-2</v>
      </c>
      <c r="EO50" s="617">
        <v>169.499</v>
      </c>
      <c r="EP50" s="617">
        <f t="shared" si="36"/>
        <v>18.652000000000015</v>
      </c>
      <c r="EQ50" s="561">
        <f t="shared" si="37"/>
        <v>0.12364846500096136</v>
      </c>
      <c r="ER50" s="617">
        <v>508.548</v>
      </c>
      <c r="ES50" s="617">
        <f t="shared" si="38"/>
        <v>68.819999999999993</v>
      </c>
      <c r="ET50" s="561">
        <f t="shared" si="39"/>
        <v>0.15650583997380196</v>
      </c>
    </row>
    <row r="51" spans="1:150" x14ac:dyDescent="0.3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40"/>
        <v>-1.2042999999999998E-2</v>
      </c>
      <c r="CR51" s="561">
        <f t="shared" si="41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42"/>
        <v>-1.821399999999998E-2</v>
      </c>
      <c r="DG51" s="561">
        <f t="shared" si="43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  <c r="DT51" s="617">
        <v>0.14865100000000001</v>
      </c>
      <c r="DU51" s="617">
        <f t="shared" si="22"/>
        <v>-8.9170000000000083E-3</v>
      </c>
      <c r="DV51" s="561">
        <f t="shared" si="23"/>
        <v>-5.6591439886271369E-2</v>
      </c>
      <c r="DW51" s="617">
        <v>0.13517699999999999</v>
      </c>
      <c r="DX51" s="617">
        <f t="shared" si="24"/>
        <v>-1.0300000000001974E-4</v>
      </c>
      <c r="DY51" s="561">
        <f t="shared" si="25"/>
        <v>-7.6138379657022279E-4</v>
      </c>
      <c r="DZ51" s="617">
        <v>0.44159999999999999</v>
      </c>
      <c r="EA51" s="617">
        <f t="shared" si="26"/>
        <v>-1.5046000000000059E-2</v>
      </c>
      <c r="EB51" s="561">
        <f t="shared" si="27"/>
        <v>-3.2948936375222948E-2</v>
      </c>
      <c r="EC51" s="617">
        <v>1.0021260000000001</v>
      </c>
      <c r="ED51" s="617">
        <f t="shared" si="28"/>
        <v>-5.762299999999998E-2</v>
      </c>
      <c r="EE51" s="561">
        <f t="shared" si="29"/>
        <v>-5.4374196153994934E-2</v>
      </c>
      <c r="EF51" s="617">
        <v>0.12062199999999999</v>
      </c>
      <c r="EG51" s="617">
        <f t="shared" si="30"/>
        <v>1.7219999999999874E-3</v>
      </c>
      <c r="EH51" s="561">
        <f t="shared" si="31"/>
        <v>1.4482758620689548E-2</v>
      </c>
      <c r="EI51" s="617">
        <v>0.11246399999999999</v>
      </c>
      <c r="EJ51" s="617">
        <f t="shared" si="32"/>
        <v>-6.4019000000000006E-2</v>
      </c>
      <c r="EK51" s="561">
        <f t="shared" si="33"/>
        <v>-0.36274881999966008</v>
      </c>
      <c r="EL51" s="617">
        <v>0.11548</v>
      </c>
      <c r="EM51" s="617">
        <f t="shared" si="34"/>
        <v>-1.6725999999999991E-2</v>
      </c>
      <c r="EN51" s="561">
        <f t="shared" si="35"/>
        <v>-0.12651468163320873</v>
      </c>
      <c r="EO51" s="617">
        <v>0.34856599999999999</v>
      </c>
      <c r="EP51" s="617">
        <f t="shared" si="36"/>
        <v>-7.902300000000001E-2</v>
      </c>
      <c r="EQ51" s="561">
        <f t="shared" si="37"/>
        <v>-0.18481064760786645</v>
      </c>
      <c r="ER51" s="617">
        <v>1.350692</v>
      </c>
      <c r="ES51" s="617">
        <f t="shared" si="38"/>
        <v>-0.13664600000000005</v>
      </c>
      <c r="ET51" s="561">
        <f t="shared" si="39"/>
        <v>-9.1872862792452048E-2</v>
      </c>
    </row>
    <row r="52" spans="1:150" x14ac:dyDescent="0.3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40"/>
        <v>27.459029999999984</v>
      </c>
      <c r="CR52" s="624">
        <f t="shared" si="41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42"/>
        <v>-22.985771999999997</v>
      </c>
      <c r="DG52" s="624">
        <f t="shared" si="43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  <c r="DT52" s="618">
        <v>271.39000399999998</v>
      </c>
      <c r="DU52" s="618">
        <f t="shared" si="22"/>
        <v>18.525532999999996</v>
      </c>
      <c r="DV52" s="624">
        <f t="shared" si="23"/>
        <v>7.3262696521726844E-2</v>
      </c>
      <c r="DW52" s="618">
        <v>220.57751300000001</v>
      </c>
      <c r="DX52" s="618">
        <f t="shared" si="24"/>
        <v>32.61157300000005</v>
      </c>
      <c r="DY52" s="624">
        <f t="shared" si="25"/>
        <v>0.1734972463628254</v>
      </c>
      <c r="DZ52" s="618">
        <v>823.22377499999993</v>
      </c>
      <c r="EA52" s="618">
        <f t="shared" si="26"/>
        <v>81.820275999999922</v>
      </c>
      <c r="EB52" s="624">
        <f t="shared" si="27"/>
        <v>0.11035863212185881</v>
      </c>
      <c r="EC52" s="618">
        <v>2100.0544680000003</v>
      </c>
      <c r="ED52" s="618">
        <f t="shared" si="28"/>
        <v>50.568832000000384</v>
      </c>
      <c r="EE52" s="624">
        <f t="shared" si="29"/>
        <v>2.4673913840497094E-2</v>
      </c>
      <c r="EF52" s="618">
        <v>203.731053</v>
      </c>
      <c r="EG52" s="618">
        <f t="shared" si="30"/>
        <v>23.223014000000006</v>
      </c>
      <c r="EH52" s="624">
        <f t="shared" si="31"/>
        <v>0.12865362744315231</v>
      </c>
      <c r="EI52" s="618">
        <v>208.24235200000001</v>
      </c>
      <c r="EJ52" s="618">
        <f t="shared" si="32"/>
        <v>19.505998000000034</v>
      </c>
      <c r="EK52" s="624">
        <f t="shared" si="33"/>
        <v>0.10335050766107326</v>
      </c>
      <c r="EL52" s="618">
        <v>276.73109699999998</v>
      </c>
      <c r="EM52" s="618">
        <f t="shared" si="34"/>
        <v>10.934785000000034</v>
      </c>
      <c r="EN52" s="624">
        <f t="shared" si="35"/>
        <v>4.1139716791856899E-2</v>
      </c>
      <c r="EO52" s="618">
        <v>688.70450199999993</v>
      </c>
      <c r="EP52" s="618">
        <f t="shared" si="36"/>
        <v>53.663797000000045</v>
      </c>
      <c r="EQ52" s="624">
        <f t="shared" si="37"/>
        <v>8.4504499597392035E-2</v>
      </c>
      <c r="ER52" s="618">
        <v>2788.7589700000003</v>
      </c>
      <c r="ES52" s="618">
        <f t="shared" si="38"/>
        <v>104.23262900000054</v>
      </c>
      <c r="ET52" s="624">
        <f t="shared" si="39"/>
        <v>3.8827195475077125E-2</v>
      </c>
    </row>
    <row r="53" spans="1:150" x14ac:dyDescent="0.3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40"/>
        <v>28.029999999999973</v>
      </c>
      <c r="CR53" s="561">
        <f t="shared" si="41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42"/>
        <v>-20.047000000000025</v>
      </c>
      <c r="DG53" s="561">
        <f t="shared" si="43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  <c r="DT53" s="617">
        <v>251.95399999999998</v>
      </c>
      <c r="DU53" s="617">
        <f t="shared" si="22"/>
        <v>18.314999999999998</v>
      </c>
      <c r="DV53" s="561">
        <f t="shared" si="23"/>
        <v>7.8390166025363917E-2</v>
      </c>
      <c r="DW53" s="617">
        <v>206.23099999999999</v>
      </c>
      <c r="DX53" s="617">
        <f t="shared" si="24"/>
        <v>32.118000000000023</v>
      </c>
      <c r="DY53" s="561">
        <f t="shared" si="25"/>
        <v>0.18446640974539541</v>
      </c>
      <c r="DZ53" s="617">
        <v>765.85399999999993</v>
      </c>
      <c r="EA53" s="617">
        <f t="shared" si="26"/>
        <v>79.757999999999925</v>
      </c>
      <c r="EB53" s="561">
        <f t="shared" si="27"/>
        <v>0.11624903803549347</v>
      </c>
      <c r="EC53" s="617">
        <v>1962.0820000000003</v>
      </c>
      <c r="ED53" s="617">
        <f t="shared" si="28"/>
        <v>53.501000000000431</v>
      </c>
      <c r="EE53" s="561">
        <f t="shared" si="29"/>
        <v>2.8031820499104011E-2</v>
      </c>
      <c r="EF53" s="617">
        <v>192.51300000000001</v>
      </c>
      <c r="EG53" s="617">
        <f t="shared" si="30"/>
        <v>23.290999999999997</v>
      </c>
      <c r="EH53" s="561">
        <f t="shared" si="31"/>
        <v>0.13763576839890793</v>
      </c>
      <c r="EI53" s="617">
        <v>195.14000000000001</v>
      </c>
      <c r="EJ53" s="617">
        <f t="shared" si="32"/>
        <v>17.910000000000025</v>
      </c>
      <c r="EK53" s="561">
        <f t="shared" si="33"/>
        <v>0.10105512610731832</v>
      </c>
      <c r="EL53" s="617">
        <v>258.99799999999999</v>
      </c>
      <c r="EM53" s="617">
        <f t="shared" si="34"/>
        <v>10.52660000000003</v>
      </c>
      <c r="EN53" s="561">
        <f t="shared" si="35"/>
        <v>4.2365439241699575E-2</v>
      </c>
      <c r="EO53" s="617">
        <v>646.65099999999995</v>
      </c>
      <c r="EP53" s="617">
        <f t="shared" si="36"/>
        <v>51.727600000000052</v>
      </c>
      <c r="EQ53" s="561">
        <f t="shared" si="37"/>
        <v>8.6948336542149895E-2</v>
      </c>
      <c r="ER53" s="617">
        <v>2608.7330000000002</v>
      </c>
      <c r="ES53" s="617">
        <f t="shared" si="38"/>
        <v>105.22860000000037</v>
      </c>
      <c r="ET53" s="561">
        <f t="shared" si="39"/>
        <v>4.2032520494072377E-2</v>
      </c>
    </row>
    <row r="54" spans="1:150" x14ac:dyDescent="0.3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40"/>
        <v>1.7050000000000125</v>
      </c>
      <c r="CR54" s="561">
        <f t="shared" si="41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42"/>
        <v>-11.257000000000005</v>
      </c>
      <c r="DG54" s="561">
        <f t="shared" si="43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  <c r="DT54" s="617">
        <v>106.593</v>
      </c>
      <c r="DU54" s="617">
        <f t="shared" si="22"/>
        <v>4.5790000000000077</v>
      </c>
      <c r="DV54" s="561">
        <f t="shared" si="23"/>
        <v>4.4885996039759325E-2</v>
      </c>
      <c r="DW54" s="617">
        <v>89.003</v>
      </c>
      <c r="DX54" s="617">
        <f t="shared" si="24"/>
        <v>2.2390000000000043</v>
      </c>
      <c r="DY54" s="561">
        <f t="shared" si="25"/>
        <v>2.5805633672951966E-2</v>
      </c>
      <c r="DZ54" s="617">
        <v>319.154</v>
      </c>
      <c r="EA54" s="617">
        <f t="shared" si="26"/>
        <v>13.666999999999973</v>
      </c>
      <c r="EB54" s="561">
        <f t="shared" si="27"/>
        <v>4.4738401306765825E-2</v>
      </c>
      <c r="EC54" s="617">
        <v>781.93299999999999</v>
      </c>
      <c r="ED54" s="617">
        <f t="shared" si="28"/>
        <v>-6.9449999999999363</v>
      </c>
      <c r="EE54" s="561">
        <f t="shared" si="29"/>
        <v>-8.8036426418279332E-3</v>
      </c>
      <c r="EF54" s="617">
        <v>88.385000000000005</v>
      </c>
      <c r="EG54" s="617">
        <f t="shared" si="30"/>
        <v>0.68000000000000682</v>
      </c>
      <c r="EH54" s="561">
        <f t="shared" si="31"/>
        <v>7.7532637819965437E-3</v>
      </c>
      <c r="EI54" s="617">
        <v>92.301000000000002</v>
      </c>
      <c r="EJ54" s="617">
        <f t="shared" si="32"/>
        <v>0.71500000000000341</v>
      </c>
      <c r="EK54" s="561">
        <f t="shared" si="33"/>
        <v>7.8068700456402004E-3</v>
      </c>
      <c r="EL54" s="617">
        <v>112.367</v>
      </c>
      <c r="EM54" s="617">
        <f t="shared" si="34"/>
        <v>-0.35499999999998977</v>
      </c>
      <c r="EN54" s="561">
        <f t="shared" si="35"/>
        <v>-3.1493408562657671E-3</v>
      </c>
      <c r="EO54" s="617">
        <v>293.053</v>
      </c>
      <c r="EP54" s="617">
        <f t="shared" si="36"/>
        <v>1.0400000000000205</v>
      </c>
      <c r="EQ54" s="561">
        <f t="shared" si="37"/>
        <v>3.5614852763405074E-3</v>
      </c>
      <c r="ER54" s="617">
        <v>1074.9859999999999</v>
      </c>
      <c r="ES54" s="617">
        <f t="shared" si="38"/>
        <v>-5.9049999999999727</v>
      </c>
      <c r="ET54" s="561">
        <f t="shared" si="39"/>
        <v>-5.4630855470162798E-3</v>
      </c>
    </row>
    <row r="55" spans="1:150" x14ac:dyDescent="0.3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40"/>
        <v>2.5999999999999996</v>
      </c>
      <c r="CR55" s="561">
        <f t="shared" si="41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42"/>
        <v>0.15199999999999991</v>
      </c>
      <c r="DG55" s="561">
        <f t="shared" si="43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  <c r="DT55" s="617">
        <v>4.1079999999999997</v>
      </c>
      <c r="DU55" s="617">
        <f t="shared" si="22"/>
        <v>0.22299999999999986</v>
      </c>
      <c r="DV55" s="561">
        <f t="shared" si="23"/>
        <v>5.7400257400257372E-2</v>
      </c>
      <c r="DW55" s="617">
        <v>3.8340000000000001</v>
      </c>
      <c r="DX55" s="617">
        <f t="shared" si="24"/>
        <v>3.9000000000000146E-2</v>
      </c>
      <c r="DY55" s="561">
        <f t="shared" si="25"/>
        <v>1.0276679841897271E-2</v>
      </c>
      <c r="DZ55" s="617">
        <v>10.927999999999999</v>
      </c>
      <c r="EA55" s="617">
        <f t="shared" si="26"/>
        <v>-4.3000000000001037E-2</v>
      </c>
      <c r="EB55" s="561">
        <f t="shared" si="27"/>
        <v>-3.9194239358309214E-3</v>
      </c>
      <c r="EC55" s="617">
        <v>16.410999999999998</v>
      </c>
      <c r="ED55" s="617">
        <f t="shared" si="28"/>
        <v>-0.62400000000000233</v>
      </c>
      <c r="EE55" s="561">
        <f t="shared" si="29"/>
        <v>-3.6630466686234361E-2</v>
      </c>
      <c r="EF55" s="617">
        <v>4.016</v>
      </c>
      <c r="EG55" s="617">
        <f t="shared" si="30"/>
        <v>0.17899999999999983</v>
      </c>
      <c r="EH55" s="561">
        <f t="shared" si="31"/>
        <v>4.6651029450091169E-2</v>
      </c>
      <c r="EI55" s="617">
        <v>1.7250000000000001</v>
      </c>
      <c r="EJ55" s="617">
        <f t="shared" si="32"/>
        <v>0.20700000000000007</v>
      </c>
      <c r="EK55" s="561">
        <f t="shared" si="33"/>
        <v>0.13636363636363641</v>
      </c>
      <c r="EL55" s="617">
        <v>3.3119999999999998</v>
      </c>
      <c r="EM55" s="617">
        <f t="shared" si="34"/>
        <v>-1.528</v>
      </c>
      <c r="EN55" s="561">
        <f t="shared" si="35"/>
        <v>-0.31570247933884299</v>
      </c>
      <c r="EO55" s="617">
        <v>9.0530000000000008</v>
      </c>
      <c r="EP55" s="617">
        <f t="shared" si="36"/>
        <v>-1.1419999999999995</v>
      </c>
      <c r="EQ55" s="561">
        <f t="shared" si="37"/>
        <v>-0.11201569396763114</v>
      </c>
      <c r="ER55" s="617">
        <v>25.463999999999999</v>
      </c>
      <c r="ES55" s="617">
        <f t="shared" si="38"/>
        <v>-1.7660000000000018</v>
      </c>
      <c r="ET55" s="561">
        <f t="shared" si="39"/>
        <v>-6.4854939405068007E-2</v>
      </c>
    </row>
    <row r="56" spans="1:150" x14ac:dyDescent="0.3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40"/>
        <v>23.700000000000017</v>
      </c>
      <c r="CR56" s="561">
        <f t="shared" si="41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42"/>
        <v>-8.7880000000000109</v>
      </c>
      <c r="DG56" s="561">
        <f t="shared" si="43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  <c r="DT56" s="617">
        <v>139.797</v>
      </c>
      <c r="DU56" s="617">
        <f t="shared" si="22"/>
        <v>13.293999999999997</v>
      </c>
      <c r="DV56" s="561">
        <f t="shared" si="23"/>
        <v>0.10508841687548909</v>
      </c>
      <c r="DW56" s="617">
        <v>112.33499999999999</v>
      </c>
      <c r="DX56" s="617">
        <f t="shared" si="24"/>
        <v>30.087999999999994</v>
      </c>
      <c r="DY56" s="561">
        <f t="shared" si="25"/>
        <v>0.36582489330917839</v>
      </c>
      <c r="DZ56" s="617">
        <v>430.98199999999997</v>
      </c>
      <c r="EA56" s="617">
        <f t="shared" si="26"/>
        <v>65.996999999999957</v>
      </c>
      <c r="EB56" s="561">
        <f t="shared" si="27"/>
        <v>0.18082112963546434</v>
      </c>
      <c r="EC56" s="617">
        <v>1153.913</v>
      </c>
      <c r="ED56" s="617">
        <f t="shared" si="28"/>
        <v>61.413000000000011</v>
      </c>
      <c r="EE56" s="561">
        <f t="shared" si="29"/>
        <v>5.6213272311212828E-2</v>
      </c>
      <c r="EF56" s="617">
        <v>99.066000000000003</v>
      </c>
      <c r="EG56" s="617">
        <f t="shared" si="30"/>
        <v>23.341999999999999</v>
      </c>
      <c r="EH56" s="561">
        <f t="shared" si="31"/>
        <v>0.30825101685066819</v>
      </c>
      <c r="EI56" s="617">
        <v>100.05500000000001</v>
      </c>
      <c r="EJ56" s="617">
        <f t="shared" si="32"/>
        <v>17.082000000000008</v>
      </c>
      <c r="EK56" s="561">
        <f t="shared" si="33"/>
        <v>0.20587420004097728</v>
      </c>
      <c r="EL56" s="617">
        <v>141.54400000000001</v>
      </c>
      <c r="EM56" s="617">
        <f t="shared" si="34"/>
        <v>12.034600000000012</v>
      </c>
      <c r="EN56" s="561">
        <f t="shared" si="35"/>
        <v>9.2924529030325304E-2</v>
      </c>
      <c r="EO56" s="617">
        <v>340.66500000000002</v>
      </c>
      <c r="EP56" s="617">
        <f t="shared" si="36"/>
        <v>52.458600000000047</v>
      </c>
      <c r="EQ56" s="561">
        <f t="shared" si="37"/>
        <v>0.18201747081258449</v>
      </c>
      <c r="ER56" s="617">
        <v>1494.578</v>
      </c>
      <c r="ES56" s="617">
        <f t="shared" si="38"/>
        <v>113.87159999999994</v>
      </c>
      <c r="ET56" s="561">
        <f t="shared" si="39"/>
        <v>8.2473435337157813E-2</v>
      </c>
    </row>
    <row r="57" spans="1:150" x14ac:dyDescent="0.3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40"/>
        <v>3.7000000000000144E-2</v>
      </c>
      <c r="CR57" s="561">
        <f t="shared" si="41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42"/>
        <v>-3.0999999999999917E-2</v>
      </c>
      <c r="DG57" s="561">
        <f t="shared" si="43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  <c r="DT57" s="617">
        <v>1.214</v>
      </c>
      <c r="DU57" s="617">
        <f t="shared" si="22"/>
        <v>0.25</v>
      </c>
      <c r="DV57" s="561">
        <f t="shared" si="23"/>
        <v>0.25933609958506226</v>
      </c>
      <c r="DW57" s="617">
        <v>0.84299999999999997</v>
      </c>
      <c r="DX57" s="617">
        <f t="shared" si="24"/>
        <v>0.23799999999999999</v>
      </c>
      <c r="DY57" s="561">
        <f t="shared" si="25"/>
        <v>0.39338842975206612</v>
      </c>
      <c r="DZ57" s="617">
        <v>3.9</v>
      </c>
      <c r="EA57" s="617">
        <f t="shared" si="26"/>
        <v>0.67999999999999972</v>
      </c>
      <c r="EB57" s="561">
        <f t="shared" si="27"/>
        <v>0.21118012422360238</v>
      </c>
      <c r="EC57" s="617">
        <v>7.6509999999999998</v>
      </c>
      <c r="ED57" s="617">
        <f t="shared" si="28"/>
        <v>0.40000000000000036</v>
      </c>
      <c r="EE57" s="561">
        <f t="shared" si="29"/>
        <v>5.5164804854502883E-2</v>
      </c>
      <c r="EF57" s="617">
        <v>0.81599999999999995</v>
      </c>
      <c r="EG57" s="617">
        <f t="shared" si="30"/>
        <v>-6.5000000000000058E-2</v>
      </c>
      <c r="EH57" s="561">
        <f t="shared" si="31"/>
        <v>-7.3779795686719704E-2</v>
      </c>
      <c r="EI57" s="617">
        <v>0.85899999999999999</v>
      </c>
      <c r="EJ57" s="617">
        <f t="shared" si="32"/>
        <v>-6.1000000000000054E-2</v>
      </c>
      <c r="EK57" s="561">
        <f t="shared" si="33"/>
        <v>-6.6304347826087018E-2</v>
      </c>
      <c r="EL57" s="617">
        <v>1.4950000000000001</v>
      </c>
      <c r="EM57" s="617">
        <f t="shared" si="34"/>
        <v>0.34300000000000019</v>
      </c>
      <c r="EN57" s="561">
        <f t="shared" si="35"/>
        <v>0.29774305555555575</v>
      </c>
      <c r="EO57" s="617">
        <v>3.17</v>
      </c>
      <c r="EP57" s="617">
        <f t="shared" si="36"/>
        <v>0.21699999999999964</v>
      </c>
      <c r="EQ57" s="561">
        <f t="shared" si="37"/>
        <v>7.3484591940399469E-2</v>
      </c>
      <c r="ER57" s="617">
        <v>10.821</v>
      </c>
      <c r="ES57" s="617">
        <f t="shared" si="38"/>
        <v>0.6169999999999991</v>
      </c>
      <c r="ET57" s="561">
        <f t="shared" si="39"/>
        <v>6.0466483731869761E-2</v>
      </c>
    </row>
    <row r="58" spans="1:150" x14ac:dyDescent="0.3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40"/>
        <v>-1.2000000000000011E-2</v>
      </c>
      <c r="CR58" s="561">
        <f t="shared" si="41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42"/>
        <v>-0.123</v>
      </c>
      <c r="DG58" s="561">
        <f t="shared" si="43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  <c r="DT58" s="617">
        <v>0.24199999999999999</v>
      </c>
      <c r="DU58" s="617">
        <f t="shared" si="22"/>
        <v>-3.1000000000000028E-2</v>
      </c>
      <c r="DV58" s="561">
        <f t="shared" si="23"/>
        <v>-0.11355311355311365</v>
      </c>
      <c r="DW58" s="617">
        <v>0.216</v>
      </c>
      <c r="DX58" s="617">
        <f t="shared" si="24"/>
        <v>-0.48599999999999999</v>
      </c>
      <c r="DY58" s="561">
        <f t="shared" si="25"/>
        <v>-0.69230769230769229</v>
      </c>
      <c r="DZ58" s="617">
        <v>0.8899999999999999</v>
      </c>
      <c r="EA58" s="617">
        <f t="shared" si="26"/>
        <v>-0.54300000000000015</v>
      </c>
      <c r="EB58" s="561">
        <f t="shared" si="27"/>
        <v>-0.37892533147243557</v>
      </c>
      <c r="EC58" s="617">
        <v>2.1739999999999999</v>
      </c>
      <c r="ED58" s="617">
        <f t="shared" si="28"/>
        <v>-0.74299999999999988</v>
      </c>
      <c r="EE58" s="561">
        <f t="shared" si="29"/>
        <v>-0.25471374700034277</v>
      </c>
      <c r="EF58" s="617">
        <v>0.23</v>
      </c>
      <c r="EG58" s="617">
        <f t="shared" si="30"/>
        <v>-0.84499999999999997</v>
      </c>
      <c r="EH58" s="561">
        <f t="shared" si="31"/>
        <v>-0.78604651162790695</v>
      </c>
      <c r="EI58" s="617">
        <v>0.2</v>
      </c>
      <c r="EJ58" s="617">
        <f t="shared" si="32"/>
        <v>-3.3000000000000002E-2</v>
      </c>
      <c r="EK58" s="561">
        <f t="shared" si="33"/>
        <v>-0.14163090128755365</v>
      </c>
      <c r="EL58" s="617">
        <v>0.28000000000000003</v>
      </c>
      <c r="EM58" s="617">
        <f t="shared" si="34"/>
        <v>3.2000000000000028E-2</v>
      </c>
      <c r="EN58" s="561">
        <f t="shared" si="35"/>
        <v>0.12903225806451624</v>
      </c>
      <c r="EO58" s="617">
        <v>0.71000000000000008</v>
      </c>
      <c r="EP58" s="617">
        <f t="shared" si="36"/>
        <v>-0.84599999999999997</v>
      </c>
      <c r="EQ58" s="561">
        <f t="shared" si="37"/>
        <v>-0.54370179948586117</v>
      </c>
      <c r="ER58" s="617">
        <v>2.8839999999999999</v>
      </c>
      <c r="ES58" s="617">
        <f t="shared" si="38"/>
        <v>-1.589</v>
      </c>
      <c r="ET58" s="561">
        <f t="shared" si="39"/>
        <v>-0.35524256651017216</v>
      </c>
    </row>
    <row r="59" spans="1:150" x14ac:dyDescent="0.3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40"/>
        <v>-0.57096999999999909</v>
      </c>
      <c r="CR59" s="561">
        <f t="shared" si="41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42"/>
        <v>-2.9387720000000002</v>
      </c>
      <c r="DG59" s="561">
        <f t="shared" si="43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  <c r="DT59" s="617">
        <v>19.436004000000001</v>
      </c>
      <c r="DU59" s="617">
        <f t="shared" si="22"/>
        <v>0.21053300000000164</v>
      </c>
      <c r="DV59" s="561">
        <f t="shared" si="23"/>
        <v>1.0950733014551458E-2</v>
      </c>
      <c r="DW59" s="617">
        <v>14.346513000000002</v>
      </c>
      <c r="DX59" s="617">
        <f t="shared" si="24"/>
        <v>0.49357300000000137</v>
      </c>
      <c r="DY59" s="561">
        <f t="shared" si="25"/>
        <v>3.5629476486579839E-2</v>
      </c>
      <c r="DZ59" s="617">
        <v>57.369775000000004</v>
      </c>
      <c r="EA59" s="617">
        <f t="shared" si="26"/>
        <v>2.0622759999999971</v>
      </c>
      <c r="EB59" s="561">
        <f t="shared" si="27"/>
        <v>3.7287457167426735E-2</v>
      </c>
      <c r="EC59" s="617">
        <v>137.97246799999999</v>
      </c>
      <c r="ED59" s="617">
        <f t="shared" si="28"/>
        <v>-2.9321680000000185</v>
      </c>
      <c r="EE59" s="561">
        <f t="shared" si="29"/>
        <v>-2.0809592098871881E-2</v>
      </c>
      <c r="EF59" s="617">
        <v>11.218052999999999</v>
      </c>
      <c r="EG59" s="617">
        <f t="shared" si="30"/>
        <v>-6.7986000000001212E-2</v>
      </c>
      <c r="EH59" s="561">
        <f t="shared" si="31"/>
        <v>-6.0239026287257384E-3</v>
      </c>
      <c r="EI59" s="617">
        <v>13.102352000000002</v>
      </c>
      <c r="EJ59" s="617">
        <f t="shared" si="32"/>
        <v>1.5959980000000016</v>
      </c>
      <c r="EK59" s="561">
        <f t="shared" si="33"/>
        <v>0.13870579681452541</v>
      </c>
      <c r="EL59" s="617">
        <v>17.733097000000001</v>
      </c>
      <c r="EM59" s="617">
        <f t="shared" si="34"/>
        <v>0.40818499999999958</v>
      </c>
      <c r="EN59" s="561">
        <f t="shared" si="35"/>
        <v>2.3560581433256317E-2</v>
      </c>
      <c r="EO59" s="617">
        <v>42.053502000000002</v>
      </c>
      <c r="EP59" s="617">
        <f t="shared" si="36"/>
        <v>1.9361969999999999</v>
      </c>
      <c r="EQ59" s="561">
        <f t="shared" si="37"/>
        <v>4.8263386585913483E-2</v>
      </c>
      <c r="ER59" s="617">
        <v>180.02597</v>
      </c>
      <c r="ES59" s="617">
        <f t="shared" si="38"/>
        <v>-0.9959710000000257</v>
      </c>
      <c r="ET59" s="561">
        <f t="shared" si="39"/>
        <v>-5.5019352598811517E-3</v>
      </c>
    </row>
    <row r="60" spans="1:150" x14ac:dyDescent="0.3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40"/>
        <v>0.12970199999999998</v>
      </c>
      <c r="CR60" s="561">
        <f t="shared" si="41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42"/>
        <v>-0.31983899999999998</v>
      </c>
      <c r="DG60" s="561">
        <f t="shared" si="43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  <c r="DT60" s="617">
        <v>0</v>
      </c>
      <c r="DU60" s="617">
        <f t="shared" si="22"/>
        <v>0</v>
      </c>
      <c r="DV60" s="561" t="e">
        <f t="shared" si="23"/>
        <v>#DIV/0!</v>
      </c>
      <c r="DW60" s="617"/>
      <c r="DX60" s="617">
        <f t="shared" si="24"/>
        <v>0</v>
      </c>
      <c r="DY60" s="561" t="e">
        <f t="shared" si="25"/>
        <v>#DIV/0!</v>
      </c>
      <c r="DZ60" s="617">
        <v>0.51597300000000001</v>
      </c>
      <c r="EA60" s="617">
        <f t="shared" si="26"/>
        <v>0</v>
      </c>
      <c r="EB60" s="561">
        <f t="shared" si="27"/>
        <v>0</v>
      </c>
      <c r="EC60" s="617">
        <v>2.4806249999999999</v>
      </c>
      <c r="ED60" s="617">
        <f t="shared" si="28"/>
        <v>-0.41863800000000051</v>
      </c>
      <c r="EE60" s="561">
        <f t="shared" si="29"/>
        <v>-0.14439462718628854</v>
      </c>
      <c r="EF60" s="617">
        <v>0</v>
      </c>
      <c r="EG60" s="617">
        <f t="shared" si="30"/>
        <v>0</v>
      </c>
      <c r="EH60" s="561" t="e">
        <f t="shared" si="31"/>
        <v>#DIV/0!</v>
      </c>
      <c r="EI60" s="617"/>
      <c r="EJ60" s="617">
        <f t="shared" si="32"/>
        <v>0</v>
      </c>
      <c r="EK60" s="561" t="e">
        <f t="shared" si="33"/>
        <v>#DIV/0!</v>
      </c>
      <c r="EL60" s="617"/>
      <c r="EM60" s="617">
        <f t="shared" si="34"/>
        <v>0</v>
      </c>
      <c r="EN60" s="561" t="e">
        <f t="shared" si="35"/>
        <v>#DIV/0!</v>
      </c>
      <c r="EO60" s="617">
        <v>0</v>
      </c>
      <c r="EP60" s="617">
        <f t="shared" si="36"/>
        <v>0</v>
      </c>
      <c r="EQ60" s="561" t="e">
        <f t="shared" si="37"/>
        <v>#DIV/0!</v>
      </c>
      <c r="ER60" s="617">
        <v>2.4806249999999999</v>
      </c>
      <c r="ES60" s="617">
        <f t="shared" si="38"/>
        <v>-0.41863800000000051</v>
      </c>
      <c r="ET60" s="561">
        <f t="shared" si="39"/>
        <v>-0.14439462718628854</v>
      </c>
    </row>
    <row r="61" spans="1:150" x14ac:dyDescent="0.3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40"/>
        <v>0</v>
      </c>
      <c r="CR61" s="561" t="e">
        <f t="shared" si="41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42"/>
        <v>0</v>
      </c>
      <c r="DG61" s="561" t="e">
        <f t="shared" si="43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  <c r="DT61" s="617"/>
      <c r="DU61" s="617">
        <f t="shared" si="22"/>
        <v>0</v>
      </c>
      <c r="DV61" s="561" t="e">
        <f t="shared" si="23"/>
        <v>#DIV/0!</v>
      </c>
      <c r="DW61" s="617"/>
      <c r="DX61" s="617">
        <f t="shared" si="24"/>
        <v>0</v>
      </c>
      <c r="DY61" s="561" t="e">
        <f t="shared" si="25"/>
        <v>#DIV/0!</v>
      </c>
      <c r="DZ61" s="617"/>
      <c r="EA61" s="617">
        <f t="shared" si="26"/>
        <v>0</v>
      </c>
      <c r="EB61" s="561" t="e">
        <f t="shared" si="27"/>
        <v>#DIV/0!</v>
      </c>
      <c r="EC61" s="617"/>
      <c r="ED61" s="617">
        <f t="shared" si="28"/>
        <v>0</v>
      </c>
      <c r="EE61" s="561" t="e">
        <f t="shared" si="29"/>
        <v>#DIV/0!</v>
      </c>
      <c r="EF61" s="617"/>
      <c r="EG61" s="617">
        <f t="shared" si="30"/>
        <v>0</v>
      </c>
      <c r="EH61" s="561" t="e">
        <f t="shared" si="31"/>
        <v>#DIV/0!</v>
      </c>
      <c r="EI61" s="617"/>
      <c r="EJ61" s="617">
        <f t="shared" si="32"/>
        <v>0</v>
      </c>
      <c r="EK61" s="561" t="e">
        <f t="shared" si="33"/>
        <v>#DIV/0!</v>
      </c>
      <c r="EL61" s="617"/>
      <c r="EM61" s="617">
        <f t="shared" si="34"/>
        <v>0</v>
      </c>
      <c r="EN61" s="561" t="e">
        <f t="shared" si="35"/>
        <v>#DIV/0!</v>
      </c>
      <c r="EO61" s="617"/>
      <c r="EP61" s="617">
        <f t="shared" si="36"/>
        <v>0</v>
      </c>
      <c r="EQ61" s="561" t="e">
        <f t="shared" si="37"/>
        <v>#DIV/0!</v>
      </c>
      <c r="ER61" s="617"/>
      <c r="ES61" s="617">
        <f t="shared" si="38"/>
        <v>0</v>
      </c>
      <c r="ET61" s="561" t="e">
        <f t="shared" si="39"/>
        <v>#DIV/0!</v>
      </c>
    </row>
    <row r="62" spans="1:150" x14ac:dyDescent="0.3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40"/>
        <v>16.189626999999994</v>
      </c>
      <c r="CR62" s="622">
        <f t="shared" si="41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42"/>
        <v>39.252127999999999</v>
      </c>
      <c r="DG62" s="622">
        <f t="shared" si="43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  <c r="DT62" s="615">
        <v>25.134373000000004</v>
      </c>
      <c r="DU62" s="615">
        <f t="shared" si="22"/>
        <v>-0.59136299999999409</v>
      </c>
      <c r="DV62" s="622">
        <f t="shared" si="23"/>
        <v>-2.2987214048997243E-2</v>
      </c>
      <c r="DW62" s="615">
        <v>17.932059000000002</v>
      </c>
      <c r="DX62" s="615">
        <f t="shared" si="24"/>
        <v>-2.2657939999999996</v>
      </c>
      <c r="DY62" s="622">
        <f t="shared" si="25"/>
        <v>-0.11217994308602995</v>
      </c>
      <c r="DZ62" s="615">
        <v>79.352495000000005</v>
      </c>
      <c r="EA62" s="615">
        <f t="shared" si="26"/>
        <v>6.2482470000000063</v>
      </c>
      <c r="EB62" s="622">
        <f t="shared" si="27"/>
        <v>8.5470368288310769E-2</v>
      </c>
      <c r="EC62" s="615">
        <f>DN62+DZ62</f>
        <v>226.57873500000002</v>
      </c>
      <c r="ED62" s="615">
        <f t="shared" si="28"/>
        <v>59.783958000000013</v>
      </c>
      <c r="EE62" s="622">
        <f t="shared" si="29"/>
        <v>0.35842823783385019</v>
      </c>
      <c r="EF62" s="615">
        <v>17.346544999999999</v>
      </c>
      <c r="EG62" s="615">
        <f t="shared" si="30"/>
        <v>0.1206259999999979</v>
      </c>
      <c r="EH62" s="622">
        <f t="shared" si="31"/>
        <v>7.0025872059422721E-3</v>
      </c>
      <c r="EI62" s="615">
        <v>32.1203</v>
      </c>
      <c r="EJ62" s="615">
        <f t="shared" si="32"/>
        <v>12.744426000000001</v>
      </c>
      <c r="EK62" s="622">
        <f t="shared" si="33"/>
        <v>0.65774715504446413</v>
      </c>
      <c r="EL62" s="615">
        <v>21.165810999999998</v>
      </c>
      <c r="EM62" s="615">
        <f t="shared" si="34"/>
        <v>-12.703377000000003</v>
      </c>
      <c r="EN62" s="622">
        <f t="shared" si="35"/>
        <v>-0.37507179091509374</v>
      </c>
      <c r="EO62" s="615">
        <f>EF62+EI62+EL62</f>
        <v>70.632655999999997</v>
      </c>
      <c r="EP62" s="615">
        <f t="shared" si="36"/>
        <v>0.14671500000000037</v>
      </c>
      <c r="EQ62" s="622">
        <f t="shared" si="37"/>
        <v>2.0814789150647842E-3</v>
      </c>
      <c r="ER62" s="615">
        <f>EO62+EC62</f>
        <v>297.21139100000005</v>
      </c>
      <c r="ES62" s="615">
        <f t="shared" si="38"/>
        <v>59.930673000000041</v>
      </c>
      <c r="ET62" s="622">
        <f t="shared" si="39"/>
        <v>0.25257287446340265</v>
      </c>
    </row>
    <row r="63" spans="1:150" x14ac:dyDescent="0.3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40"/>
        <v>3.4659720000000007</v>
      </c>
      <c r="CR63" s="561">
        <f t="shared" si="41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42"/>
        <v>12.210137</v>
      </c>
      <c r="DG63" s="561">
        <f t="shared" si="43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  <c r="DT63" s="617">
        <v>11.790152000000001</v>
      </c>
      <c r="DU63" s="617">
        <f t="shared" si="22"/>
        <v>0.86175500000000049</v>
      </c>
      <c r="DV63" s="561">
        <f t="shared" si="23"/>
        <v>7.8854657274987403E-2</v>
      </c>
      <c r="DW63" s="617">
        <v>11.126549000000001</v>
      </c>
      <c r="DX63" s="617">
        <f t="shared" si="24"/>
        <v>0.77637900000000037</v>
      </c>
      <c r="DY63" s="561">
        <f t="shared" si="25"/>
        <v>7.5011231699575978E-2</v>
      </c>
      <c r="DZ63" s="617">
        <v>37.124631000000008</v>
      </c>
      <c r="EA63" s="617">
        <f t="shared" si="26"/>
        <v>4.7492090000000076</v>
      </c>
      <c r="EB63" s="561">
        <f t="shared" si="27"/>
        <v>0.14669180219488745</v>
      </c>
      <c r="EC63" s="617">
        <v>78.592871000000002</v>
      </c>
      <c r="ED63" s="617">
        <f t="shared" si="28"/>
        <v>10.403165000000001</v>
      </c>
      <c r="EE63" s="561">
        <f t="shared" si="29"/>
        <v>0.15256210372867718</v>
      </c>
      <c r="EF63" s="617">
        <v>10.276816</v>
      </c>
      <c r="EG63" s="617">
        <f t="shared" si="30"/>
        <v>0.58967499999999973</v>
      </c>
      <c r="EH63" s="561">
        <f t="shared" si="31"/>
        <v>6.0871933215383124E-2</v>
      </c>
      <c r="EI63" s="617">
        <v>9.8232890000000008</v>
      </c>
      <c r="EJ63" s="617">
        <f t="shared" si="32"/>
        <v>-2.5689999999993773E-3</v>
      </c>
      <c r="EK63" s="561">
        <f t="shared" si="33"/>
        <v>-2.6145299474095569E-4</v>
      </c>
      <c r="EL63" s="617">
        <v>7.7406170000000003</v>
      </c>
      <c r="EM63" s="617">
        <f t="shared" si="34"/>
        <v>-3.9675460000000005</v>
      </c>
      <c r="EN63" s="561">
        <f t="shared" si="35"/>
        <v>-0.33887006868626618</v>
      </c>
      <c r="EO63" s="617">
        <v>27.840722000000003</v>
      </c>
      <c r="EP63" s="617">
        <f t="shared" si="36"/>
        <v>-3.3804400000000001</v>
      </c>
      <c r="EQ63" s="561">
        <f t="shared" si="37"/>
        <v>-0.10827399697679413</v>
      </c>
      <c r="ER63" s="617">
        <v>106.433593</v>
      </c>
      <c r="ES63" s="617">
        <f t="shared" si="38"/>
        <v>7.0227249999999941</v>
      </c>
      <c r="ET63" s="561">
        <f t="shared" si="39"/>
        <v>7.0643433070114559E-2</v>
      </c>
    </row>
    <row r="64" spans="1:150" x14ac:dyDescent="0.3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40"/>
        <v>13.026330000000002</v>
      </c>
      <c r="CR64" s="561">
        <f t="shared" si="41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42"/>
        <v>27.577338000000001</v>
      </c>
      <c r="DG64" s="561">
        <f t="shared" si="43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  <c r="DT64" s="617">
        <v>3.899092</v>
      </c>
      <c r="DU64" s="617">
        <f t="shared" si="22"/>
        <v>-0.41638300000000017</v>
      </c>
      <c r="DV64" s="561">
        <f t="shared" si="23"/>
        <v>-9.6486018340970606E-2</v>
      </c>
      <c r="DW64" s="617">
        <v>3.8216E-2</v>
      </c>
      <c r="DX64" s="617">
        <f t="shared" si="24"/>
        <v>-1.9668289999999999</v>
      </c>
      <c r="DY64" s="561">
        <f t="shared" si="25"/>
        <v>-0.98094007865160127</v>
      </c>
      <c r="DZ64" s="617">
        <v>15.022910000000001</v>
      </c>
      <c r="EA64" s="617">
        <f t="shared" si="26"/>
        <v>4.0765380000000011</v>
      </c>
      <c r="EB64" s="561">
        <f t="shared" si="27"/>
        <v>0.37240996377612612</v>
      </c>
      <c r="EC64" s="617">
        <v>39.513736999999999</v>
      </c>
      <c r="ED64" s="617">
        <f t="shared" si="28"/>
        <v>14.601472999999999</v>
      </c>
      <c r="EE64" s="561">
        <f t="shared" si="29"/>
        <v>0.58611585843823744</v>
      </c>
      <c r="EF64" s="617">
        <v>7.5547000000000003E-2</v>
      </c>
      <c r="EG64" s="617">
        <f t="shared" si="30"/>
        <v>-0.18643400000000002</v>
      </c>
      <c r="EH64" s="561">
        <f t="shared" si="31"/>
        <v>-0.71163175955508229</v>
      </c>
      <c r="EI64" s="617">
        <v>14.160029</v>
      </c>
      <c r="EJ64" s="617">
        <f t="shared" si="32"/>
        <v>12.307055</v>
      </c>
      <c r="EK64" s="561">
        <f t="shared" si="33"/>
        <v>6.6417850439347781</v>
      </c>
      <c r="EL64" s="617">
        <v>3.6697130000000002</v>
      </c>
      <c r="EM64" s="617">
        <f t="shared" si="34"/>
        <v>-8.3228690000000007</v>
      </c>
      <c r="EN64" s="561">
        <f t="shared" si="35"/>
        <v>-0.69400142521435337</v>
      </c>
      <c r="EO64" s="617">
        <v>17.905289</v>
      </c>
      <c r="EP64" s="617">
        <f t="shared" si="36"/>
        <v>3.7977519999999991</v>
      </c>
      <c r="EQ64" s="561">
        <f t="shared" si="37"/>
        <v>0.26920021545929662</v>
      </c>
      <c r="ER64" s="617">
        <v>57.419026000000002</v>
      </c>
      <c r="ES64" s="617">
        <f t="shared" si="38"/>
        <v>18.399225000000001</v>
      </c>
      <c r="ET64" s="561">
        <f t="shared" si="39"/>
        <v>0.47153559291601721</v>
      </c>
    </row>
    <row r="65" spans="1:150" x14ac:dyDescent="0.3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45">CP65-BC65</f>
        <v>-0.30267500000000069</v>
      </c>
      <c r="CR65" s="561">
        <f t="shared" ref="CR65" si="46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42"/>
        <v>-0.53534700000000157</v>
      </c>
      <c r="DG65" s="561">
        <f t="shared" si="43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  <c r="DT65" s="617">
        <v>9.4451290000000014</v>
      </c>
      <c r="DU65" s="617">
        <f t="shared" si="22"/>
        <v>-1.0367349999999984</v>
      </c>
      <c r="DV65" s="561">
        <f t="shared" si="23"/>
        <v>-9.8907503474572694E-2</v>
      </c>
      <c r="DW65" s="617">
        <v>6.7672939999999997</v>
      </c>
      <c r="DX65" s="617">
        <f t="shared" si="24"/>
        <v>-1.0753440000000003</v>
      </c>
      <c r="DY65" s="561">
        <f t="shared" si="25"/>
        <v>-0.13711508806093056</v>
      </c>
      <c r="DZ65" s="617">
        <v>27.204954000000001</v>
      </c>
      <c r="EA65" s="617">
        <f t="shared" si="26"/>
        <v>-2.5775000000000006</v>
      </c>
      <c r="EB65" s="561">
        <f t="shared" si="27"/>
        <v>-8.6544245145144874E-2</v>
      </c>
      <c r="EC65" s="617">
        <v>69.219999000000001</v>
      </c>
      <c r="ED65" s="617">
        <f t="shared" si="28"/>
        <v>-4.4728080000000006</v>
      </c>
      <c r="EE65" s="561">
        <f t="shared" si="29"/>
        <v>-6.0695313180294523E-2</v>
      </c>
      <c r="EF65" s="617">
        <v>6.9941819999999995</v>
      </c>
      <c r="EG65" s="617">
        <f t="shared" si="30"/>
        <v>-0.28261500000000073</v>
      </c>
      <c r="EH65" s="561">
        <f t="shared" si="31"/>
        <v>-3.8837829336176438E-2</v>
      </c>
      <c r="EI65" s="617">
        <v>8.1369819999999997</v>
      </c>
      <c r="EJ65" s="617">
        <f t="shared" si="32"/>
        <v>0.43994</v>
      </c>
      <c r="EK65" s="561">
        <f t="shared" si="33"/>
        <v>5.7157022139154239E-2</v>
      </c>
      <c r="EL65" s="617">
        <v>9.7554809999999996</v>
      </c>
      <c r="EM65" s="617">
        <f t="shared" si="34"/>
        <v>-0.41296200000000027</v>
      </c>
      <c r="EN65" s="561">
        <f t="shared" si="35"/>
        <v>-4.061211731235552E-2</v>
      </c>
      <c r="EO65" s="617">
        <v>24.886644999999998</v>
      </c>
      <c r="EP65" s="617">
        <f t="shared" si="36"/>
        <v>-0.27059700000000575</v>
      </c>
      <c r="EQ65" s="561">
        <f t="shared" si="37"/>
        <v>-1.0756226775574433E-2</v>
      </c>
      <c r="ER65" s="617">
        <v>94.106644000000003</v>
      </c>
      <c r="ES65" s="617">
        <f t="shared" si="38"/>
        <v>-4.7434050000000099</v>
      </c>
      <c r="ET65" s="561">
        <f t="shared" si="39"/>
        <v>-4.7985863922030116E-2</v>
      </c>
    </row>
    <row r="66" spans="1:150" ht="15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4.4" x14ac:dyDescent="0.3"/>
  <cols>
    <col min="1" max="1" width="50.44140625" style="308" customWidth="1"/>
    <col min="2" max="2" width="17.44140625" style="308" customWidth="1"/>
    <col min="3" max="3" width="15.5546875" style="308" customWidth="1"/>
    <col min="4" max="4" width="11.88671875" style="308" hidden="1" customWidth="1"/>
    <col min="5" max="5" width="11.109375" style="308" customWidth="1"/>
    <col min="6" max="6" width="11.109375" style="308" hidden="1" customWidth="1"/>
    <col min="7" max="8" width="13" style="308" customWidth="1"/>
    <col min="9" max="9" width="10.5546875" style="308" customWidth="1"/>
    <col min="10" max="10" width="11" style="308" customWidth="1"/>
    <col min="11" max="256" width="9.109375" style="308"/>
    <col min="257" max="257" width="50.44140625" style="308" customWidth="1"/>
    <col min="258" max="258" width="17.44140625" style="308" customWidth="1"/>
    <col min="259" max="259" width="15.5546875" style="308" customWidth="1"/>
    <col min="260" max="260" width="0" style="308" hidden="1" customWidth="1"/>
    <col min="261" max="261" width="11.109375" style="308" customWidth="1"/>
    <col min="262" max="262" width="0" style="308" hidden="1" customWidth="1"/>
    <col min="263" max="264" width="13" style="308" customWidth="1"/>
    <col min="265" max="265" width="10.5546875" style="308" customWidth="1"/>
    <col min="266" max="266" width="11" style="308" customWidth="1"/>
    <col min="267" max="512" width="9.109375" style="308"/>
    <col min="513" max="513" width="50.44140625" style="308" customWidth="1"/>
    <col min="514" max="514" width="17.44140625" style="308" customWidth="1"/>
    <col min="515" max="515" width="15.5546875" style="308" customWidth="1"/>
    <col min="516" max="516" width="0" style="308" hidden="1" customWidth="1"/>
    <col min="517" max="517" width="11.109375" style="308" customWidth="1"/>
    <col min="518" max="518" width="0" style="308" hidden="1" customWidth="1"/>
    <col min="519" max="520" width="13" style="308" customWidth="1"/>
    <col min="521" max="521" width="10.5546875" style="308" customWidth="1"/>
    <col min="522" max="522" width="11" style="308" customWidth="1"/>
    <col min="523" max="768" width="9.109375" style="308"/>
    <col min="769" max="769" width="50.44140625" style="308" customWidth="1"/>
    <col min="770" max="770" width="17.44140625" style="308" customWidth="1"/>
    <col min="771" max="771" width="15.5546875" style="308" customWidth="1"/>
    <col min="772" max="772" width="0" style="308" hidden="1" customWidth="1"/>
    <col min="773" max="773" width="11.109375" style="308" customWidth="1"/>
    <col min="774" max="774" width="0" style="308" hidden="1" customWidth="1"/>
    <col min="775" max="776" width="13" style="308" customWidth="1"/>
    <col min="777" max="777" width="10.5546875" style="308" customWidth="1"/>
    <col min="778" max="778" width="11" style="308" customWidth="1"/>
    <col min="779" max="1024" width="9.109375" style="308"/>
    <col min="1025" max="1025" width="50.44140625" style="308" customWidth="1"/>
    <col min="1026" max="1026" width="17.44140625" style="308" customWidth="1"/>
    <col min="1027" max="1027" width="15.5546875" style="308" customWidth="1"/>
    <col min="1028" max="1028" width="0" style="308" hidden="1" customWidth="1"/>
    <col min="1029" max="1029" width="11.109375" style="308" customWidth="1"/>
    <col min="1030" max="1030" width="0" style="308" hidden="1" customWidth="1"/>
    <col min="1031" max="1032" width="13" style="308" customWidth="1"/>
    <col min="1033" max="1033" width="10.5546875" style="308" customWidth="1"/>
    <col min="1034" max="1034" width="11" style="308" customWidth="1"/>
    <col min="1035" max="1280" width="9.109375" style="308"/>
    <col min="1281" max="1281" width="50.44140625" style="308" customWidth="1"/>
    <col min="1282" max="1282" width="17.44140625" style="308" customWidth="1"/>
    <col min="1283" max="1283" width="15.5546875" style="308" customWidth="1"/>
    <col min="1284" max="1284" width="0" style="308" hidden="1" customWidth="1"/>
    <col min="1285" max="1285" width="11.109375" style="308" customWidth="1"/>
    <col min="1286" max="1286" width="0" style="308" hidden="1" customWidth="1"/>
    <col min="1287" max="1288" width="13" style="308" customWidth="1"/>
    <col min="1289" max="1289" width="10.5546875" style="308" customWidth="1"/>
    <col min="1290" max="1290" width="11" style="308" customWidth="1"/>
    <col min="1291" max="1536" width="9.109375" style="308"/>
    <col min="1537" max="1537" width="50.44140625" style="308" customWidth="1"/>
    <col min="1538" max="1538" width="17.44140625" style="308" customWidth="1"/>
    <col min="1539" max="1539" width="15.5546875" style="308" customWidth="1"/>
    <col min="1540" max="1540" width="0" style="308" hidden="1" customWidth="1"/>
    <col min="1541" max="1541" width="11.109375" style="308" customWidth="1"/>
    <col min="1542" max="1542" width="0" style="308" hidden="1" customWidth="1"/>
    <col min="1543" max="1544" width="13" style="308" customWidth="1"/>
    <col min="1545" max="1545" width="10.5546875" style="308" customWidth="1"/>
    <col min="1546" max="1546" width="11" style="308" customWidth="1"/>
    <col min="1547" max="1792" width="9.109375" style="308"/>
    <col min="1793" max="1793" width="50.44140625" style="308" customWidth="1"/>
    <col min="1794" max="1794" width="17.44140625" style="308" customWidth="1"/>
    <col min="1795" max="1795" width="15.5546875" style="308" customWidth="1"/>
    <col min="1796" max="1796" width="0" style="308" hidden="1" customWidth="1"/>
    <col min="1797" max="1797" width="11.109375" style="308" customWidth="1"/>
    <col min="1798" max="1798" width="0" style="308" hidden="1" customWidth="1"/>
    <col min="1799" max="1800" width="13" style="308" customWidth="1"/>
    <col min="1801" max="1801" width="10.5546875" style="308" customWidth="1"/>
    <col min="1802" max="1802" width="11" style="308" customWidth="1"/>
    <col min="1803" max="2048" width="9.109375" style="308"/>
    <col min="2049" max="2049" width="50.44140625" style="308" customWidth="1"/>
    <col min="2050" max="2050" width="17.44140625" style="308" customWidth="1"/>
    <col min="2051" max="2051" width="15.5546875" style="308" customWidth="1"/>
    <col min="2052" max="2052" width="0" style="308" hidden="1" customWidth="1"/>
    <col min="2053" max="2053" width="11.109375" style="308" customWidth="1"/>
    <col min="2054" max="2054" width="0" style="308" hidden="1" customWidth="1"/>
    <col min="2055" max="2056" width="13" style="308" customWidth="1"/>
    <col min="2057" max="2057" width="10.5546875" style="308" customWidth="1"/>
    <col min="2058" max="2058" width="11" style="308" customWidth="1"/>
    <col min="2059" max="2304" width="9.109375" style="308"/>
    <col min="2305" max="2305" width="50.44140625" style="308" customWidth="1"/>
    <col min="2306" max="2306" width="17.44140625" style="308" customWidth="1"/>
    <col min="2307" max="2307" width="15.5546875" style="308" customWidth="1"/>
    <col min="2308" max="2308" width="0" style="308" hidden="1" customWidth="1"/>
    <col min="2309" max="2309" width="11.109375" style="308" customWidth="1"/>
    <col min="2310" max="2310" width="0" style="308" hidden="1" customWidth="1"/>
    <col min="2311" max="2312" width="13" style="308" customWidth="1"/>
    <col min="2313" max="2313" width="10.5546875" style="308" customWidth="1"/>
    <col min="2314" max="2314" width="11" style="308" customWidth="1"/>
    <col min="2315" max="2560" width="9.109375" style="308"/>
    <col min="2561" max="2561" width="50.44140625" style="308" customWidth="1"/>
    <col min="2562" max="2562" width="17.44140625" style="308" customWidth="1"/>
    <col min="2563" max="2563" width="15.5546875" style="308" customWidth="1"/>
    <col min="2564" max="2564" width="0" style="308" hidden="1" customWidth="1"/>
    <col min="2565" max="2565" width="11.109375" style="308" customWidth="1"/>
    <col min="2566" max="2566" width="0" style="308" hidden="1" customWidth="1"/>
    <col min="2567" max="2568" width="13" style="308" customWidth="1"/>
    <col min="2569" max="2569" width="10.5546875" style="308" customWidth="1"/>
    <col min="2570" max="2570" width="11" style="308" customWidth="1"/>
    <col min="2571" max="2816" width="9.109375" style="308"/>
    <col min="2817" max="2817" width="50.44140625" style="308" customWidth="1"/>
    <col min="2818" max="2818" width="17.44140625" style="308" customWidth="1"/>
    <col min="2819" max="2819" width="15.5546875" style="308" customWidth="1"/>
    <col min="2820" max="2820" width="0" style="308" hidden="1" customWidth="1"/>
    <col min="2821" max="2821" width="11.109375" style="308" customWidth="1"/>
    <col min="2822" max="2822" width="0" style="308" hidden="1" customWidth="1"/>
    <col min="2823" max="2824" width="13" style="308" customWidth="1"/>
    <col min="2825" max="2825" width="10.5546875" style="308" customWidth="1"/>
    <col min="2826" max="2826" width="11" style="308" customWidth="1"/>
    <col min="2827" max="3072" width="9.109375" style="308"/>
    <col min="3073" max="3073" width="50.44140625" style="308" customWidth="1"/>
    <col min="3074" max="3074" width="17.44140625" style="308" customWidth="1"/>
    <col min="3075" max="3075" width="15.5546875" style="308" customWidth="1"/>
    <col min="3076" max="3076" width="0" style="308" hidden="1" customWidth="1"/>
    <col min="3077" max="3077" width="11.109375" style="308" customWidth="1"/>
    <col min="3078" max="3078" width="0" style="308" hidden="1" customWidth="1"/>
    <col min="3079" max="3080" width="13" style="308" customWidth="1"/>
    <col min="3081" max="3081" width="10.5546875" style="308" customWidth="1"/>
    <col min="3082" max="3082" width="11" style="308" customWidth="1"/>
    <col min="3083" max="3328" width="9.109375" style="308"/>
    <col min="3329" max="3329" width="50.44140625" style="308" customWidth="1"/>
    <col min="3330" max="3330" width="17.44140625" style="308" customWidth="1"/>
    <col min="3331" max="3331" width="15.5546875" style="308" customWidth="1"/>
    <col min="3332" max="3332" width="0" style="308" hidden="1" customWidth="1"/>
    <col min="3333" max="3333" width="11.109375" style="308" customWidth="1"/>
    <col min="3334" max="3334" width="0" style="308" hidden="1" customWidth="1"/>
    <col min="3335" max="3336" width="13" style="308" customWidth="1"/>
    <col min="3337" max="3337" width="10.5546875" style="308" customWidth="1"/>
    <col min="3338" max="3338" width="11" style="308" customWidth="1"/>
    <col min="3339" max="3584" width="9.109375" style="308"/>
    <col min="3585" max="3585" width="50.44140625" style="308" customWidth="1"/>
    <col min="3586" max="3586" width="17.44140625" style="308" customWidth="1"/>
    <col min="3587" max="3587" width="15.5546875" style="308" customWidth="1"/>
    <col min="3588" max="3588" width="0" style="308" hidden="1" customWidth="1"/>
    <col min="3589" max="3589" width="11.109375" style="308" customWidth="1"/>
    <col min="3590" max="3590" width="0" style="308" hidden="1" customWidth="1"/>
    <col min="3591" max="3592" width="13" style="308" customWidth="1"/>
    <col min="3593" max="3593" width="10.5546875" style="308" customWidth="1"/>
    <col min="3594" max="3594" width="11" style="308" customWidth="1"/>
    <col min="3595" max="3840" width="9.109375" style="308"/>
    <col min="3841" max="3841" width="50.44140625" style="308" customWidth="1"/>
    <col min="3842" max="3842" width="17.44140625" style="308" customWidth="1"/>
    <col min="3843" max="3843" width="15.5546875" style="308" customWidth="1"/>
    <col min="3844" max="3844" width="0" style="308" hidden="1" customWidth="1"/>
    <col min="3845" max="3845" width="11.109375" style="308" customWidth="1"/>
    <col min="3846" max="3846" width="0" style="308" hidden="1" customWidth="1"/>
    <col min="3847" max="3848" width="13" style="308" customWidth="1"/>
    <col min="3849" max="3849" width="10.5546875" style="308" customWidth="1"/>
    <col min="3850" max="3850" width="11" style="308" customWidth="1"/>
    <col min="3851" max="4096" width="9.109375" style="308"/>
    <col min="4097" max="4097" width="50.44140625" style="308" customWidth="1"/>
    <col min="4098" max="4098" width="17.44140625" style="308" customWidth="1"/>
    <col min="4099" max="4099" width="15.5546875" style="308" customWidth="1"/>
    <col min="4100" max="4100" width="0" style="308" hidden="1" customWidth="1"/>
    <col min="4101" max="4101" width="11.109375" style="308" customWidth="1"/>
    <col min="4102" max="4102" width="0" style="308" hidden="1" customWidth="1"/>
    <col min="4103" max="4104" width="13" style="308" customWidth="1"/>
    <col min="4105" max="4105" width="10.5546875" style="308" customWidth="1"/>
    <col min="4106" max="4106" width="11" style="308" customWidth="1"/>
    <col min="4107" max="4352" width="9.109375" style="308"/>
    <col min="4353" max="4353" width="50.44140625" style="308" customWidth="1"/>
    <col min="4354" max="4354" width="17.44140625" style="308" customWidth="1"/>
    <col min="4355" max="4355" width="15.5546875" style="308" customWidth="1"/>
    <col min="4356" max="4356" width="0" style="308" hidden="1" customWidth="1"/>
    <col min="4357" max="4357" width="11.109375" style="308" customWidth="1"/>
    <col min="4358" max="4358" width="0" style="308" hidden="1" customWidth="1"/>
    <col min="4359" max="4360" width="13" style="308" customWidth="1"/>
    <col min="4361" max="4361" width="10.5546875" style="308" customWidth="1"/>
    <col min="4362" max="4362" width="11" style="308" customWidth="1"/>
    <col min="4363" max="4608" width="9.109375" style="308"/>
    <col min="4609" max="4609" width="50.44140625" style="308" customWidth="1"/>
    <col min="4610" max="4610" width="17.44140625" style="308" customWidth="1"/>
    <col min="4611" max="4611" width="15.5546875" style="308" customWidth="1"/>
    <col min="4612" max="4612" width="0" style="308" hidden="1" customWidth="1"/>
    <col min="4613" max="4613" width="11.109375" style="308" customWidth="1"/>
    <col min="4614" max="4614" width="0" style="308" hidden="1" customWidth="1"/>
    <col min="4615" max="4616" width="13" style="308" customWidth="1"/>
    <col min="4617" max="4617" width="10.5546875" style="308" customWidth="1"/>
    <col min="4618" max="4618" width="11" style="308" customWidth="1"/>
    <col min="4619" max="4864" width="9.109375" style="308"/>
    <col min="4865" max="4865" width="50.44140625" style="308" customWidth="1"/>
    <col min="4866" max="4866" width="17.44140625" style="308" customWidth="1"/>
    <col min="4867" max="4867" width="15.5546875" style="308" customWidth="1"/>
    <col min="4868" max="4868" width="0" style="308" hidden="1" customWidth="1"/>
    <col min="4869" max="4869" width="11.109375" style="308" customWidth="1"/>
    <col min="4870" max="4870" width="0" style="308" hidden="1" customWidth="1"/>
    <col min="4871" max="4872" width="13" style="308" customWidth="1"/>
    <col min="4873" max="4873" width="10.5546875" style="308" customWidth="1"/>
    <col min="4874" max="4874" width="11" style="308" customWidth="1"/>
    <col min="4875" max="5120" width="9.109375" style="308"/>
    <col min="5121" max="5121" width="50.44140625" style="308" customWidth="1"/>
    <col min="5122" max="5122" width="17.44140625" style="308" customWidth="1"/>
    <col min="5123" max="5123" width="15.5546875" style="308" customWidth="1"/>
    <col min="5124" max="5124" width="0" style="308" hidden="1" customWidth="1"/>
    <col min="5125" max="5125" width="11.109375" style="308" customWidth="1"/>
    <col min="5126" max="5126" width="0" style="308" hidden="1" customWidth="1"/>
    <col min="5127" max="5128" width="13" style="308" customWidth="1"/>
    <col min="5129" max="5129" width="10.5546875" style="308" customWidth="1"/>
    <col min="5130" max="5130" width="11" style="308" customWidth="1"/>
    <col min="5131" max="5376" width="9.109375" style="308"/>
    <col min="5377" max="5377" width="50.44140625" style="308" customWidth="1"/>
    <col min="5378" max="5378" width="17.44140625" style="308" customWidth="1"/>
    <col min="5379" max="5379" width="15.5546875" style="308" customWidth="1"/>
    <col min="5380" max="5380" width="0" style="308" hidden="1" customWidth="1"/>
    <col min="5381" max="5381" width="11.109375" style="308" customWidth="1"/>
    <col min="5382" max="5382" width="0" style="308" hidden="1" customWidth="1"/>
    <col min="5383" max="5384" width="13" style="308" customWidth="1"/>
    <col min="5385" max="5385" width="10.5546875" style="308" customWidth="1"/>
    <col min="5386" max="5386" width="11" style="308" customWidth="1"/>
    <col min="5387" max="5632" width="9.109375" style="308"/>
    <col min="5633" max="5633" width="50.44140625" style="308" customWidth="1"/>
    <col min="5634" max="5634" width="17.44140625" style="308" customWidth="1"/>
    <col min="5635" max="5635" width="15.5546875" style="308" customWidth="1"/>
    <col min="5636" max="5636" width="0" style="308" hidden="1" customWidth="1"/>
    <col min="5637" max="5637" width="11.109375" style="308" customWidth="1"/>
    <col min="5638" max="5638" width="0" style="308" hidden="1" customWidth="1"/>
    <col min="5639" max="5640" width="13" style="308" customWidth="1"/>
    <col min="5641" max="5641" width="10.5546875" style="308" customWidth="1"/>
    <col min="5642" max="5642" width="11" style="308" customWidth="1"/>
    <col min="5643" max="5888" width="9.109375" style="308"/>
    <col min="5889" max="5889" width="50.44140625" style="308" customWidth="1"/>
    <col min="5890" max="5890" width="17.44140625" style="308" customWidth="1"/>
    <col min="5891" max="5891" width="15.5546875" style="308" customWidth="1"/>
    <col min="5892" max="5892" width="0" style="308" hidden="1" customWidth="1"/>
    <col min="5893" max="5893" width="11.109375" style="308" customWidth="1"/>
    <col min="5894" max="5894" width="0" style="308" hidden="1" customWidth="1"/>
    <col min="5895" max="5896" width="13" style="308" customWidth="1"/>
    <col min="5897" max="5897" width="10.5546875" style="308" customWidth="1"/>
    <col min="5898" max="5898" width="11" style="308" customWidth="1"/>
    <col min="5899" max="6144" width="9.109375" style="308"/>
    <col min="6145" max="6145" width="50.44140625" style="308" customWidth="1"/>
    <col min="6146" max="6146" width="17.44140625" style="308" customWidth="1"/>
    <col min="6147" max="6147" width="15.5546875" style="308" customWidth="1"/>
    <col min="6148" max="6148" width="0" style="308" hidden="1" customWidth="1"/>
    <col min="6149" max="6149" width="11.109375" style="308" customWidth="1"/>
    <col min="6150" max="6150" width="0" style="308" hidden="1" customWidth="1"/>
    <col min="6151" max="6152" width="13" style="308" customWidth="1"/>
    <col min="6153" max="6153" width="10.5546875" style="308" customWidth="1"/>
    <col min="6154" max="6154" width="11" style="308" customWidth="1"/>
    <col min="6155" max="6400" width="9.109375" style="308"/>
    <col min="6401" max="6401" width="50.44140625" style="308" customWidth="1"/>
    <col min="6402" max="6402" width="17.44140625" style="308" customWidth="1"/>
    <col min="6403" max="6403" width="15.5546875" style="308" customWidth="1"/>
    <col min="6404" max="6404" width="0" style="308" hidden="1" customWidth="1"/>
    <col min="6405" max="6405" width="11.109375" style="308" customWidth="1"/>
    <col min="6406" max="6406" width="0" style="308" hidden="1" customWidth="1"/>
    <col min="6407" max="6408" width="13" style="308" customWidth="1"/>
    <col min="6409" max="6409" width="10.5546875" style="308" customWidth="1"/>
    <col min="6410" max="6410" width="11" style="308" customWidth="1"/>
    <col min="6411" max="6656" width="9.109375" style="308"/>
    <col min="6657" max="6657" width="50.44140625" style="308" customWidth="1"/>
    <col min="6658" max="6658" width="17.44140625" style="308" customWidth="1"/>
    <col min="6659" max="6659" width="15.5546875" style="308" customWidth="1"/>
    <col min="6660" max="6660" width="0" style="308" hidden="1" customWidth="1"/>
    <col min="6661" max="6661" width="11.109375" style="308" customWidth="1"/>
    <col min="6662" max="6662" width="0" style="308" hidden="1" customWidth="1"/>
    <col min="6663" max="6664" width="13" style="308" customWidth="1"/>
    <col min="6665" max="6665" width="10.5546875" style="308" customWidth="1"/>
    <col min="6666" max="6666" width="11" style="308" customWidth="1"/>
    <col min="6667" max="6912" width="9.109375" style="308"/>
    <col min="6913" max="6913" width="50.44140625" style="308" customWidth="1"/>
    <col min="6914" max="6914" width="17.44140625" style="308" customWidth="1"/>
    <col min="6915" max="6915" width="15.5546875" style="308" customWidth="1"/>
    <col min="6916" max="6916" width="0" style="308" hidden="1" customWidth="1"/>
    <col min="6917" max="6917" width="11.109375" style="308" customWidth="1"/>
    <col min="6918" max="6918" width="0" style="308" hidden="1" customWidth="1"/>
    <col min="6919" max="6920" width="13" style="308" customWidth="1"/>
    <col min="6921" max="6921" width="10.5546875" style="308" customWidth="1"/>
    <col min="6922" max="6922" width="11" style="308" customWidth="1"/>
    <col min="6923" max="7168" width="9.109375" style="308"/>
    <col min="7169" max="7169" width="50.44140625" style="308" customWidth="1"/>
    <col min="7170" max="7170" width="17.44140625" style="308" customWidth="1"/>
    <col min="7171" max="7171" width="15.5546875" style="308" customWidth="1"/>
    <col min="7172" max="7172" width="0" style="308" hidden="1" customWidth="1"/>
    <col min="7173" max="7173" width="11.109375" style="308" customWidth="1"/>
    <col min="7174" max="7174" width="0" style="308" hidden="1" customWidth="1"/>
    <col min="7175" max="7176" width="13" style="308" customWidth="1"/>
    <col min="7177" max="7177" width="10.5546875" style="308" customWidth="1"/>
    <col min="7178" max="7178" width="11" style="308" customWidth="1"/>
    <col min="7179" max="7424" width="9.109375" style="308"/>
    <col min="7425" max="7425" width="50.44140625" style="308" customWidth="1"/>
    <col min="7426" max="7426" width="17.44140625" style="308" customWidth="1"/>
    <col min="7427" max="7427" width="15.5546875" style="308" customWidth="1"/>
    <col min="7428" max="7428" width="0" style="308" hidden="1" customWidth="1"/>
    <col min="7429" max="7429" width="11.109375" style="308" customWidth="1"/>
    <col min="7430" max="7430" width="0" style="308" hidden="1" customWidth="1"/>
    <col min="7431" max="7432" width="13" style="308" customWidth="1"/>
    <col min="7433" max="7433" width="10.5546875" style="308" customWidth="1"/>
    <col min="7434" max="7434" width="11" style="308" customWidth="1"/>
    <col min="7435" max="7680" width="9.109375" style="308"/>
    <col min="7681" max="7681" width="50.44140625" style="308" customWidth="1"/>
    <col min="7682" max="7682" width="17.44140625" style="308" customWidth="1"/>
    <col min="7683" max="7683" width="15.5546875" style="308" customWidth="1"/>
    <col min="7684" max="7684" width="0" style="308" hidden="1" customWidth="1"/>
    <col min="7685" max="7685" width="11.109375" style="308" customWidth="1"/>
    <col min="7686" max="7686" width="0" style="308" hidden="1" customWidth="1"/>
    <col min="7687" max="7688" width="13" style="308" customWidth="1"/>
    <col min="7689" max="7689" width="10.5546875" style="308" customWidth="1"/>
    <col min="7690" max="7690" width="11" style="308" customWidth="1"/>
    <col min="7691" max="7936" width="9.109375" style="308"/>
    <col min="7937" max="7937" width="50.44140625" style="308" customWidth="1"/>
    <col min="7938" max="7938" width="17.44140625" style="308" customWidth="1"/>
    <col min="7939" max="7939" width="15.5546875" style="308" customWidth="1"/>
    <col min="7940" max="7940" width="0" style="308" hidden="1" customWidth="1"/>
    <col min="7941" max="7941" width="11.109375" style="308" customWidth="1"/>
    <col min="7942" max="7942" width="0" style="308" hidden="1" customWidth="1"/>
    <col min="7943" max="7944" width="13" style="308" customWidth="1"/>
    <col min="7945" max="7945" width="10.5546875" style="308" customWidth="1"/>
    <col min="7946" max="7946" width="11" style="308" customWidth="1"/>
    <col min="7947" max="8192" width="9.109375" style="308"/>
    <col min="8193" max="8193" width="50.44140625" style="308" customWidth="1"/>
    <col min="8194" max="8194" width="17.44140625" style="308" customWidth="1"/>
    <col min="8195" max="8195" width="15.5546875" style="308" customWidth="1"/>
    <col min="8196" max="8196" width="0" style="308" hidden="1" customWidth="1"/>
    <col min="8197" max="8197" width="11.109375" style="308" customWidth="1"/>
    <col min="8198" max="8198" width="0" style="308" hidden="1" customWidth="1"/>
    <col min="8199" max="8200" width="13" style="308" customWidth="1"/>
    <col min="8201" max="8201" width="10.5546875" style="308" customWidth="1"/>
    <col min="8202" max="8202" width="11" style="308" customWidth="1"/>
    <col min="8203" max="8448" width="9.109375" style="308"/>
    <col min="8449" max="8449" width="50.44140625" style="308" customWidth="1"/>
    <col min="8450" max="8450" width="17.44140625" style="308" customWidth="1"/>
    <col min="8451" max="8451" width="15.5546875" style="308" customWidth="1"/>
    <col min="8452" max="8452" width="0" style="308" hidden="1" customWidth="1"/>
    <col min="8453" max="8453" width="11.109375" style="308" customWidth="1"/>
    <col min="8454" max="8454" width="0" style="308" hidden="1" customWidth="1"/>
    <col min="8455" max="8456" width="13" style="308" customWidth="1"/>
    <col min="8457" max="8457" width="10.5546875" style="308" customWidth="1"/>
    <col min="8458" max="8458" width="11" style="308" customWidth="1"/>
    <col min="8459" max="8704" width="9.109375" style="308"/>
    <col min="8705" max="8705" width="50.44140625" style="308" customWidth="1"/>
    <col min="8706" max="8706" width="17.44140625" style="308" customWidth="1"/>
    <col min="8707" max="8707" width="15.5546875" style="308" customWidth="1"/>
    <col min="8708" max="8708" width="0" style="308" hidden="1" customWidth="1"/>
    <col min="8709" max="8709" width="11.109375" style="308" customWidth="1"/>
    <col min="8710" max="8710" width="0" style="308" hidden="1" customWidth="1"/>
    <col min="8711" max="8712" width="13" style="308" customWidth="1"/>
    <col min="8713" max="8713" width="10.5546875" style="308" customWidth="1"/>
    <col min="8714" max="8714" width="11" style="308" customWidth="1"/>
    <col min="8715" max="8960" width="9.109375" style="308"/>
    <col min="8961" max="8961" width="50.44140625" style="308" customWidth="1"/>
    <col min="8962" max="8962" width="17.44140625" style="308" customWidth="1"/>
    <col min="8963" max="8963" width="15.5546875" style="308" customWidth="1"/>
    <col min="8964" max="8964" width="0" style="308" hidden="1" customWidth="1"/>
    <col min="8965" max="8965" width="11.109375" style="308" customWidth="1"/>
    <col min="8966" max="8966" width="0" style="308" hidden="1" customWidth="1"/>
    <col min="8967" max="8968" width="13" style="308" customWidth="1"/>
    <col min="8969" max="8969" width="10.5546875" style="308" customWidth="1"/>
    <col min="8970" max="8970" width="11" style="308" customWidth="1"/>
    <col min="8971" max="9216" width="9.109375" style="308"/>
    <col min="9217" max="9217" width="50.44140625" style="308" customWidth="1"/>
    <col min="9218" max="9218" width="17.44140625" style="308" customWidth="1"/>
    <col min="9219" max="9219" width="15.5546875" style="308" customWidth="1"/>
    <col min="9220" max="9220" width="0" style="308" hidden="1" customWidth="1"/>
    <col min="9221" max="9221" width="11.109375" style="308" customWidth="1"/>
    <col min="9222" max="9222" width="0" style="308" hidden="1" customWidth="1"/>
    <col min="9223" max="9224" width="13" style="308" customWidth="1"/>
    <col min="9225" max="9225" width="10.5546875" style="308" customWidth="1"/>
    <col min="9226" max="9226" width="11" style="308" customWidth="1"/>
    <col min="9227" max="9472" width="9.109375" style="308"/>
    <col min="9473" max="9473" width="50.44140625" style="308" customWidth="1"/>
    <col min="9474" max="9474" width="17.44140625" style="308" customWidth="1"/>
    <col min="9475" max="9475" width="15.5546875" style="308" customWidth="1"/>
    <col min="9476" max="9476" width="0" style="308" hidden="1" customWidth="1"/>
    <col min="9477" max="9477" width="11.109375" style="308" customWidth="1"/>
    <col min="9478" max="9478" width="0" style="308" hidden="1" customWidth="1"/>
    <col min="9479" max="9480" width="13" style="308" customWidth="1"/>
    <col min="9481" max="9481" width="10.5546875" style="308" customWidth="1"/>
    <col min="9482" max="9482" width="11" style="308" customWidth="1"/>
    <col min="9483" max="9728" width="9.109375" style="308"/>
    <col min="9729" max="9729" width="50.44140625" style="308" customWidth="1"/>
    <col min="9730" max="9730" width="17.44140625" style="308" customWidth="1"/>
    <col min="9731" max="9731" width="15.5546875" style="308" customWidth="1"/>
    <col min="9732" max="9732" width="0" style="308" hidden="1" customWidth="1"/>
    <col min="9733" max="9733" width="11.109375" style="308" customWidth="1"/>
    <col min="9734" max="9734" width="0" style="308" hidden="1" customWidth="1"/>
    <col min="9735" max="9736" width="13" style="308" customWidth="1"/>
    <col min="9737" max="9737" width="10.5546875" style="308" customWidth="1"/>
    <col min="9738" max="9738" width="11" style="308" customWidth="1"/>
    <col min="9739" max="9984" width="9.109375" style="308"/>
    <col min="9985" max="9985" width="50.44140625" style="308" customWidth="1"/>
    <col min="9986" max="9986" width="17.44140625" style="308" customWidth="1"/>
    <col min="9987" max="9987" width="15.5546875" style="308" customWidth="1"/>
    <col min="9988" max="9988" width="0" style="308" hidden="1" customWidth="1"/>
    <col min="9989" max="9989" width="11.109375" style="308" customWidth="1"/>
    <col min="9990" max="9990" width="0" style="308" hidden="1" customWidth="1"/>
    <col min="9991" max="9992" width="13" style="308" customWidth="1"/>
    <col min="9993" max="9993" width="10.5546875" style="308" customWidth="1"/>
    <col min="9994" max="9994" width="11" style="308" customWidth="1"/>
    <col min="9995" max="10240" width="9.109375" style="308"/>
    <col min="10241" max="10241" width="50.44140625" style="308" customWidth="1"/>
    <col min="10242" max="10242" width="17.44140625" style="308" customWidth="1"/>
    <col min="10243" max="10243" width="15.5546875" style="308" customWidth="1"/>
    <col min="10244" max="10244" width="0" style="308" hidden="1" customWidth="1"/>
    <col min="10245" max="10245" width="11.109375" style="308" customWidth="1"/>
    <col min="10246" max="10246" width="0" style="308" hidden="1" customWidth="1"/>
    <col min="10247" max="10248" width="13" style="308" customWidth="1"/>
    <col min="10249" max="10249" width="10.5546875" style="308" customWidth="1"/>
    <col min="10250" max="10250" width="11" style="308" customWidth="1"/>
    <col min="10251" max="10496" width="9.109375" style="308"/>
    <col min="10497" max="10497" width="50.44140625" style="308" customWidth="1"/>
    <col min="10498" max="10498" width="17.44140625" style="308" customWidth="1"/>
    <col min="10499" max="10499" width="15.5546875" style="308" customWidth="1"/>
    <col min="10500" max="10500" width="0" style="308" hidden="1" customWidth="1"/>
    <col min="10501" max="10501" width="11.109375" style="308" customWidth="1"/>
    <col min="10502" max="10502" width="0" style="308" hidden="1" customWidth="1"/>
    <col min="10503" max="10504" width="13" style="308" customWidth="1"/>
    <col min="10505" max="10505" width="10.5546875" style="308" customWidth="1"/>
    <col min="10506" max="10506" width="11" style="308" customWidth="1"/>
    <col min="10507" max="10752" width="9.109375" style="308"/>
    <col min="10753" max="10753" width="50.44140625" style="308" customWidth="1"/>
    <col min="10754" max="10754" width="17.44140625" style="308" customWidth="1"/>
    <col min="10755" max="10755" width="15.5546875" style="308" customWidth="1"/>
    <col min="10756" max="10756" width="0" style="308" hidden="1" customWidth="1"/>
    <col min="10757" max="10757" width="11.109375" style="308" customWidth="1"/>
    <col min="10758" max="10758" width="0" style="308" hidden="1" customWidth="1"/>
    <col min="10759" max="10760" width="13" style="308" customWidth="1"/>
    <col min="10761" max="10761" width="10.5546875" style="308" customWidth="1"/>
    <col min="10762" max="10762" width="11" style="308" customWidth="1"/>
    <col min="10763" max="11008" width="9.109375" style="308"/>
    <col min="11009" max="11009" width="50.44140625" style="308" customWidth="1"/>
    <col min="11010" max="11010" width="17.44140625" style="308" customWidth="1"/>
    <col min="11011" max="11011" width="15.5546875" style="308" customWidth="1"/>
    <col min="11012" max="11012" width="0" style="308" hidden="1" customWidth="1"/>
    <col min="11013" max="11013" width="11.109375" style="308" customWidth="1"/>
    <col min="11014" max="11014" width="0" style="308" hidden="1" customWidth="1"/>
    <col min="11015" max="11016" width="13" style="308" customWidth="1"/>
    <col min="11017" max="11017" width="10.5546875" style="308" customWidth="1"/>
    <col min="11018" max="11018" width="11" style="308" customWidth="1"/>
    <col min="11019" max="11264" width="9.109375" style="308"/>
    <col min="11265" max="11265" width="50.44140625" style="308" customWidth="1"/>
    <col min="11266" max="11266" width="17.44140625" style="308" customWidth="1"/>
    <col min="11267" max="11267" width="15.5546875" style="308" customWidth="1"/>
    <col min="11268" max="11268" width="0" style="308" hidden="1" customWidth="1"/>
    <col min="11269" max="11269" width="11.109375" style="308" customWidth="1"/>
    <col min="11270" max="11270" width="0" style="308" hidden="1" customWidth="1"/>
    <col min="11271" max="11272" width="13" style="308" customWidth="1"/>
    <col min="11273" max="11273" width="10.5546875" style="308" customWidth="1"/>
    <col min="11274" max="11274" width="11" style="308" customWidth="1"/>
    <col min="11275" max="11520" width="9.109375" style="308"/>
    <col min="11521" max="11521" width="50.44140625" style="308" customWidth="1"/>
    <col min="11522" max="11522" width="17.44140625" style="308" customWidth="1"/>
    <col min="11523" max="11523" width="15.5546875" style="308" customWidth="1"/>
    <col min="11524" max="11524" width="0" style="308" hidden="1" customWidth="1"/>
    <col min="11525" max="11525" width="11.109375" style="308" customWidth="1"/>
    <col min="11526" max="11526" width="0" style="308" hidden="1" customWidth="1"/>
    <col min="11527" max="11528" width="13" style="308" customWidth="1"/>
    <col min="11529" max="11529" width="10.5546875" style="308" customWidth="1"/>
    <col min="11530" max="11530" width="11" style="308" customWidth="1"/>
    <col min="11531" max="11776" width="9.109375" style="308"/>
    <col min="11777" max="11777" width="50.44140625" style="308" customWidth="1"/>
    <col min="11778" max="11778" width="17.44140625" style="308" customWidth="1"/>
    <col min="11779" max="11779" width="15.5546875" style="308" customWidth="1"/>
    <col min="11780" max="11780" width="0" style="308" hidden="1" customWidth="1"/>
    <col min="11781" max="11781" width="11.109375" style="308" customWidth="1"/>
    <col min="11782" max="11782" width="0" style="308" hidden="1" customWidth="1"/>
    <col min="11783" max="11784" width="13" style="308" customWidth="1"/>
    <col min="11785" max="11785" width="10.5546875" style="308" customWidth="1"/>
    <col min="11786" max="11786" width="11" style="308" customWidth="1"/>
    <col min="11787" max="12032" width="9.109375" style="308"/>
    <col min="12033" max="12033" width="50.44140625" style="308" customWidth="1"/>
    <col min="12034" max="12034" width="17.44140625" style="308" customWidth="1"/>
    <col min="12035" max="12035" width="15.5546875" style="308" customWidth="1"/>
    <col min="12036" max="12036" width="0" style="308" hidden="1" customWidth="1"/>
    <col min="12037" max="12037" width="11.109375" style="308" customWidth="1"/>
    <col min="12038" max="12038" width="0" style="308" hidden="1" customWidth="1"/>
    <col min="12039" max="12040" width="13" style="308" customWidth="1"/>
    <col min="12041" max="12041" width="10.5546875" style="308" customWidth="1"/>
    <col min="12042" max="12042" width="11" style="308" customWidth="1"/>
    <col min="12043" max="12288" width="9.109375" style="308"/>
    <col min="12289" max="12289" width="50.44140625" style="308" customWidth="1"/>
    <col min="12290" max="12290" width="17.44140625" style="308" customWidth="1"/>
    <col min="12291" max="12291" width="15.5546875" style="308" customWidth="1"/>
    <col min="12292" max="12292" width="0" style="308" hidden="1" customWidth="1"/>
    <col min="12293" max="12293" width="11.109375" style="308" customWidth="1"/>
    <col min="12294" max="12294" width="0" style="308" hidden="1" customWidth="1"/>
    <col min="12295" max="12296" width="13" style="308" customWidth="1"/>
    <col min="12297" max="12297" width="10.5546875" style="308" customWidth="1"/>
    <col min="12298" max="12298" width="11" style="308" customWidth="1"/>
    <col min="12299" max="12544" width="9.109375" style="308"/>
    <col min="12545" max="12545" width="50.44140625" style="308" customWidth="1"/>
    <col min="12546" max="12546" width="17.44140625" style="308" customWidth="1"/>
    <col min="12547" max="12547" width="15.5546875" style="308" customWidth="1"/>
    <col min="12548" max="12548" width="0" style="308" hidden="1" customWidth="1"/>
    <col min="12549" max="12549" width="11.109375" style="308" customWidth="1"/>
    <col min="12550" max="12550" width="0" style="308" hidden="1" customWidth="1"/>
    <col min="12551" max="12552" width="13" style="308" customWidth="1"/>
    <col min="12553" max="12553" width="10.5546875" style="308" customWidth="1"/>
    <col min="12554" max="12554" width="11" style="308" customWidth="1"/>
    <col min="12555" max="12800" width="9.109375" style="308"/>
    <col min="12801" max="12801" width="50.44140625" style="308" customWidth="1"/>
    <col min="12802" max="12802" width="17.44140625" style="308" customWidth="1"/>
    <col min="12803" max="12803" width="15.5546875" style="308" customWidth="1"/>
    <col min="12804" max="12804" width="0" style="308" hidden="1" customWidth="1"/>
    <col min="12805" max="12805" width="11.109375" style="308" customWidth="1"/>
    <col min="12806" max="12806" width="0" style="308" hidden="1" customWidth="1"/>
    <col min="12807" max="12808" width="13" style="308" customWidth="1"/>
    <col min="12809" max="12809" width="10.5546875" style="308" customWidth="1"/>
    <col min="12810" max="12810" width="11" style="308" customWidth="1"/>
    <col min="12811" max="13056" width="9.109375" style="308"/>
    <col min="13057" max="13057" width="50.44140625" style="308" customWidth="1"/>
    <col min="13058" max="13058" width="17.44140625" style="308" customWidth="1"/>
    <col min="13059" max="13059" width="15.5546875" style="308" customWidth="1"/>
    <col min="13060" max="13060" width="0" style="308" hidden="1" customWidth="1"/>
    <col min="13061" max="13061" width="11.109375" style="308" customWidth="1"/>
    <col min="13062" max="13062" width="0" style="308" hidden="1" customWidth="1"/>
    <col min="13063" max="13064" width="13" style="308" customWidth="1"/>
    <col min="13065" max="13065" width="10.5546875" style="308" customWidth="1"/>
    <col min="13066" max="13066" width="11" style="308" customWidth="1"/>
    <col min="13067" max="13312" width="9.109375" style="308"/>
    <col min="13313" max="13313" width="50.44140625" style="308" customWidth="1"/>
    <col min="13314" max="13314" width="17.44140625" style="308" customWidth="1"/>
    <col min="13315" max="13315" width="15.5546875" style="308" customWidth="1"/>
    <col min="13316" max="13316" width="0" style="308" hidden="1" customWidth="1"/>
    <col min="13317" max="13317" width="11.109375" style="308" customWidth="1"/>
    <col min="13318" max="13318" width="0" style="308" hidden="1" customWidth="1"/>
    <col min="13319" max="13320" width="13" style="308" customWidth="1"/>
    <col min="13321" max="13321" width="10.5546875" style="308" customWidth="1"/>
    <col min="13322" max="13322" width="11" style="308" customWidth="1"/>
    <col min="13323" max="13568" width="9.109375" style="308"/>
    <col min="13569" max="13569" width="50.44140625" style="308" customWidth="1"/>
    <col min="13570" max="13570" width="17.44140625" style="308" customWidth="1"/>
    <col min="13571" max="13571" width="15.5546875" style="308" customWidth="1"/>
    <col min="13572" max="13572" width="0" style="308" hidden="1" customWidth="1"/>
    <col min="13573" max="13573" width="11.109375" style="308" customWidth="1"/>
    <col min="13574" max="13574" width="0" style="308" hidden="1" customWidth="1"/>
    <col min="13575" max="13576" width="13" style="308" customWidth="1"/>
    <col min="13577" max="13577" width="10.5546875" style="308" customWidth="1"/>
    <col min="13578" max="13578" width="11" style="308" customWidth="1"/>
    <col min="13579" max="13824" width="9.109375" style="308"/>
    <col min="13825" max="13825" width="50.44140625" style="308" customWidth="1"/>
    <col min="13826" max="13826" width="17.44140625" style="308" customWidth="1"/>
    <col min="13827" max="13827" width="15.5546875" style="308" customWidth="1"/>
    <col min="13828" max="13828" width="0" style="308" hidden="1" customWidth="1"/>
    <col min="13829" max="13829" width="11.109375" style="308" customWidth="1"/>
    <col min="13830" max="13830" width="0" style="308" hidden="1" customWidth="1"/>
    <col min="13831" max="13832" width="13" style="308" customWidth="1"/>
    <col min="13833" max="13833" width="10.5546875" style="308" customWidth="1"/>
    <col min="13834" max="13834" width="11" style="308" customWidth="1"/>
    <col min="13835" max="14080" width="9.109375" style="308"/>
    <col min="14081" max="14081" width="50.44140625" style="308" customWidth="1"/>
    <col min="14082" max="14082" width="17.44140625" style="308" customWidth="1"/>
    <col min="14083" max="14083" width="15.5546875" style="308" customWidth="1"/>
    <col min="14084" max="14084" width="0" style="308" hidden="1" customWidth="1"/>
    <col min="14085" max="14085" width="11.109375" style="308" customWidth="1"/>
    <col min="14086" max="14086" width="0" style="308" hidden="1" customWidth="1"/>
    <col min="14087" max="14088" width="13" style="308" customWidth="1"/>
    <col min="14089" max="14089" width="10.5546875" style="308" customWidth="1"/>
    <col min="14090" max="14090" width="11" style="308" customWidth="1"/>
    <col min="14091" max="14336" width="9.109375" style="308"/>
    <col min="14337" max="14337" width="50.44140625" style="308" customWidth="1"/>
    <col min="14338" max="14338" width="17.44140625" style="308" customWidth="1"/>
    <col min="14339" max="14339" width="15.5546875" style="308" customWidth="1"/>
    <col min="14340" max="14340" width="0" style="308" hidden="1" customWidth="1"/>
    <col min="14341" max="14341" width="11.109375" style="308" customWidth="1"/>
    <col min="14342" max="14342" width="0" style="308" hidden="1" customWidth="1"/>
    <col min="14343" max="14344" width="13" style="308" customWidth="1"/>
    <col min="14345" max="14345" width="10.5546875" style="308" customWidth="1"/>
    <col min="14346" max="14346" width="11" style="308" customWidth="1"/>
    <col min="14347" max="14592" width="9.109375" style="308"/>
    <col min="14593" max="14593" width="50.44140625" style="308" customWidth="1"/>
    <col min="14594" max="14594" width="17.44140625" style="308" customWidth="1"/>
    <col min="14595" max="14595" width="15.5546875" style="308" customWidth="1"/>
    <col min="14596" max="14596" width="0" style="308" hidden="1" customWidth="1"/>
    <col min="14597" max="14597" width="11.109375" style="308" customWidth="1"/>
    <col min="14598" max="14598" width="0" style="308" hidden="1" customWidth="1"/>
    <col min="14599" max="14600" width="13" style="308" customWidth="1"/>
    <col min="14601" max="14601" width="10.5546875" style="308" customWidth="1"/>
    <col min="14602" max="14602" width="11" style="308" customWidth="1"/>
    <col min="14603" max="14848" width="9.109375" style="308"/>
    <col min="14849" max="14849" width="50.44140625" style="308" customWidth="1"/>
    <col min="14850" max="14850" width="17.44140625" style="308" customWidth="1"/>
    <col min="14851" max="14851" width="15.5546875" style="308" customWidth="1"/>
    <col min="14852" max="14852" width="0" style="308" hidden="1" customWidth="1"/>
    <col min="14853" max="14853" width="11.109375" style="308" customWidth="1"/>
    <col min="14854" max="14854" width="0" style="308" hidden="1" customWidth="1"/>
    <col min="14855" max="14856" width="13" style="308" customWidth="1"/>
    <col min="14857" max="14857" width="10.5546875" style="308" customWidth="1"/>
    <col min="14858" max="14858" width="11" style="308" customWidth="1"/>
    <col min="14859" max="15104" width="9.109375" style="308"/>
    <col min="15105" max="15105" width="50.44140625" style="308" customWidth="1"/>
    <col min="15106" max="15106" width="17.44140625" style="308" customWidth="1"/>
    <col min="15107" max="15107" width="15.5546875" style="308" customWidth="1"/>
    <col min="15108" max="15108" width="0" style="308" hidden="1" customWidth="1"/>
    <col min="15109" max="15109" width="11.109375" style="308" customWidth="1"/>
    <col min="15110" max="15110" width="0" style="308" hidden="1" customWidth="1"/>
    <col min="15111" max="15112" width="13" style="308" customWidth="1"/>
    <col min="15113" max="15113" width="10.5546875" style="308" customWidth="1"/>
    <col min="15114" max="15114" width="11" style="308" customWidth="1"/>
    <col min="15115" max="15360" width="9.109375" style="308"/>
    <col min="15361" max="15361" width="50.44140625" style="308" customWidth="1"/>
    <col min="15362" max="15362" width="17.44140625" style="308" customWidth="1"/>
    <col min="15363" max="15363" width="15.5546875" style="308" customWidth="1"/>
    <col min="15364" max="15364" width="0" style="308" hidden="1" customWidth="1"/>
    <col min="15365" max="15365" width="11.109375" style="308" customWidth="1"/>
    <col min="15366" max="15366" width="0" style="308" hidden="1" customWidth="1"/>
    <col min="15367" max="15368" width="13" style="308" customWidth="1"/>
    <col min="15369" max="15369" width="10.5546875" style="308" customWidth="1"/>
    <col min="15370" max="15370" width="11" style="308" customWidth="1"/>
    <col min="15371" max="15616" width="9.109375" style="308"/>
    <col min="15617" max="15617" width="50.44140625" style="308" customWidth="1"/>
    <col min="15618" max="15618" width="17.44140625" style="308" customWidth="1"/>
    <col min="15619" max="15619" width="15.5546875" style="308" customWidth="1"/>
    <col min="15620" max="15620" width="0" style="308" hidden="1" customWidth="1"/>
    <col min="15621" max="15621" width="11.109375" style="308" customWidth="1"/>
    <col min="15622" max="15622" width="0" style="308" hidden="1" customWidth="1"/>
    <col min="15623" max="15624" width="13" style="308" customWidth="1"/>
    <col min="15625" max="15625" width="10.5546875" style="308" customWidth="1"/>
    <col min="15626" max="15626" width="11" style="308" customWidth="1"/>
    <col min="15627" max="15872" width="9.109375" style="308"/>
    <col min="15873" max="15873" width="50.44140625" style="308" customWidth="1"/>
    <col min="15874" max="15874" width="17.44140625" style="308" customWidth="1"/>
    <col min="15875" max="15875" width="15.5546875" style="308" customWidth="1"/>
    <col min="15876" max="15876" width="0" style="308" hidden="1" customWidth="1"/>
    <col min="15877" max="15877" width="11.109375" style="308" customWidth="1"/>
    <col min="15878" max="15878" width="0" style="308" hidden="1" customWidth="1"/>
    <col min="15879" max="15880" width="13" style="308" customWidth="1"/>
    <col min="15881" max="15881" width="10.5546875" style="308" customWidth="1"/>
    <col min="15882" max="15882" width="11" style="308" customWidth="1"/>
    <col min="15883" max="16128" width="9.109375" style="308"/>
    <col min="16129" max="16129" width="50.44140625" style="308" customWidth="1"/>
    <col min="16130" max="16130" width="17.44140625" style="308" customWidth="1"/>
    <col min="16131" max="16131" width="15.5546875" style="308" customWidth="1"/>
    <col min="16132" max="16132" width="0" style="308" hidden="1" customWidth="1"/>
    <col min="16133" max="16133" width="11.109375" style="308" customWidth="1"/>
    <col min="16134" max="16134" width="0" style="308" hidden="1" customWidth="1"/>
    <col min="16135" max="16136" width="13" style="308" customWidth="1"/>
    <col min="16137" max="16137" width="10.5546875" style="308" customWidth="1"/>
    <col min="16138" max="16138" width="11" style="308" customWidth="1"/>
    <col min="16139" max="16384" width="9.109375" style="308"/>
  </cols>
  <sheetData>
    <row r="1" spans="1:13" ht="28.5" customHeight="1" x14ac:dyDescent="0.3">
      <c r="A1" s="989" t="s">
        <v>205</v>
      </c>
      <c r="B1" s="989"/>
      <c r="C1" s="989"/>
      <c r="D1" s="989"/>
      <c r="E1" s="989"/>
      <c r="F1" s="989"/>
      <c r="G1" s="989"/>
      <c r="H1" s="989"/>
      <c r="I1" s="989"/>
      <c r="J1" s="989"/>
    </row>
    <row r="2" spans="1:13" ht="18" x14ac:dyDescent="0.3">
      <c r="A2" s="3"/>
      <c r="B2" s="3"/>
      <c r="C2" s="998">
        <v>2012</v>
      </c>
      <c r="D2" s="999"/>
      <c r="E2" s="998">
        <v>2013</v>
      </c>
      <c r="F2" s="999"/>
      <c r="G2" s="428"/>
      <c r="H2" s="428"/>
      <c r="I2" s="428"/>
      <c r="J2" s="428"/>
    </row>
    <row r="3" spans="1:13" ht="18" x14ac:dyDescent="0.3">
      <c r="A3" s="215"/>
      <c r="B3" s="428">
        <v>2011</v>
      </c>
      <c r="C3" s="998" t="s">
        <v>206</v>
      </c>
      <c r="D3" s="999" t="s">
        <v>207</v>
      </c>
      <c r="E3" s="998"/>
      <c r="F3" s="999"/>
      <c r="G3" s="428">
        <v>2014</v>
      </c>
      <c r="H3" s="428">
        <v>2015</v>
      </c>
      <c r="I3" s="428">
        <v>2016</v>
      </c>
      <c r="J3" s="428">
        <v>2017</v>
      </c>
    </row>
    <row r="4" spans="1:13" ht="15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3">
      <c r="A5" s="1000" t="s">
        <v>208</v>
      </c>
      <c r="B5" s="1001"/>
      <c r="C5" s="1001"/>
      <c r="D5" s="1001"/>
      <c r="E5" s="1001"/>
      <c r="F5" s="1001"/>
      <c r="G5" s="1001"/>
      <c r="H5" s="1001"/>
      <c r="I5" s="1001"/>
      <c r="J5" s="1002"/>
      <c r="K5" s="443"/>
      <c r="L5" s="443"/>
      <c r="M5" s="443"/>
    </row>
    <row r="6" spans="1:13" x14ac:dyDescent="0.3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7"/>
      <c r="L6" s="827"/>
      <c r="M6" s="827"/>
    </row>
    <row r="7" spans="1:13" x14ac:dyDescent="0.3">
      <c r="A7" s="430" t="s">
        <v>196</v>
      </c>
      <c r="B7" s="938">
        <f>(4332503+939676)/(10286.4-609.1)</f>
        <v>544.79854918210663</v>
      </c>
      <c r="C7" s="938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7"/>
      <c r="L7" s="827"/>
      <c r="M7" s="827"/>
    </row>
    <row r="8" spans="1:13" x14ac:dyDescent="0.3">
      <c r="A8" s="430" t="s">
        <v>197</v>
      </c>
      <c r="B8" s="938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3">
      <c r="A9" s="430" t="s">
        <v>198</v>
      </c>
      <c r="B9" s="938">
        <f>(4281196+934241.5)/(5956.7-668.8)</f>
        <v>986.29654494222666</v>
      </c>
      <c r="C9" s="939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3">
      <c r="A10" s="430" t="s">
        <v>199</v>
      </c>
      <c r="B10" s="938">
        <f>(878608+174130.2)/(1109.8-127.6)</f>
        <v>1071.816534310731</v>
      </c>
      <c r="C10" s="939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3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ht="15" x14ac:dyDescent="0.25">
      <c r="A12" s="827"/>
      <c r="B12" s="827"/>
      <c r="C12" s="448"/>
      <c r="D12" s="827"/>
      <c r="E12" s="827"/>
      <c r="F12" s="827"/>
      <c r="G12" s="444"/>
      <c r="H12" s="444"/>
      <c r="I12" s="444"/>
      <c r="J12" s="444"/>
    </row>
    <row r="13" spans="1:13" ht="15" x14ac:dyDescent="0.25">
      <c r="A13" s="827"/>
      <c r="B13" s="827"/>
      <c r="C13" s="827"/>
      <c r="D13" s="827"/>
      <c r="E13" s="827"/>
      <c r="F13" s="827"/>
      <c r="G13" s="827"/>
      <c r="H13" s="827"/>
      <c r="I13" s="827"/>
      <c r="J13" s="82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S20"/>
  <sheetViews>
    <sheetView showGridLines="0" view="pageBreakPreview" zoomScaleSheetLayoutView="100" workbookViewId="0">
      <pane xSplit="1" ySplit="3" topLeftCell="DF4" activePane="bottomRight" state="frozen"/>
      <selection activeCell="J76" sqref="J76"/>
      <selection pane="topRight" activeCell="J76" sqref="J76"/>
      <selection pane="bottomLeft" activeCell="J76" sqref="J76"/>
      <selection pane="bottomRight" activeCell="DQ4" sqref="DQ4:DQ20"/>
    </sheetView>
  </sheetViews>
  <sheetFormatPr defaultColWidth="9.109375" defaultRowHeight="14.4" outlineLevelCol="1" x14ac:dyDescent="0.3"/>
  <cols>
    <col min="1" max="1" width="38.88671875" style="493" customWidth="1"/>
    <col min="2" max="4" width="7.44140625" style="493" hidden="1" customWidth="1" outlineLevel="1"/>
    <col min="5" max="5" width="7.33203125" style="493" hidden="1" customWidth="1" outlineLevel="1"/>
    <col min="6" max="8" width="7.44140625" style="493" hidden="1" customWidth="1" outlineLevel="1"/>
    <col min="9" max="19" width="7.33203125" style="493" hidden="1" customWidth="1" outlineLevel="1"/>
    <col min="20" max="20" width="9.5546875" style="493" customWidth="1" collapsed="1"/>
    <col min="21" max="34" width="9.109375" style="493" hidden="1" customWidth="1" outlineLevel="1"/>
    <col min="35" max="38" width="7.33203125" style="493" hidden="1" customWidth="1" outlineLevel="1"/>
    <col min="39" max="39" width="9.109375" style="493" collapsed="1"/>
    <col min="40" max="43" width="9.109375" style="493"/>
    <col min="44" max="53" width="9.109375" style="493" customWidth="1"/>
    <col min="54" max="58" width="8.33203125" style="493" customWidth="1"/>
    <col min="59" max="59" width="10.6640625" style="493" customWidth="1"/>
    <col min="60" max="60" width="9.44140625" style="493" customWidth="1"/>
    <col min="61" max="61" width="8.88671875" style="493" customWidth="1"/>
    <col min="62" max="64" width="9.109375" style="493" customWidth="1"/>
    <col min="65" max="77" width="9.109375" style="493"/>
    <col min="78" max="78" width="11.88671875" style="493" customWidth="1"/>
    <col min="79" max="79" width="9.109375" style="493"/>
    <col min="80" max="80" width="12.6640625" style="493" customWidth="1"/>
    <col min="81" max="82" width="9.109375" style="493"/>
    <col min="83" max="83" width="10.6640625" style="493" customWidth="1"/>
    <col min="84" max="85" width="9.109375" style="493"/>
    <col min="86" max="86" width="10.6640625" style="493" customWidth="1"/>
    <col min="87" max="88" width="9.109375" style="493"/>
    <col min="89" max="89" width="12.109375" style="493" customWidth="1"/>
    <col min="90" max="90" width="9.109375" style="493"/>
    <col min="91" max="91" width="11.109375" style="493" bestFit="1" customWidth="1"/>
    <col min="92" max="92" width="12" style="493" customWidth="1"/>
    <col min="93" max="94" width="9.109375" style="493"/>
    <col min="95" max="95" width="12.109375" style="493" customWidth="1"/>
    <col min="96" max="97" width="9.109375" style="493"/>
    <col min="98" max="98" width="15.5546875" style="493" customWidth="1"/>
    <col min="99" max="100" width="9.109375" style="493"/>
    <col min="101" max="101" width="13.33203125" style="493" customWidth="1"/>
    <col min="102" max="102" width="15.33203125" style="493" customWidth="1"/>
    <col min="103" max="103" width="9.109375" style="493"/>
    <col min="104" max="104" width="14.5546875" style="493" customWidth="1"/>
    <col min="105" max="106" width="9.109375" style="493"/>
    <col min="107" max="107" width="15.109375" style="493" customWidth="1"/>
    <col min="108" max="109" width="9.109375" style="493"/>
    <col min="110" max="110" width="13.33203125" style="493" customWidth="1"/>
    <col min="111" max="111" width="15.33203125" style="493" customWidth="1"/>
    <col min="112" max="16384" width="9.109375" style="493"/>
  </cols>
  <sheetData>
    <row r="1" spans="1:123" ht="28.5" customHeight="1" x14ac:dyDescent="0.3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</row>
    <row r="2" spans="1:123" ht="30.75" customHeight="1" x14ac:dyDescent="0.3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8" t="s">
        <v>211</v>
      </c>
      <c r="BH2" s="822"/>
      <c r="BI2" s="829">
        <v>2014</v>
      </c>
      <c r="BJ2" s="812"/>
      <c r="BK2" s="812"/>
      <c r="BL2" s="812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719"/>
      <c r="BX2" s="719"/>
      <c r="BY2" s="719"/>
      <c r="BZ2" s="719"/>
      <c r="CA2" s="719"/>
      <c r="CB2" s="828" t="s">
        <v>273</v>
      </c>
      <c r="CC2" s="822"/>
      <c r="CD2" s="719"/>
      <c r="CE2" s="828" t="s">
        <v>339</v>
      </c>
      <c r="CF2" s="822"/>
      <c r="CG2" s="719"/>
      <c r="CH2" s="828" t="s">
        <v>339</v>
      </c>
      <c r="CI2" s="822"/>
      <c r="CJ2" s="719"/>
      <c r="CK2" s="828" t="s">
        <v>339</v>
      </c>
      <c r="CL2" s="822"/>
      <c r="CM2" s="719"/>
      <c r="CN2" s="828" t="s">
        <v>339</v>
      </c>
      <c r="CO2" s="941"/>
      <c r="CP2" s="719"/>
      <c r="CQ2" s="828" t="s">
        <v>339</v>
      </c>
      <c r="CR2" s="822"/>
      <c r="CS2" s="719"/>
      <c r="CT2" s="828" t="s">
        <v>339</v>
      </c>
      <c r="CU2" s="899"/>
      <c r="CV2" s="719"/>
      <c r="CW2" s="828" t="s">
        <v>339</v>
      </c>
      <c r="CX2" s="943"/>
      <c r="CY2" s="719"/>
      <c r="CZ2" s="828" t="s">
        <v>339</v>
      </c>
      <c r="DA2" s="943"/>
      <c r="DB2" s="719"/>
      <c r="DC2" s="828" t="s">
        <v>339</v>
      </c>
      <c r="DD2" s="943"/>
      <c r="DE2" s="719"/>
      <c r="DF2" s="828" t="s">
        <v>339</v>
      </c>
      <c r="DG2" s="947"/>
      <c r="DH2" s="719"/>
      <c r="DI2" s="828" t="s">
        <v>339</v>
      </c>
      <c r="DJ2" s="949"/>
      <c r="DK2" s="719"/>
      <c r="DL2" s="828" t="s">
        <v>339</v>
      </c>
      <c r="DM2" s="953"/>
      <c r="DN2" s="719"/>
      <c r="DO2" s="828" t="s">
        <v>339</v>
      </c>
      <c r="DP2" s="953"/>
      <c r="DQ2" s="719"/>
      <c r="DR2" s="828" t="s">
        <v>339</v>
      </c>
      <c r="DS2" s="953"/>
    </row>
    <row r="3" spans="1:123" x14ac:dyDescent="0.3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332</v>
      </c>
      <c r="BX3" s="846">
        <v>41944</v>
      </c>
      <c r="BY3" s="846">
        <v>41974</v>
      </c>
      <c r="BZ3" s="821" t="s">
        <v>107</v>
      </c>
      <c r="CA3" s="821" t="s">
        <v>110</v>
      </c>
      <c r="CB3" s="563" t="s">
        <v>123</v>
      </c>
      <c r="CC3" s="606" t="s">
        <v>121</v>
      </c>
      <c r="CD3" s="821" t="s">
        <v>337</v>
      </c>
      <c r="CE3" s="563" t="s">
        <v>123</v>
      </c>
      <c r="CF3" s="606" t="s">
        <v>121</v>
      </c>
      <c r="CG3" s="821" t="s">
        <v>340</v>
      </c>
      <c r="CH3" s="563" t="s">
        <v>123</v>
      </c>
      <c r="CI3" s="606" t="s">
        <v>121</v>
      </c>
      <c r="CJ3" s="832" t="s">
        <v>341</v>
      </c>
      <c r="CK3" s="563" t="s">
        <v>123</v>
      </c>
      <c r="CL3" s="606" t="s">
        <v>121</v>
      </c>
      <c r="CM3" s="832" t="s">
        <v>3</v>
      </c>
      <c r="CN3" s="563" t="s">
        <v>123</v>
      </c>
      <c r="CO3" s="606" t="s">
        <v>121</v>
      </c>
      <c r="CP3" s="832" t="s">
        <v>342</v>
      </c>
      <c r="CQ3" s="563" t="s">
        <v>123</v>
      </c>
      <c r="CR3" s="606" t="s">
        <v>121</v>
      </c>
      <c r="CS3" s="832" t="s">
        <v>373</v>
      </c>
      <c r="CT3" s="563" t="s">
        <v>123</v>
      </c>
      <c r="CU3" s="606" t="s">
        <v>121</v>
      </c>
      <c r="CV3" s="832" t="s">
        <v>376</v>
      </c>
      <c r="CW3" s="563" t="s">
        <v>123</v>
      </c>
      <c r="CX3" s="606" t="s">
        <v>121</v>
      </c>
      <c r="CY3" s="832" t="s">
        <v>6</v>
      </c>
      <c r="CZ3" s="563" t="s">
        <v>123</v>
      </c>
      <c r="DA3" s="606" t="s">
        <v>121</v>
      </c>
      <c r="DB3" s="944" t="s">
        <v>108</v>
      </c>
      <c r="DC3" s="563" t="s">
        <v>123</v>
      </c>
      <c r="DD3" s="606" t="s">
        <v>121</v>
      </c>
      <c r="DE3" s="832" t="s">
        <v>377</v>
      </c>
      <c r="DF3" s="563" t="s">
        <v>123</v>
      </c>
      <c r="DG3" s="606" t="s">
        <v>121</v>
      </c>
      <c r="DH3" s="832" t="s">
        <v>378</v>
      </c>
      <c r="DI3" s="563" t="s">
        <v>123</v>
      </c>
      <c r="DJ3" s="606" t="s">
        <v>121</v>
      </c>
      <c r="DK3" s="832" t="s">
        <v>381</v>
      </c>
      <c r="DL3" s="563" t="s">
        <v>123</v>
      </c>
      <c r="DM3" s="606" t="s">
        <v>121</v>
      </c>
      <c r="DN3" s="832" t="s">
        <v>103</v>
      </c>
      <c r="DO3" s="563" t="s">
        <v>123</v>
      </c>
      <c r="DP3" s="606" t="s">
        <v>121</v>
      </c>
      <c r="DQ3" s="952" t="s">
        <v>109</v>
      </c>
      <c r="DR3" s="563" t="s">
        <v>123</v>
      </c>
      <c r="DS3" s="606" t="s">
        <v>121</v>
      </c>
    </row>
    <row r="4" spans="1:123" x14ac:dyDescent="0.3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3731.9189999999999</v>
      </c>
      <c r="BJ4" s="815">
        <v>3310.067</v>
      </c>
      <c r="BK4" s="815">
        <v>3168.4350000000004</v>
      </c>
      <c r="BL4" s="815">
        <v>10210.421</v>
      </c>
      <c r="BM4" s="815">
        <v>2618.9540000000002</v>
      </c>
      <c r="BN4" s="815">
        <v>2435.2510000000002</v>
      </c>
      <c r="BO4" s="815">
        <v>2130.7350000000001</v>
      </c>
      <c r="BP4" s="815">
        <v>7184.9400000000005</v>
      </c>
      <c r="BQ4" s="815">
        <v>17395.361000000001</v>
      </c>
      <c r="BR4" s="815">
        <v>2191.6190000000001</v>
      </c>
      <c r="BS4" s="815">
        <v>2186.7739999999999</v>
      </c>
      <c r="BT4" s="815">
        <v>2321.732</v>
      </c>
      <c r="BU4" s="815">
        <v>6700.125</v>
      </c>
      <c r="BV4" s="815">
        <v>24095.486000000001</v>
      </c>
      <c r="BW4" s="815">
        <v>2895.2650000000003</v>
      </c>
      <c r="BX4" s="815">
        <v>3231.7560000000003</v>
      </c>
      <c r="BY4" s="815">
        <v>3855.9859999999999</v>
      </c>
      <c r="BZ4" s="815">
        <v>9983.0070000000014</v>
      </c>
      <c r="CA4" s="815">
        <v>33940.593000000001</v>
      </c>
      <c r="CB4" s="815">
        <f t="shared" ref="CB4:CB20" si="0">CA4-BF4</f>
        <v>1278.5105655250009</v>
      </c>
      <c r="CC4" s="849">
        <f t="shared" ref="CC4:CC20" si="1">CB4/BF4</f>
        <v>3.9143571696320448E-2</v>
      </c>
      <c r="CD4" s="815">
        <v>3746.2350000000001</v>
      </c>
      <c r="CE4" s="815">
        <f t="shared" ref="CE4:CE20" si="2">CD4-BI4</f>
        <v>14.316000000000258</v>
      </c>
      <c r="CF4" s="849">
        <f t="shared" ref="CF4:CF20" si="3">CE4/BI4</f>
        <v>3.8360961210573592E-3</v>
      </c>
      <c r="CG4" s="815">
        <v>3261.6570000000002</v>
      </c>
      <c r="CH4" s="815">
        <f>CG4-BJ4</f>
        <v>-48.409999999999854</v>
      </c>
      <c r="CI4" s="849">
        <f>CH4/BJ4</f>
        <v>-1.462508160710942E-2</v>
      </c>
      <c r="CJ4" s="815">
        <v>3157.3474980000001</v>
      </c>
      <c r="CK4" s="815">
        <f>CJ4-BK4</f>
        <v>-11.087502000000313</v>
      </c>
      <c r="CL4" s="849">
        <f>CK4/BK4</f>
        <v>-3.4993623034716859E-3</v>
      </c>
      <c r="CM4" s="815">
        <f>CJ4+CG4+CD4</f>
        <v>10165.239498000001</v>
      </c>
      <c r="CN4" s="815">
        <f>CM4-BL4</f>
        <v>-45.181501999999455</v>
      </c>
      <c r="CO4" s="849">
        <f>CN4/BL4</f>
        <v>-4.4250381056764902E-3</v>
      </c>
      <c r="CP4" s="815">
        <v>2809.5818409999997</v>
      </c>
      <c r="CQ4" s="815">
        <f>CP4-BM4</f>
        <v>190.62784099999953</v>
      </c>
      <c r="CR4" s="849">
        <f>CQ4/BN4</f>
        <v>7.8278518723531795E-2</v>
      </c>
      <c r="CS4" s="815">
        <v>2514.6227920000001</v>
      </c>
      <c r="CT4" s="815">
        <f>CS4-BN4</f>
        <v>79.371791999999914</v>
      </c>
      <c r="CU4" s="849">
        <f>CT4/BN4</f>
        <v>3.2592858805930026E-2</v>
      </c>
      <c r="CV4" s="815">
        <v>2141.5192999999999</v>
      </c>
      <c r="CW4" s="815">
        <f>CV4-BO4</f>
        <v>10.784299999999803</v>
      </c>
      <c r="CX4" s="849">
        <f>CW4/BO4</f>
        <v>5.0613051364903671E-3</v>
      </c>
      <c r="CY4" s="815">
        <v>7465.7239329999993</v>
      </c>
      <c r="CZ4" s="815">
        <f>CY4-BP4</f>
        <v>280.7839329999988</v>
      </c>
      <c r="DA4" s="849">
        <f>CZ4/BP4</f>
        <v>3.9079509780178927E-2</v>
      </c>
      <c r="DB4" s="815">
        <v>17630.963430999996</v>
      </c>
      <c r="DC4" s="815">
        <f>DB4-BQ4</f>
        <v>235.6024309999957</v>
      </c>
      <c r="DD4" s="849">
        <f>DC4/BQ4</f>
        <v>1.3543980547457203E-2</v>
      </c>
      <c r="DE4" s="815">
        <v>2224.7335670000002</v>
      </c>
      <c r="DF4" s="815">
        <f>DE4-BR4</f>
        <v>33.114567000000079</v>
      </c>
      <c r="DG4" s="849">
        <f>DF4/BR4</f>
        <v>1.510963675711886E-2</v>
      </c>
      <c r="DH4" s="815">
        <v>2227.2447590000002</v>
      </c>
      <c r="DI4" s="815">
        <f>DH4-BS4</f>
        <v>40.470759000000271</v>
      </c>
      <c r="DJ4" s="849">
        <f>DI4/BS4</f>
        <v>1.8507060629036322E-2</v>
      </c>
      <c r="DK4" s="815">
        <v>2344.4234327999998</v>
      </c>
      <c r="DL4" s="815">
        <f>DK4-BT4</f>
        <v>22.691432799999802</v>
      </c>
      <c r="DM4" s="849">
        <f>DL4/BT4</f>
        <v>9.7734935815157829E-3</v>
      </c>
      <c r="DN4" s="815">
        <v>6796.4017588000006</v>
      </c>
      <c r="DO4" s="815">
        <f>DN4-BU4</f>
        <v>96.276758800000607</v>
      </c>
      <c r="DP4" s="849">
        <f>DO4/BU4</f>
        <v>1.436939740676489E-2</v>
      </c>
      <c r="DQ4" s="815">
        <v>24427.365189799995</v>
      </c>
      <c r="DR4" s="815">
        <f>DQ4-BV4</f>
        <v>331.87918979999449</v>
      </c>
      <c r="DS4" s="849">
        <f>DR4/BV4</f>
        <v>1.3773500555248999E-2</v>
      </c>
    </row>
    <row r="5" spans="1:123" x14ac:dyDescent="0.3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5">
        <v>12358.1</v>
      </c>
      <c r="BR5" s="212">
        <v>1588.4</v>
      </c>
      <c r="BS5" s="212">
        <v>1580.8</v>
      </c>
      <c r="BT5" s="212">
        <v>1591.8</v>
      </c>
      <c r="BU5" s="535">
        <v>4761</v>
      </c>
      <c r="BV5" s="535">
        <v>17119.099999999999</v>
      </c>
      <c r="BW5" s="535">
        <v>1988.4</v>
      </c>
      <c r="BX5" s="535">
        <v>2215.3000000000002</v>
      </c>
      <c r="BY5" s="212">
        <v>2695</v>
      </c>
      <c r="BZ5" s="535">
        <v>6898.7000000000007</v>
      </c>
      <c r="CA5" s="535">
        <v>24017.8</v>
      </c>
      <c r="CB5" s="535">
        <f t="shared" si="0"/>
        <v>1386.2452885249986</v>
      </c>
      <c r="CC5" s="848">
        <f t="shared" si="1"/>
        <v>6.1252764390160218E-2</v>
      </c>
      <c r="CD5" s="535">
        <v>2630.5</v>
      </c>
      <c r="CE5" s="535">
        <f t="shared" si="2"/>
        <v>-15.5</v>
      </c>
      <c r="CF5" s="848">
        <f t="shared" si="3"/>
        <v>-5.8578987150415722E-3</v>
      </c>
      <c r="CG5" s="535">
        <v>2287</v>
      </c>
      <c r="CH5" s="535">
        <f t="shared" ref="CH5:CH20" si="4">CG5-BJ5</f>
        <v>-71.300000000000182</v>
      </c>
      <c r="CI5" s="848">
        <f t="shared" ref="CI5:CI20" si="5">CH5/BJ5</f>
        <v>-3.0233642878344645E-2</v>
      </c>
      <c r="CJ5" s="535">
        <v>2250.7977330000003</v>
      </c>
      <c r="CK5" s="535">
        <f t="shared" ref="CK5:CK20" si="6">CJ5-BK5</f>
        <v>-1.7022669999996651</v>
      </c>
      <c r="CL5" s="848">
        <f t="shared" ref="CL5:CL20" si="7">CK5/BK5</f>
        <v>-7.557234184238247E-4</v>
      </c>
      <c r="CM5" s="535">
        <f t="shared" ref="CM5:CM20" si="8">CJ5+CG5+CD5</f>
        <v>7168.2977330000003</v>
      </c>
      <c r="CN5" s="535">
        <f t="shared" ref="CN5:CN20" si="9">CM5-BL5</f>
        <v>-88.502266999999847</v>
      </c>
      <c r="CO5" s="848">
        <f t="shared" ref="CO5:CO20" si="10">CN5/BL5</f>
        <v>-1.2195770449785008E-2</v>
      </c>
      <c r="CP5" s="535">
        <v>1935.5867709999998</v>
      </c>
      <c r="CQ5" s="535">
        <f t="shared" ref="CQ5:CQ20" si="11">CP5-BM5</f>
        <v>98.18677099999968</v>
      </c>
      <c r="CR5" s="848">
        <f t="shared" ref="CR5:CR20" si="12">CQ5/BN5</f>
        <v>5.6850657749985344E-2</v>
      </c>
      <c r="CS5" s="535">
        <v>1759.5831840000003</v>
      </c>
      <c r="CT5" s="535">
        <f t="shared" ref="CT5:CT20" si="13">CS5-BN5</f>
        <v>32.483184000000392</v>
      </c>
      <c r="CU5" s="848">
        <f t="shared" ref="CU5:CU20" si="14">CT5/BN5</f>
        <v>1.880793468820589E-2</v>
      </c>
      <c r="CV5" s="535">
        <v>1549.480086</v>
      </c>
      <c r="CW5" s="535">
        <f t="shared" ref="CW5:CW20" si="15">CV5-BO5</f>
        <v>12.680086000000074</v>
      </c>
      <c r="CX5" s="848">
        <f t="shared" ref="CX5:CX20" si="16">CW5/BO5</f>
        <v>8.250966944299892E-3</v>
      </c>
      <c r="CY5" s="535">
        <v>5244.6500410000008</v>
      </c>
      <c r="CZ5" s="535">
        <f t="shared" ref="CZ5:CZ20" si="17">CY5-BP5</f>
        <v>143.3500410000006</v>
      </c>
      <c r="DA5" s="848">
        <f t="shared" ref="DA5:DA20" si="18">CZ5/BP5</f>
        <v>2.810068825593488E-2</v>
      </c>
      <c r="DB5" s="535">
        <v>12412.947774</v>
      </c>
      <c r="DC5" s="535">
        <f t="shared" ref="DC5:DC20" si="19">DB5-BQ5</f>
        <v>54.847773999999845</v>
      </c>
      <c r="DD5" s="848">
        <f t="shared" ref="DD5:DD20" si="20">DC5/BQ5</f>
        <v>4.4382044165365096E-3</v>
      </c>
      <c r="DE5" s="535">
        <v>1602.8156130000002</v>
      </c>
      <c r="DF5" s="535">
        <f t="shared" ref="DF5:DF20" si="21">DE5-BR5</f>
        <v>14.415613000000121</v>
      </c>
      <c r="DG5" s="848">
        <f t="shared" ref="DG5:DG20" si="22">DF5/BR5</f>
        <v>9.0755559053135992E-3</v>
      </c>
      <c r="DH5" s="535">
        <v>1594.7413790000001</v>
      </c>
      <c r="DI5" s="535">
        <f t="shared" ref="DI5:DI20" si="23">DH5-BS5</f>
        <v>13.941379000000097</v>
      </c>
      <c r="DJ5" s="848">
        <f t="shared" ref="DJ5:DJ20" si="24">DI5/BS5</f>
        <v>8.8191921811741503E-3</v>
      </c>
      <c r="DK5" s="535">
        <v>1597.3828728000001</v>
      </c>
      <c r="DL5" s="535">
        <f t="shared" ref="DL5:DL20" si="25">DK5-CD5</f>
        <v>-1033.1171271999999</v>
      </c>
      <c r="DM5" s="848">
        <f t="shared" ref="DM5:DM20" si="26">DL5/BT5</f>
        <v>-0.6490244548310089</v>
      </c>
      <c r="DN5" s="535">
        <v>4794.9398648000006</v>
      </c>
      <c r="DO5" s="535">
        <f t="shared" ref="DO5:DO20" si="27">DN5-BU5</f>
        <v>33.939864800000578</v>
      </c>
      <c r="DP5" s="848">
        <f t="shared" ref="DP5:DP20" si="28">DO5/BU5</f>
        <v>7.1287260659526524E-3</v>
      </c>
      <c r="DQ5" s="535">
        <v>17207.887638799999</v>
      </c>
      <c r="DR5" s="535">
        <f t="shared" ref="DR5:DR20" si="29">DQ5-BV5</f>
        <v>88.787638800000423</v>
      </c>
      <c r="DS5" s="848">
        <f t="shared" ref="DS5:DS20" si="30">DR5/BV5</f>
        <v>5.1864665081692626E-3</v>
      </c>
    </row>
    <row r="6" spans="1:123" x14ac:dyDescent="0.3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1069.819</v>
      </c>
      <c r="BJ6" s="518">
        <v>937.26700000000005</v>
      </c>
      <c r="BK6" s="518">
        <v>903.13499999999999</v>
      </c>
      <c r="BL6" s="518">
        <v>2910.221</v>
      </c>
      <c r="BM6" s="518">
        <v>770.15399999999988</v>
      </c>
      <c r="BN6" s="518">
        <v>697.85099999999989</v>
      </c>
      <c r="BO6" s="518">
        <v>586.13499999999999</v>
      </c>
      <c r="BP6" s="518">
        <v>2054.1399999999994</v>
      </c>
      <c r="BQ6" s="518">
        <v>4964.360999999999</v>
      </c>
      <c r="BR6" s="518">
        <v>596.01900000000012</v>
      </c>
      <c r="BS6" s="518">
        <v>598.37400000000002</v>
      </c>
      <c r="BT6" s="518">
        <v>719.83199999999999</v>
      </c>
      <c r="BU6" s="518">
        <v>1914.2249999999999</v>
      </c>
      <c r="BV6" s="518">
        <v>6878.5859999999993</v>
      </c>
      <c r="BW6" s="518">
        <v>894.56499999999994</v>
      </c>
      <c r="BX6" s="518">
        <v>1003.3560000000001</v>
      </c>
      <c r="BY6" s="518">
        <v>1146.2860000000001</v>
      </c>
      <c r="BZ6" s="518">
        <v>3044.2070000000003</v>
      </c>
      <c r="CA6" s="518">
        <v>9922.7929999999997</v>
      </c>
      <c r="CB6" s="518">
        <f t="shared" si="0"/>
        <v>151.66859499999919</v>
      </c>
      <c r="CC6" s="764">
        <f t="shared" si="1"/>
        <v>1.5522123014050314E-2</v>
      </c>
      <c r="CD6" s="518">
        <v>1100.335</v>
      </c>
      <c r="CE6" s="518">
        <f t="shared" si="2"/>
        <v>30.516000000000076</v>
      </c>
      <c r="CF6" s="764">
        <f t="shared" si="3"/>
        <v>2.8524451332421725E-2</v>
      </c>
      <c r="CG6" s="518">
        <v>961.35699999999997</v>
      </c>
      <c r="CH6" s="518">
        <f t="shared" si="4"/>
        <v>24.089999999999918</v>
      </c>
      <c r="CI6" s="764">
        <f t="shared" si="5"/>
        <v>2.5702387900139359E-2</v>
      </c>
      <c r="CJ6" s="518">
        <v>894.17720199999997</v>
      </c>
      <c r="CK6" s="518">
        <f t="shared" si="6"/>
        <v>-8.9577980000000252</v>
      </c>
      <c r="CL6" s="764">
        <f t="shared" si="7"/>
        <v>-9.9185592408665649E-3</v>
      </c>
      <c r="CM6" s="518">
        <f t="shared" si="8"/>
        <v>2955.8692019999999</v>
      </c>
      <c r="CN6" s="518">
        <f t="shared" si="9"/>
        <v>45.648201999999856</v>
      </c>
      <c r="CO6" s="764">
        <f t="shared" si="10"/>
        <v>1.5685476120198383E-2</v>
      </c>
      <c r="CP6" s="518">
        <v>863.17021799999998</v>
      </c>
      <c r="CQ6" s="518">
        <f t="shared" si="11"/>
        <v>93.016218000000094</v>
      </c>
      <c r="CR6" s="764">
        <f t="shared" si="12"/>
        <v>0.13328951022496222</v>
      </c>
      <c r="CS6" s="518">
        <v>745.749099</v>
      </c>
      <c r="CT6" s="518">
        <f t="shared" si="13"/>
        <v>47.898099000000116</v>
      </c>
      <c r="CU6" s="764">
        <f t="shared" si="14"/>
        <v>6.8636569984137197E-2</v>
      </c>
      <c r="CV6" s="518">
        <v>585.38960699999996</v>
      </c>
      <c r="CW6" s="518">
        <f t="shared" si="15"/>
        <v>-0.7453930000000355</v>
      </c>
      <c r="CX6" s="764">
        <f t="shared" si="16"/>
        <v>-1.2717087360420987E-3</v>
      </c>
      <c r="CY6" s="518">
        <v>2194.3089239999999</v>
      </c>
      <c r="CZ6" s="518">
        <f t="shared" si="17"/>
        <v>140.16892400000052</v>
      </c>
      <c r="DA6" s="764">
        <f t="shared" si="18"/>
        <v>6.8237278861226866E-2</v>
      </c>
      <c r="DB6" s="518">
        <v>5150.1781259999998</v>
      </c>
      <c r="DC6" s="518">
        <f t="shared" si="19"/>
        <v>185.81712600000083</v>
      </c>
      <c r="DD6" s="764">
        <f t="shared" si="20"/>
        <v>3.7430220324428637E-2</v>
      </c>
      <c r="DE6" s="518">
        <v>615.01903299999992</v>
      </c>
      <c r="DF6" s="518">
        <f t="shared" si="21"/>
        <v>19.000032999999803</v>
      </c>
      <c r="DG6" s="764">
        <f t="shared" si="22"/>
        <v>3.1878233747581537E-2</v>
      </c>
      <c r="DH6" s="518">
        <v>624.52569000000005</v>
      </c>
      <c r="DI6" s="518">
        <f t="shared" si="23"/>
        <v>26.151690000000031</v>
      </c>
      <c r="DJ6" s="764">
        <f t="shared" si="24"/>
        <v>4.3704589437375339E-2</v>
      </c>
      <c r="DK6" s="518">
        <v>737.34445899999992</v>
      </c>
      <c r="DL6" s="518">
        <f t="shared" si="25"/>
        <v>-362.99054100000012</v>
      </c>
      <c r="DM6" s="764">
        <f t="shared" si="26"/>
        <v>-0.50427119244490404</v>
      </c>
      <c r="DN6" s="518">
        <v>1976.8891819999999</v>
      </c>
      <c r="DO6" s="518">
        <f t="shared" si="27"/>
        <v>62.664181999999983</v>
      </c>
      <c r="DP6" s="764">
        <f t="shared" si="28"/>
        <v>3.2736058718280239E-2</v>
      </c>
      <c r="DQ6" s="518">
        <v>7127.0673079999997</v>
      </c>
      <c r="DR6" s="518">
        <f t="shared" si="29"/>
        <v>248.48130800000035</v>
      </c>
      <c r="DS6" s="764">
        <f t="shared" si="30"/>
        <v>3.6123893486248539E-2</v>
      </c>
    </row>
    <row r="7" spans="1:123" x14ac:dyDescent="0.3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137.96700000000001</v>
      </c>
      <c r="BJ7" s="503">
        <v>122.755</v>
      </c>
      <c r="BK7" s="503">
        <v>127.55200000000001</v>
      </c>
      <c r="BL7" s="504">
        <v>388.274</v>
      </c>
      <c r="BM7" s="503">
        <v>113.3</v>
      </c>
      <c r="BN7" s="503">
        <v>108.39999999999999</v>
      </c>
      <c r="BO7" s="503">
        <v>97.4</v>
      </c>
      <c r="BP7" s="504">
        <v>319.10000000000002</v>
      </c>
      <c r="BQ7" s="504">
        <v>707.37400000000002</v>
      </c>
      <c r="BR7" s="503">
        <v>96.4</v>
      </c>
      <c r="BS7" s="503">
        <v>97.6</v>
      </c>
      <c r="BT7" s="503">
        <v>101.4</v>
      </c>
      <c r="BU7" s="504">
        <v>295.39999999999998</v>
      </c>
      <c r="BV7" s="504">
        <v>1002.774</v>
      </c>
      <c r="BW7" s="504">
        <v>114.2</v>
      </c>
      <c r="BX7" s="504">
        <v>121.9</v>
      </c>
      <c r="BY7" s="503">
        <v>138.19999999999999</v>
      </c>
      <c r="BZ7" s="504">
        <v>374.3</v>
      </c>
      <c r="CA7" s="504">
        <v>1377.0740000000001</v>
      </c>
      <c r="CB7" s="504">
        <f t="shared" si="0"/>
        <v>-1.6755319999999756</v>
      </c>
      <c r="CC7" s="25">
        <f t="shared" si="1"/>
        <v>-1.2152548096023401E-3</v>
      </c>
      <c r="CD7" s="504">
        <v>133.11199999999999</v>
      </c>
      <c r="CE7" s="504">
        <f t="shared" si="2"/>
        <v>-4.8550000000000182</v>
      </c>
      <c r="CF7" s="25">
        <f t="shared" si="3"/>
        <v>-3.5189574318496578E-2</v>
      </c>
      <c r="CG7" s="504">
        <v>118.74799999999999</v>
      </c>
      <c r="CH7" s="504">
        <f t="shared" si="4"/>
        <v>-4.007000000000005</v>
      </c>
      <c r="CI7" s="25">
        <f t="shared" si="5"/>
        <v>-3.2642254897967536E-2</v>
      </c>
      <c r="CJ7" s="504">
        <v>125.83663899999999</v>
      </c>
      <c r="CK7" s="504">
        <f t="shared" si="6"/>
        <v>-1.7153610000000157</v>
      </c>
      <c r="CL7" s="25">
        <f t="shared" si="7"/>
        <v>-1.3448326956849093E-2</v>
      </c>
      <c r="CM7" s="504">
        <f t="shared" si="8"/>
        <v>377.696639</v>
      </c>
      <c r="CN7" s="504">
        <f t="shared" si="9"/>
        <v>-10.577360999999996</v>
      </c>
      <c r="CO7" s="25">
        <f t="shared" si="10"/>
        <v>-2.7242001782246547E-2</v>
      </c>
      <c r="CP7" s="504">
        <v>115.680751</v>
      </c>
      <c r="CQ7" s="504">
        <f t="shared" si="11"/>
        <v>2.3807510000000036</v>
      </c>
      <c r="CR7" s="25">
        <f t="shared" si="12"/>
        <v>2.1962647601476051E-2</v>
      </c>
      <c r="CS7" s="504">
        <v>109.50159000000001</v>
      </c>
      <c r="CT7" s="504">
        <f t="shared" si="13"/>
        <v>1.1015900000000158</v>
      </c>
      <c r="CU7" s="25">
        <f t="shared" si="14"/>
        <v>1.0162269372693874E-2</v>
      </c>
      <c r="CV7" s="504">
        <v>97.4</v>
      </c>
      <c r="CW7" s="504">
        <f t="shared" si="15"/>
        <v>0</v>
      </c>
      <c r="CX7" s="25">
        <f t="shared" si="16"/>
        <v>0</v>
      </c>
      <c r="CY7" s="504">
        <v>322.58234100000004</v>
      </c>
      <c r="CZ7" s="504">
        <f t="shared" si="17"/>
        <v>3.4823410000000194</v>
      </c>
      <c r="DA7" s="25">
        <f t="shared" si="18"/>
        <v>1.0913008461297459E-2</v>
      </c>
      <c r="DB7" s="504">
        <v>700.27898000000005</v>
      </c>
      <c r="DC7" s="504">
        <f t="shared" si="19"/>
        <v>-7.0950199999999768</v>
      </c>
      <c r="DD7" s="25">
        <f t="shared" si="20"/>
        <v>-1.0030083096070787E-2</v>
      </c>
      <c r="DE7" s="504">
        <v>104.38811200000001</v>
      </c>
      <c r="DF7" s="504">
        <f t="shared" si="21"/>
        <v>7.988112000000001</v>
      </c>
      <c r="DG7" s="25">
        <f t="shared" si="22"/>
        <v>8.2864232365145229E-2</v>
      </c>
      <c r="DH7" s="504">
        <v>99.238</v>
      </c>
      <c r="DI7" s="504">
        <f t="shared" si="23"/>
        <v>1.6380000000000052</v>
      </c>
      <c r="DJ7" s="25">
        <f t="shared" si="24"/>
        <v>1.6782786885245957E-2</v>
      </c>
      <c r="DK7" s="504">
        <v>103.37187800000001</v>
      </c>
      <c r="DL7" s="504">
        <f t="shared" si="25"/>
        <v>-29.740121999999985</v>
      </c>
      <c r="DM7" s="25">
        <f t="shared" si="26"/>
        <v>-0.29329508875739629</v>
      </c>
      <c r="DN7" s="504">
        <v>306.99799000000002</v>
      </c>
      <c r="DO7" s="504">
        <f t="shared" si="27"/>
        <v>11.597990000000038</v>
      </c>
      <c r="DP7" s="25">
        <f t="shared" si="28"/>
        <v>3.9261983750846441E-2</v>
      </c>
      <c r="DQ7" s="504">
        <v>1007.2769700000001</v>
      </c>
      <c r="DR7" s="504">
        <f t="shared" si="29"/>
        <v>4.5029700000001185</v>
      </c>
      <c r="DS7" s="25">
        <f t="shared" si="30"/>
        <v>4.4905133160613644E-3</v>
      </c>
    </row>
    <row r="8" spans="1:123" x14ac:dyDescent="0.3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>
        <v>112.755</v>
      </c>
      <c r="BK8" s="740">
        <v>116.852</v>
      </c>
      <c r="BL8" s="28">
        <v>355.774</v>
      </c>
      <c r="BM8" s="740">
        <v>103.8</v>
      </c>
      <c r="BN8" s="740">
        <v>99.3</v>
      </c>
      <c r="BO8" s="740">
        <v>87.9</v>
      </c>
      <c r="BP8" s="28">
        <v>291</v>
      </c>
      <c r="BQ8" s="514">
        <v>646.774</v>
      </c>
      <c r="BR8" s="740">
        <v>87.5</v>
      </c>
      <c r="BS8" s="740">
        <v>88.3</v>
      </c>
      <c r="BT8" s="740">
        <v>92.4</v>
      </c>
      <c r="BU8" s="28">
        <v>268.20000000000005</v>
      </c>
      <c r="BV8" s="732">
        <v>914.97400000000005</v>
      </c>
      <c r="BW8" s="732">
        <v>104.5</v>
      </c>
      <c r="BX8" s="732">
        <v>111.7</v>
      </c>
      <c r="BY8" s="740">
        <v>126.2</v>
      </c>
      <c r="BZ8" s="28">
        <v>342.4</v>
      </c>
      <c r="CA8" s="514">
        <v>1257.3</v>
      </c>
      <c r="CB8" s="514">
        <f t="shared" si="0"/>
        <v>-4.1510000000000673</v>
      </c>
      <c r="CC8" s="529">
        <f t="shared" si="1"/>
        <v>-3.2906549679694789E-3</v>
      </c>
      <c r="CD8" s="514">
        <v>121.61199999999999</v>
      </c>
      <c r="CE8" s="514">
        <f t="shared" si="2"/>
        <v>-4.5550000000000068</v>
      </c>
      <c r="CF8" s="529">
        <f t="shared" si="3"/>
        <v>-3.6102942924853623E-2</v>
      </c>
      <c r="CG8" s="514">
        <v>108.44799999999999</v>
      </c>
      <c r="CH8" s="514">
        <f t="shared" si="4"/>
        <v>-4.3070000000000022</v>
      </c>
      <c r="CI8" s="529">
        <f t="shared" si="5"/>
        <v>-3.8197862622500134E-2</v>
      </c>
      <c r="CJ8" s="514">
        <v>114.95499999999998</v>
      </c>
      <c r="CK8" s="514">
        <f t="shared" si="6"/>
        <v>-1.8970000000000198</v>
      </c>
      <c r="CL8" s="529">
        <f t="shared" si="7"/>
        <v>-1.6234210796563342E-2</v>
      </c>
      <c r="CM8" s="514">
        <f t="shared" si="8"/>
        <v>345.01499999999999</v>
      </c>
      <c r="CN8" s="514">
        <f t="shared" si="9"/>
        <v>-10.759000000000015</v>
      </c>
      <c r="CO8" s="529">
        <f t="shared" si="10"/>
        <v>-3.0241108119199309E-2</v>
      </c>
      <c r="CP8" s="514">
        <v>105.673</v>
      </c>
      <c r="CQ8" s="514">
        <f t="shared" si="11"/>
        <v>1.8730000000000047</v>
      </c>
      <c r="CR8" s="529">
        <f t="shared" si="12"/>
        <v>1.8862034239677791E-2</v>
      </c>
      <c r="CS8" s="514">
        <v>100.04</v>
      </c>
      <c r="CT8" s="514">
        <f t="shared" si="13"/>
        <v>0.74000000000000909</v>
      </c>
      <c r="CU8" s="529">
        <f t="shared" si="14"/>
        <v>7.4521651560927405E-3</v>
      </c>
      <c r="CV8" s="514">
        <v>87.9</v>
      </c>
      <c r="CW8" s="514">
        <f t="shared" si="15"/>
        <v>0</v>
      </c>
      <c r="CX8" s="529">
        <f t="shared" si="16"/>
        <v>0</v>
      </c>
      <c r="CY8" s="514">
        <v>293.61300000000006</v>
      </c>
      <c r="CZ8" s="514">
        <f t="shared" si="17"/>
        <v>2.6130000000000564</v>
      </c>
      <c r="DA8" s="529">
        <f t="shared" si="18"/>
        <v>8.9793814432991628E-3</v>
      </c>
      <c r="DB8" s="514">
        <v>638.62800000000004</v>
      </c>
      <c r="DC8" s="514">
        <f t="shared" si="19"/>
        <v>-8.1459999999999582</v>
      </c>
      <c r="DD8" s="529">
        <f t="shared" si="20"/>
        <v>-1.2594816736603447E-2</v>
      </c>
      <c r="DE8" s="514">
        <v>94.831000000000003</v>
      </c>
      <c r="DF8" s="514">
        <f t="shared" si="21"/>
        <v>7.3310000000000031</v>
      </c>
      <c r="DG8" s="529">
        <f t="shared" si="22"/>
        <v>8.3782857142857173E-2</v>
      </c>
      <c r="DH8" s="514">
        <v>89.938000000000002</v>
      </c>
      <c r="DI8" s="514">
        <f t="shared" si="23"/>
        <v>1.6380000000000052</v>
      </c>
      <c r="DJ8" s="529">
        <f t="shared" si="24"/>
        <v>1.8550396375990999E-2</v>
      </c>
      <c r="DK8" s="514">
        <v>94.232000000000014</v>
      </c>
      <c r="DL8" s="514">
        <f t="shared" si="25"/>
        <v>-27.379999999999981</v>
      </c>
      <c r="DM8" s="529">
        <f t="shared" si="26"/>
        <v>-0.2963203463203461</v>
      </c>
      <c r="DN8" s="514">
        <v>279.00100000000003</v>
      </c>
      <c r="DO8" s="514">
        <f t="shared" si="27"/>
        <v>10.800999999999988</v>
      </c>
      <c r="DP8" s="529">
        <f t="shared" si="28"/>
        <v>4.0272184936614414E-2</v>
      </c>
      <c r="DQ8" s="514">
        <v>917.62900000000013</v>
      </c>
      <c r="DR8" s="514">
        <f t="shared" si="29"/>
        <v>2.6550000000000864</v>
      </c>
      <c r="DS8" s="529">
        <f t="shared" si="30"/>
        <v>2.9017217975593691E-3</v>
      </c>
    </row>
    <row r="9" spans="1:123" x14ac:dyDescent="0.3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3">
        <v>60.6</v>
      </c>
      <c r="BR9" s="200">
        <v>8.9</v>
      </c>
      <c r="BS9" s="200">
        <v>9.3000000000000007</v>
      </c>
      <c r="BT9" s="200">
        <v>9</v>
      </c>
      <c r="BU9" s="533">
        <v>27.200000000000003</v>
      </c>
      <c r="BV9" s="533">
        <v>87.800000000000011</v>
      </c>
      <c r="BW9" s="533">
        <v>9.6999999999999993</v>
      </c>
      <c r="BX9" s="533">
        <v>10.199999999999999</v>
      </c>
      <c r="BY9" s="200">
        <v>12</v>
      </c>
      <c r="BZ9" s="533">
        <v>31.9</v>
      </c>
      <c r="CA9" s="533">
        <v>119.7</v>
      </c>
      <c r="CB9" s="533">
        <f t="shared" si="0"/>
        <v>2.40146799999998</v>
      </c>
      <c r="CC9" s="220">
        <f t="shared" si="1"/>
        <v>2.0473129194830669E-2</v>
      </c>
      <c r="CD9" s="533">
        <v>11.5</v>
      </c>
      <c r="CE9" s="533">
        <f t="shared" si="2"/>
        <v>-0.30000000000000071</v>
      </c>
      <c r="CF9" s="220">
        <f t="shared" si="3"/>
        <v>-2.5423728813559379E-2</v>
      </c>
      <c r="CG9" s="533">
        <v>10.3</v>
      </c>
      <c r="CH9" s="533">
        <f t="shared" si="4"/>
        <v>0.30000000000000071</v>
      </c>
      <c r="CI9" s="220">
        <f t="shared" si="5"/>
        <v>3.0000000000000072E-2</v>
      </c>
      <c r="CJ9" s="533">
        <v>10.881639</v>
      </c>
      <c r="CK9" s="533">
        <f t="shared" si="6"/>
        <v>0.18163900000000055</v>
      </c>
      <c r="CL9" s="220">
        <f t="shared" si="7"/>
        <v>1.6975607476635568E-2</v>
      </c>
      <c r="CM9" s="533">
        <f t="shared" si="8"/>
        <v>32.681639000000004</v>
      </c>
      <c r="CN9" s="533">
        <f t="shared" si="9"/>
        <v>0.1816390000000041</v>
      </c>
      <c r="CO9" s="220">
        <f t="shared" si="10"/>
        <v>5.5888923076924339E-3</v>
      </c>
      <c r="CP9" s="533">
        <v>10.007751000000001</v>
      </c>
      <c r="CQ9" s="533">
        <f t="shared" si="11"/>
        <v>0.50775100000000073</v>
      </c>
      <c r="CR9" s="220">
        <f t="shared" si="12"/>
        <v>5.5796813186813267E-2</v>
      </c>
      <c r="CS9" s="533">
        <v>9.4615900000000011</v>
      </c>
      <c r="CT9" s="533">
        <f t="shared" si="13"/>
        <v>0.36159000000000141</v>
      </c>
      <c r="CU9" s="220">
        <f t="shared" si="14"/>
        <v>3.9735164835164989E-2</v>
      </c>
      <c r="CV9" s="533">
        <v>9.5</v>
      </c>
      <c r="CW9" s="533">
        <f t="shared" si="15"/>
        <v>0</v>
      </c>
      <c r="CX9" s="220">
        <f t="shared" si="16"/>
        <v>0</v>
      </c>
      <c r="CY9" s="533">
        <v>28.969341</v>
      </c>
      <c r="CZ9" s="533">
        <f t="shared" si="17"/>
        <v>0.86934099999999859</v>
      </c>
      <c r="DA9" s="220">
        <f t="shared" si="18"/>
        <v>3.0937402135231266E-2</v>
      </c>
      <c r="DB9" s="533">
        <v>61.650980000000004</v>
      </c>
      <c r="DC9" s="533">
        <f t="shared" si="19"/>
        <v>1.0509800000000027</v>
      </c>
      <c r="DD9" s="220">
        <f t="shared" si="20"/>
        <v>1.7342904290429086E-2</v>
      </c>
      <c r="DE9" s="533">
        <v>9.5571120000000001</v>
      </c>
      <c r="DF9" s="533">
        <f t="shared" si="21"/>
        <v>0.6571119999999997</v>
      </c>
      <c r="DG9" s="220">
        <f t="shared" si="22"/>
        <v>7.3832808988764001E-2</v>
      </c>
      <c r="DH9" s="533">
        <v>9.3000000000000007</v>
      </c>
      <c r="DI9" s="533">
        <f t="shared" si="23"/>
        <v>0</v>
      </c>
      <c r="DJ9" s="220">
        <f t="shared" si="24"/>
        <v>0</v>
      </c>
      <c r="DK9" s="533">
        <v>9.1398779999999995</v>
      </c>
      <c r="DL9" s="533">
        <f t="shared" si="25"/>
        <v>-2.3601220000000005</v>
      </c>
      <c r="DM9" s="220">
        <f t="shared" si="26"/>
        <v>-0.26223577777777785</v>
      </c>
      <c r="DN9" s="533">
        <v>27.99699</v>
      </c>
      <c r="DO9" s="533">
        <f t="shared" si="27"/>
        <v>0.79698999999999742</v>
      </c>
      <c r="DP9" s="220">
        <f t="shared" si="28"/>
        <v>2.9301102941176372E-2</v>
      </c>
      <c r="DQ9" s="533">
        <v>89.647970000000001</v>
      </c>
      <c r="DR9" s="533">
        <f t="shared" si="29"/>
        <v>1.8479699999999895</v>
      </c>
      <c r="DS9" s="220">
        <f t="shared" si="30"/>
        <v>2.1047494305239056E-2</v>
      </c>
    </row>
    <row r="10" spans="1:123" x14ac:dyDescent="0.3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167.52799999999999</v>
      </c>
      <c r="BK10" s="503">
        <v>177.00400000000002</v>
      </c>
      <c r="BL10" s="504">
        <v>524.27300000000002</v>
      </c>
      <c r="BM10" s="503">
        <v>160.4</v>
      </c>
      <c r="BN10" s="503">
        <v>154.80000000000001</v>
      </c>
      <c r="BO10" s="503">
        <v>137.19999999999999</v>
      </c>
      <c r="BP10" s="504">
        <v>452.40000000000003</v>
      </c>
      <c r="BQ10" s="504">
        <v>976.673</v>
      </c>
      <c r="BR10" s="503">
        <v>135.6</v>
      </c>
      <c r="BS10" s="503">
        <v>126</v>
      </c>
      <c r="BT10" s="503">
        <v>140.9</v>
      </c>
      <c r="BU10" s="504">
        <v>402.5</v>
      </c>
      <c r="BV10" s="504">
        <v>1379.173</v>
      </c>
      <c r="BW10" s="504">
        <v>159.80000000000001</v>
      </c>
      <c r="BX10" s="504">
        <v>177.4</v>
      </c>
      <c r="BY10" s="503">
        <v>189.5</v>
      </c>
      <c r="BZ10" s="504">
        <v>526.70000000000005</v>
      </c>
      <c r="CA10" s="504">
        <v>1906</v>
      </c>
      <c r="CB10" s="504">
        <f t="shared" si="0"/>
        <v>-104.70299999999997</v>
      </c>
      <c r="CC10" s="25">
        <f t="shared" si="1"/>
        <v>-5.2072832238276849E-2</v>
      </c>
      <c r="CD10" s="504">
        <v>172.1</v>
      </c>
      <c r="CE10" s="504">
        <f t="shared" si="2"/>
        <v>-7.6409999999999911</v>
      </c>
      <c r="CF10" s="25">
        <f t="shared" si="3"/>
        <v>-4.2511168848509757E-2</v>
      </c>
      <c r="CG10" s="504">
        <v>164.8</v>
      </c>
      <c r="CH10" s="504">
        <f t="shared" si="4"/>
        <v>-2.7279999999999802</v>
      </c>
      <c r="CI10" s="25">
        <f t="shared" si="5"/>
        <v>-1.6283845088582091E-2</v>
      </c>
      <c r="CJ10" s="504">
        <v>174.37</v>
      </c>
      <c r="CK10" s="504">
        <f t="shared" si="6"/>
        <v>-2.6340000000000146</v>
      </c>
      <c r="CL10" s="25">
        <f t="shared" si="7"/>
        <v>-1.4881019637974363E-2</v>
      </c>
      <c r="CM10" s="504">
        <f t="shared" si="8"/>
        <v>511.27</v>
      </c>
      <c r="CN10" s="504">
        <f t="shared" si="9"/>
        <v>-13.003000000000043</v>
      </c>
      <c r="CO10" s="25">
        <f t="shared" si="10"/>
        <v>-2.4801963862338978E-2</v>
      </c>
      <c r="CP10" s="504">
        <v>163.285</v>
      </c>
      <c r="CQ10" s="504">
        <f t="shared" si="11"/>
        <v>2.8849999999999909</v>
      </c>
      <c r="CR10" s="25">
        <f t="shared" si="12"/>
        <v>1.8636950904392706E-2</v>
      </c>
      <c r="CS10" s="504">
        <v>144.93600000000001</v>
      </c>
      <c r="CT10" s="504">
        <f t="shared" si="13"/>
        <v>-9.8640000000000043</v>
      </c>
      <c r="CU10" s="25">
        <f t="shared" si="14"/>
        <v>-6.3720930232558162E-2</v>
      </c>
      <c r="CV10" s="504">
        <v>137.19999999999999</v>
      </c>
      <c r="CW10" s="504">
        <f t="shared" si="15"/>
        <v>0</v>
      </c>
      <c r="CX10" s="25">
        <f t="shared" si="16"/>
        <v>0</v>
      </c>
      <c r="CY10" s="504">
        <v>445.42099999999999</v>
      </c>
      <c r="CZ10" s="504">
        <f t="shared" si="17"/>
        <v>-6.9790000000000418</v>
      </c>
      <c r="DA10" s="25">
        <f t="shared" si="18"/>
        <v>-1.542661361626888E-2</v>
      </c>
      <c r="DB10" s="504">
        <v>956.69100000000003</v>
      </c>
      <c r="DC10" s="504">
        <f t="shared" si="19"/>
        <v>-19.981999999999971</v>
      </c>
      <c r="DD10" s="25">
        <f t="shared" si="20"/>
        <v>-2.0459252994605125E-2</v>
      </c>
      <c r="DE10" s="504">
        <v>117.764</v>
      </c>
      <c r="DF10" s="504">
        <f t="shared" si="21"/>
        <v>-17.835999999999999</v>
      </c>
      <c r="DG10" s="25">
        <f t="shared" si="22"/>
        <v>-0.13153392330383482</v>
      </c>
      <c r="DH10" s="504">
        <v>124.81</v>
      </c>
      <c r="DI10" s="504">
        <f t="shared" si="23"/>
        <v>-1.1899999999999977</v>
      </c>
      <c r="DJ10" s="25">
        <f t="shared" si="24"/>
        <v>-9.4444444444444272E-3</v>
      </c>
      <c r="DK10" s="504">
        <v>148.55199999999999</v>
      </c>
      <c r="DL10" s="504">
        <f t="shared" si="25"/>
        <v>-23.548000000000002</v>
      </c>
      <c r="DM10" s="25">
        <f t="shared" si="26"/>
        <v>-0.16712562100780695</v>
      </c>
      <c r="DN10" s="504">
        <v>391.12599999999998</v>
      </c>
      <c r="DO10" s="504">
        <f t="shared" si="27"/>
        <v>-11.374000000000024</v>
      </c>
      <c r="DP10" s="25">
        <f t="shared" si="28"/>
        <v>-2.8258385093167762E-2</v>
      </c>
      <c r="DQ10" s="504">
        <v>1347.817</v>
      </c>
      <c r="DR10" s="504">
        <f t="shared" si="29"/>
        <v>-31.355999999999995</v>
      </c>
      <c r="DS10" s="25">
        <f t="shared" si="30"/>
        <v>-2.2735363873857734E-2</v>
      </c>
    </row>
    <row r="11" spans="1:123" x14ac:dyDescent="0.3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>
        <v>167.52799999999999</v>
      </c>
      <c r="BK11" s="740">
        <v>177.00400000000002</v>
      </c>
      <c r="BL11" s="28">
        <v>524.27300000000002</v>
      </c>
      <c r="BM11" s="740">
        <v>160.4</v>
      </c>
      <c r="BN11" s="740">
        <v>154.80000000000001</v>
      </c>
      <c r="BO11" s="740">
        <v>137.19999999999999</v>
      </c>
      <c r="BP11" s="28">
        <v>452.40000000000003</v>
      </c>
      <c r="BQ11" s="514">
        <v>976.673</v>
      </c>
      <c r="BR11" s="740">
        <v>135.6</v>
      </c>
      <c r="BS11" s="740">
        <v>126</v>
      </c>
      <c r="BT11" s="740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40">
        <v>189.5</v>
      </c>
      <c r="BZ11" s="514">
        <v>526.70000000000005</v>
      </c>
      <c r="CA11" s="514">
        <v>1906</v>
      </c>
      <c r="CB11" s="514">
        <f t="shared" si="0"/>
        <v>-104.70299999999997</v>
      </c>
      <c r="CC11" s="529">
        <f t="shared" si="1"/>
        <v>-5.2072832238276849E-2</v>
      </c>
      <c r="CD11" s="514">
        <v>172.1</v>
      </c>
      <c r="CE11" s="514">
        <f t="shared" si="2"/>
        <v>-7.6409999999999911</v>
      </c>
      <c r="CF11" s="529">
        <f t="shared" si="3"/>
        <v>-4.2511168848509757E-2</v>
      </c>
      <c r="CG11" s="514">
        <v>164.8</v>
      </c>
      <c r="CH11" s="514">
        <f t="shared" si="4"/>
        <v>-2.7279999999999802</v>
      </c>
      <c r="CI11" s="529">
        <f t="shared" si="5"/>
        <v>-1.6283845088582091E-2</v>
      </c>
      <c r="CJ11" s="514">
        <v>174.37</v>
      </c>
      <c r="CK11" s="514">
        <f t="shared" si="6"/>
        <v>-2.6340000000000146</v>
      </c>
      <c r="CL11" s="529">
        <f t="shared" si="7"/>
        <v>-1.4881019637974363E-2</v>
      </c>
      <c r="CM11" s="514">
        <f t="shared" si="8"/>
        <v>511.27</v>
      </c>
      <c r="CN11" s="514">
        <f t="shared" si="9"/>
        <v>-13.003000000000043</v>
      </c>
      <c r="CO11" s="529">
        <f t="shared" si="10"/>
        <v>-2.4801963862338978E-2</v>
      </c>
      <c r="CP11" s="514">
        <v>163.285</v>
      </c>
      <c r="CQ11" s="514">
        <f t="shared" si="11"/>
        <v>2.8849999999999909</v>
      </c>
      <c r="CR11" s="529">
        <f t="shared" si="12"/>
        <v>1.8636950904392706E-2</v>
      </c>
      <c r="CS11" s="514">
        <v>144.93600000000001</v>
      </c>
      <c r="CT11" s="514">
        <f t="shared" si="13"/>
        <v>-9.8640000000000043</v>
      </c>
      <c r="CU11" s="529">
        <f t="shared" si="14"/>
        <v>-6.3720930232558162E-2</v>
      </c>
      <c r="CV11" s="514">
        <v>137.19999999999999</v>
      </c>
      <c r="CW11" s="514">
        <f t="shared" si="15"/>
        <v>0</v>
      </c>
      <c r="CX11" s="529">
        <f t="shared" si="16"/>
        <v>0</v>
      </c>
      <c r="CY11" s="514">
        <v>445.42099999999999</v>
      </c>
      <c r="CZ11" s="514">
        <f t="shared" si="17"/>
        <v>-6.9790000000000418</v>
      </c>
      <c r="DA11" s="529">
        <f t="shared" si="18"/>
        <v>-1.542661361626888E-2</v>
      </c>
      <c r="DB11" s="514">
        <v>956.69100000000003</v>
      </c>
      <c r="DC11" s="514">
        <f t="shared" si="19"/>
        <v>-19.981999999999971</v>
      </c>
      <c r="DD11" s="529">
        <f t="shared" si="20"/>
        <v>-2.0459252994605125E-2</v>
      </c>
      <c r="DE11" s="514">
        <v>117.764</v>
      </c>
      <c r="DF11" s="514">
        <f t="shared" si="21"/>
        <v>-17.835999999999999</v>
      </c>
      <c r="DG11" s="529">
        <f t="shared" si="22"/>
        <v>-0.13153392330383482</v>
      </c>
      <c r="DH11" s="514">
        <v>124.81</v>
      </c>
      <c r="DI11" s="514">
        <f t="shared" si="23"/>
        <v>-1.1899999999999977</v>
      </c>
      <c r="DJ11" s="529">
        <f t="shared" si="24"/>
        <v>-9.4444444444444272E-3</v>
      </c>
      <c r="DK11" s="514">
        <v>148.55199999999999</v>
      </c>
      <c r="DL11" s="514">
        <f t="shared" si="25"/>
        <v>-23.548000000000002</v>
      </c>
      <c r="DM11" s="529">
        <f t="shared" si="26"/>
        <v>-0.16712562100780695</v>
      </c>
      <c r="DN11" s="514">
        <v>391.12599999999998</v>
      </c>
      <c r="DO11" s="514">
        <f t="shared" si="27"/>
        <v>-11.374000000000024</v>
      </c>
      <c r="DP11" s="529">
        <f t="shared" si="28"/>
        <v>-2.8258385093167762E-2</v>
      </c>
      <c r="DQ11" s="514">
        <v>1347.817</v>
      </c>
      <c r="DR11" s="514">
        <f t="shared" si="29"/>
        <v>-31.355999999999995</v>
      </c>
      <c r="DS11" s="529">
        <f t="shared" si="30"/>
        <v>-2.2735363873857734E-2</v>
      </c>
    </row>
    <row r="12" spans="1:123" x14ac:dyDescent="0.3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</v>
      </c>
      <c r="BJ12" s="503">
        <v>32</v>
      </c>
      <c r="BK12" s="503">
        <v>36.5</v>
      </c>
      <c r="BL12" s="504">
        <v>107.4</v>
      </c>
      <c r="BM12" s="503">
        <v>32</v>
      </c>
      <c r="BN12" s="503">
        <v>28.3</v>
      </c>
      <c r="BO12" s="503">
        <v>23.3</v>
      </c>
      <c r="BP12" s="504">
        <v>83.6</v>
      </c>
      <c r="BQ12" s="504">
        <v>191</v>
      </c>
      <c r="BR12" s="503">
        <v>23.3</v>
      </c>
      <c r="BS12" s="503">
        <v>24.2</v>
      </c>
      <c r="BT12" s="503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3">
        <v>37.6</v>
      </c>
      <c r="BZ12" s="504">
        <v>101.9</v>
      </c>
      <c r="CA12" s="504">
        <v>367.7</v>
      </c>
      <c r="CB12" s="504">
        <f t="shared" si="0"/>
        <v>14.906999999999982</v>
      </c>
      <c r="CC12" s="25">
        <f t="shared" si="1"/>
        <v>4.2254239738316754E-2</v>
      </c>
      <c r="CD12" s="504">
        <v>37.6</v>
      </c>
      <c r="CE12" s="504">
        <f t="shared" si="2"/>
        <v>-1.2999999999999972</v>
      </c>
      <c r="CF12" s="25">
        <f t="shared" si="3"/>
        <v>-3.3419023136246714E-2</v>
      </c>
      <c r="CG12" s="504">
        <v>33.5</v>
      </c>
      <c r="CH12" s="504">
        <f t="shared" si="4"/>
        <v>1.5</v>
      </c>
      <c r="CI12" s="25">
        <f t="shared" si="5"/>
        <v>4.6875E-2</v>
      </c>
      <c r="CJ12" s="504">
        <v>36.839999999999996</v>
      </c>
      <c r="CK12" s="504">
        <f t="shared" si="6"/>
        <v>0.33999999999999631</v>
      </c>
      <c r="CL12" s="25">
        <f t="shared" si="7"/>
        <v>9.3150684931505839E-3</v>
      </c>
      <c r="CM12" s="504">
        <f t="shared" si="8"/>
        <v>107.94</v>
      </c>
      <c r="CN12" s="504">
        <f t="shared" si="9"/>
        <v>0.53999999999999204</v>
      </c>
      <c r="CO12" s="25">
        <f t="shared" si="10"/>
        <v>5.0279329608937801E-3</v>
      </c>
      <c r="CP12" s="504">
        <v>30.733000000000001</v>
      </c>
      <c r="CQ12" s="504">
        <f t="shared" si="11"/>
        <v>-1.2669999999999995</v>
      </c>
      <c r="CR12" s="25">
        <f t="shared" si="12"/>
        <v>-4.4770318021201391E-2</v>
      </c>
      <c r="CS12" s="504">
        <v>23.27</v>
      </c>
      <c r="CT12" s="504">
        <f t="shared" si="13"/>
        <v>-5.0300000000000011</v>
      </c>
      <c r="CU12" s="25">
        <f t="shared" si="14"/>
        <v>-0.1777385159010601</v>
      </c>
      <c r="CV12" s="504">
        <v>23.3</v>
      </c>
      <c r="CW12" s="504">
        <f t="shared" si="15"/>
        <v>0</v>
      </c>
      <c r="CX12" s="25">
        <f t="shared" si="16"/>
        <v>0</v>
      </c>
      <c r="CY12" s="504">
        <v>77.302999999999997</v>
      </c>
      <c r="CZ12" s="504">
        <f t="shared" si="17"/>
        <v>-6.296999999999997</v>
      </c>
      <c r="DA12" s="25">
        <f t="shared" si="18"/>
        <v>-7.5322966507177E-2</v>
      </c>
      <c r="DB12" s="504">
        <v>185.24299999999999</v>
      </c>
      <c r="DC12" s="504">
        <f t="shared" si="19"/>
        <v>-5.757000000000005</v>
      </c>
      <c r="DD12" s="25">
        <f t="shared" si="20"/>
        <v>-3.0141361256544527E-2</v>
      </c>
      <c r="DE12" s="504">
        <v>22.110999999999997</v>
      </c>
      <c r="DF12" s="504">
        <f t="shared" si="21"/>
        <v>-1.1890000000000036</v>
      </c>
      <c r="DG12" s="25">
        <f t="shared" si="22"/>
        <v>-5.1030042918455087E-2</v>
      </c>
      <c r="DH12" s="504">
        <v>26.587</v>
      </c>
      <c r="DI12" s="504">
        <f t="shared" si="23"/>
        <v>2.3870000000000005</v>
      </c>
      <c r="DJ12" s="25">
        <f t="shared" si="24"/>
        <v>9.8636363636363661E-2</v>
      </c>
      <c r="DK12" s="504">
        <v>26.963999999999999</v>
      </c>
      <c r="DL12" s="504">
        <f t="shared" si="25"/>
        <v>-10.636000000000003</v>
      </c>
      <c r="DM12" s="25">
        <f t="shared" si="26"/>
        <v>-0.38959706959706969</v>
      </c>
      <c r="DN12" s="504">
        <v>75.661999999999992</v>
      </c>
      <c r="DO12" s="504">
        <f t="shared" si="27"/>
        <v>0.86199999999999477</v>
      </c>
      <c r="DP12" s="25">
        <f t="shared" si="28"/>
        <v>1.1524064171122925E-2</v>
      </c>
      <c r="DQ12" s="504">
        <v>260.90499999999997</v>
      </c>
      <c r="DR12" s="504">
        <f t="shared" si="29"/>
        <v>-4.8950000000000387</v>
      </c>
      <c r="DS12" s="25">
        <f t="shared" si="30"/>
        <v>-1.8416102332581032E-2</v>
      </c>
    </row>
    <row r="13" spans="1:123" x14ac:dyDescent="0.3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</v>
      </c>
      <c r="BJ13" s="740">
        <v>32</v>
      </c>
      <c r="BK13" s="740">
        <v>36.5</v>
      </c>
      <c r="BL13" s="28">
        <v>107.4</v>
      </c>
      <c r="BM13" s="740">
        <v>32</v>
      </c>
      <c r="BN13" s="740">
        <v>28.3</v>
      </c>
      <c r="BO13" s="740">
        <v>23.3</v>
      </c>
      <c r="BP13" s="28">
        <v>83.6</v>
      </c>
      <c r="BQ13" s="514">
        <v>191</v>
      </c>
      <c r="BR13" s="740">
        <v>23.3</v>
      </c>
      <c r="BS13" s="740">
        <v>24.2</v>
      </c>
      <c r="BT13" s="740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40">
        <v>37.6</v>
      </c>
      <c r="BZ13" s="514">
        <v>101.9</v>
      </c>
      <c r="CA13" s="514">
        <v>367.7</v>
      </c>
      <c r="CB13" s="514">
        <f t="shared" si="0"/>
        <v>14.906999999999982</v>
      </c>
      <c r="CC13" s="529">
        <f t="shared" si="1"/>
        <v>4.2254239738316754E-2</v>
      </c>
      <c r="CD13" s="514">
        <v>37.6</v>
      </c>
      <c r="CE13" s="514">
        <f t="shared" si="2"/>
        <v>-1.2999999999999972</v>
      </c>
      <c r="CF13" s="529">
        <f t="shared" si="3"/>
        <v>-3.3419023136246714E-2</v>
      </c>
      <c r="CG13" s="514">
        <v>33.5</v>
      </c>
      <c r="CH13" s="514">
        <f t="shared" si="4"/>
        <v>1.5</v>
      </c>
      <c r="CI13" s="529">
        <f t="shared" si="5"/>
        <v>4.6875E-2</v>
      </c>
      <c r="CJ13" s="514">
        <v>36.839999999999996</v>
      </c>
      <c r="CK13" s="514">
        <f t="shared" si="6"/>
        <v>0.33999999999999631</v>
      </c>
      <c r="CL13" s="529">
        <f t="shared" si="7"/>
        <v>9.3150684931505839E-3</v>
      </c>
      <c r="CM13" s="514">
        <f t="shared" si="8"/>
        <v>107.94</v>
      </c>
      <c r="CN13" s="514">
        <f t="shared" si="9"/>
        <v>0.53999999999999204</v>
      </c>
      <c r="CO13" s="529">
        <f t="shared" si="10"/>
        <v>5.0279329608937801E-3</v>
      </c>
      <c r="CP13" s="514">
        <v>30.733000000000001</v>
      </c>
      <c r="CQ13" s="514">
        <f t="shared" si="11"/>
        <v>-1.2669999999999995</v>
      </c>
      <c r="CR13" s="529">
        <f t="shared" si="12"/>
        <v>-4.4770318021201391E-2</v>
      </c>
      <c r="CS13" s="514">
        <v>23.27</v>
      </c>
      <c r="CT13" s="514">
        <f t="shared" si="13"/>
        <v>-5.0300000000000011</v>
      </c>
      <c r="CU13" s="529">
        <f t="shared" si="14"/>
        <v>-0.1777385159010601</v>
      </c>
      <c r="CV13" s="514">
        <v>23.3</v>
      </c>
      <c r="CW13" s="514">
        <f t="shared" si="15"/>
        <v>0</v>
      </c>
      <c r="CX13" s="529">
        <f t="shared" si="16"/>
        <v>0</v>
      </c>
      <c r="CY13" s="514">
        <v>77.302999999999997</v>
      </c>
      <c r="CZ13" s="514">
        <f t="shared" si="17"/>
        <v>-6.296999999999997</v>
      </c>
      <c r="DA13" s="529">
        <f t="shared" si="18"/>
        <v>-7.5322966507177E-2</v>
      </c>
      <c r="DB13" s="514">
        <v>185.24299999999999</v>
      </c>
      <c r="DC13" s="514">
        <f t="shared" si="19"/>
        <v>-5.757000000000005</v>
      </c>
      <c r="DD13" s="529">
        <f t="shared" si="20"/>
        <v>-3.0141361256544527E-2</v>
      </c>
      <c r="DE13" s="514">
        <v>22.110999999999997</v>
      </c>
      <c r="DF13" s="514">
        <f t="shared" si="21"/>
        <v>-1.1890000000000036</v>
      </c>
      <c r="DG13" s="529">
        <f t="shared" si="22"/>
        <v>-5.1030042918455087E-2</v>
      </c>
      <c r="DH13" s="514">
        <v>26.587</v>
      </c>
      <c r="DI13" s="514">
        <f t="shared" si="23"/>
        <v>2.3870000000000005</v>
      </c>
      <c r="DJ13" s="529">
        <f t="shared" si="24"/>
        <v>9.8636363636363661E-2</v>
      </c>
      <c r="DK13" s="514">
        <v>26.963999999999999</v>
      </c>
      <c r="DL13" s="514">
        <f t="shared" si="25"/>
        <v>-10.636000000000003</v>
      </c>
      <c r="DM13" s="529">
        <f t="shared" si="26"/>
        <v>-0.38959706959706969</v>
      </c>
      <c r="DN13" s="514">
        <v>75.661999999999992</v>
      </c>
      <c r="DO13" s="514">
        <f t="shared" si="27"/>
        <v>0.86199999999999477</v>
      </c>
      <c r="DP13" s="529">
        <f t="shared" si="28"/>
        <v>1.1524064171122925E-2</v>
      </c>
      <c r="DQ13" s="514">
        <v>260.90499999999997</v>
      </c>
      <c r="DR13" s="514">
        <f t="shared" si="29"/>
        <v>-4.8950000000000387</v>
      </c>
      <c r="DS13" s="529">
        <f t="shared" si="30"/>
        <v>-1.8416102332581032E-2</v>
      </c>
    </row>
    <row r="14" spans="1:123" x14ac:dyDescent="0.3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194.21100000000001</v>
      </c>
      <c r="BJ14" s="503">
        <v>171.48400000000001</v>
      </c>
      <c r="BK14" s="503">
        <v>173.07900000000001</v>
      </c>
      <c r="BL14" s="504">
        <v>538.77400000000011</v>
      </c>
      <c r="BM14" s="503">
        <v>152.25399999999999</v>
      </c>
      <c r="BN14" s="503">
        <v>143.751</v>
      </c>
      <c r="BO14" s="503">
        <v>132.935</v>
      </c>
      <c r="BP14" s="504">
        <v>428.94</v>
      </c>
      <c r="BQ14" s="504">
        <v>967.71400000000017</v>
      </c>
      <c r="BR14" s="503">
        <v>132.41900000000001</v>
      </c>
      <c r="BS14" s="503">
        <v>134.17400000000001</v>
      </c>
      <c r="BT14" s="503">
        <v>140.03200000000001</v>
      </c>
      <c r="BU14" s="504">
        <v>406.625</v>
      </c>
      <c r="BV14" s="504">
        <v>1374.3390000000002</v>
      </c>
      <c r="BW14" s="504">
        <v>162.065</v>
      </c>
      <c r="BX14" s="504">
        <v>164.85599999999999</v>
      </c>
      <c r="BY14" s="503">
        <v>189.98600000000002</v>
      </c>
      <c r="BZ14" s="504">
        <v>516.90700000000004</v>
      </c>
      <c r="CA14" s="504">
        <v>1891.2460000000001</v>
      </c>
      <c r="CB14" s="504">
        <f t="shared" si="0"/>
        <v>15.891399000000092</v>
      </c>
      <c r="CC14" s="25">
        <f t="shared" si="1"/>
        <v>8.4738102284902719E-3</v>
      </c>
      <c r="CD14" s="504">
        <v>188.49</v>
      </c>
      <c r="CE14" s="504">
        <f t="shared" si="2"/>
        <v>-5.7210000000000036</v>
      </c>
      <c r="CF14" s="25">
        <f t="shared" si="3"/>
        <v>-2.9457651729304743E-2</v>
      </c>
      <c r="CG14" s="504">
        <v>169.28700000000001</v>
      </c>
      <c r="CH14" s="504">
        <f t="shared" si="4"/>
        <v>-2.1970000000000027</v>
      </c>
      <c r="CI14" s="25">
        <f t="shared" si="5"/>
        <v>-1.2811690886613344E-2</v>
      </c>
      <c r="CJ14" s="504">
        <v>169.126</v>
      </c>
      <c r="CK14" s="504">
        <f t="shared" si="6"/>
        <v>-3.953000000000003</v>
      </c>
      <c r="CL14" s="25">
        <f t="shared" si="7"/>
        <v>-2.283928148417776E-2</v>
      </c>
      <c r="CM14" s="504">
        <f t="shared" si="8"/>
        <v>526.90300000000002</v>
      </c>
      <c r="CN14" s="504">
        <f t="shared" si="9"/>
        <v>-11.871000000000095</v>
      </c>
      <c r="CO14" s="25">
        <f t="shared" si="10"/>
        <v>-2.2033357214713577E-2</v>
      </c>
      <c r="CP14" s="504">
        <v>159.15161499999999</v>
      </c>
      <c r="CQ14" s="504">
        <f t="shared" si="11"/>
        <v>6.8976150000000018</v>
      </c>
      <c r="CR14" s="25">
        <f t="shared" si="12"/>
        <v>4.7983074900348532E-2</v>
      </c>
      <c r="CS14" s="504">
        <v>143.751</v>
      </c>
      <c r="CT14" s="504">
        <f t="shared" si="13"/>
        <v>0</v>
      </c>
      <c r="CU14" s="25">
        <f t="shared" si="14"/>
        <v>0</v>
      </c>
      <c r="CV14" s="504">
        <v>132.935</v>
      </c>
      <c r="CW14" s="504">
        <f t="shared" si="15"/>
        <v>0</v>
      </c>
      <c r="CX14" s="25">
        <f t="shared" si="16"/>
        <v>0</v>
      </c>
      <c r="CY14" s="504">
        <v>435.83761499999997</v>
      </c>
      <c r="CZ14" s="504">
        <f t="shared" si="17"/>
        <v>6.8976149999999734</v>
      </c>
      <c r="DA14" s="25">
        <f t="shared" si="18"/>
        <v>1.6080605679115897E-2</v>
      </c>
      <c r="DB14" s="504">
        <v>962.74061499999993</v>
      </c>
      <c r="DC14" s="504">
        <f t="shared" si="19"/>
        <v>-4.9733850000002349</v>
      </c>
      <c r="DD14" s="25">
        <f t="shared" si="20"/>
        <v>-5.1393128548313178E-3</v>
      </c>
      <c r="DE14" s="504">
        <v>140.126</v>
      </c>
      <c r="DF14" s="504">
        <f t="shared" si="21"/>
        <v>7.7069999999999936</v>
      </c>
      <c r="DG14" s="25">
        <f t="shared" si="22"/>
        <v>5.8201617592641489E-2</v>
      </c>
      <c r="DH14" s="504">
        <v>134.17400000000001</v>
      </c>
      <c r="DI14" s="504">
        <f t="shared" si="23"/>
        <v>0</v>
      </c>
      <c r="DJ14" s="25">
        <f t="shared" si="24"/>
        <v>0</v>
      </c>
      <c r="DK14" s="504">
        <v>140.01548</v>
      </c>
      <c r="DL14" s="504">
        <f t="shared" si="25"/>
        <v>-48.474520000000012</v>
      </c>
      <c r="DM14" s="25">
        <f t="shared" si="26"/>
        <v>-0.34616744744058509</v>
      </c>
      <c r="DN14" s="504">
        <v>414.31547999999998</v>
      </c>
      <c r="DO14" s="504">
        <f t="shared" si="27"/>
        <v>7.6904799999999796</v>
      </c>
      <c r="DP14" s="25">
        <f t="shared" si="28"/>
        <v>1.8912954196126604E-2</v>
      </c>
      <c r="DQ14" s="504">
        <v>1377.0560949999999</v>
      </c>
      <c r="DR14" s="504">
        <f t="shared" si="29"/>
        <v>2.7170949999997447</v>
      </c>
      <c r="DS14" s="25">
        <f t="shared" si="30"/>
        <v>1.9770194981003552E-3</v>
      </c>
    </row>
    <row r="15" spans="1:123" x14ac:dyDescent="0.3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3">
        <v>966.7</v>
      </c>
      <c r="BR15" s="233">
        <v>132.30000000000001</v>
      </c>
      <c r="BS15" s="233">
        <v>134</v>
      </c>
      <c r="BT15" s="233">
        <v>139.9</v>
      </c>
      <c r="BU15" s="513">
        <v>406.20000000000005</v>
      </c>
      <c r="BV15" s="513">
        <v>1372.9</v>
      </c>
      <c r="BW15" s="513">
        <v>161.9</v>
      </c>
      <c r="BX15" s="513">
        <v>164.7</v>
      </c>
      <c r="BY15" s="233">
        <v>189.8</v>
      </c>
      <c r="BZ15" s="513">
        <v>516.40000000000009</v>
      </c>
      <c r="CA15" s="513">
        <v>1889.3</v>
      </c>
      <c r="CB15" s="513">
        <f t="shared" si="0"/>
        <v>16.057999999999993</v>
      </c>
      <c r="CC15" s="507">
        <f t="shared" si="1"/>
        <v>8.5723040589523371E-3</v>
      </c>
      <c r="CD15" s="513">
        <v>188.3</v>
      </c>
      <c r="CE15" s="513">
        <f t="shared" si="2"/>
        <v>-5.6999999999999886</v>
      </c>
      <c r="CF15" s="507">
        <f t="shared" si="3"/>
        <v>-2.9381443298969013E-2</v>
      </c>
      <c r="CG15" s="513">
        <v>169.125</v>
      </c>
      <c r="CH15" s="513">
        <f t="shared" si="4"/>
        <v>-2.1750000000000114</v>
      </c>
      <c r="CI15" s="507">
        <f t="shared" si="5"/>
        <v>-1.2697022767075372E-2</v>
      </c>
      <c r="CJ15" s="513">
        <v>168.947</v>
      </c>
      <c r="CK15" s="513">
        <f t="shared" si="6"/>
        <v>-3.953000000000003</v>
      </c>
      <c r="CL15" s="507">
        <f t="shared" si="7"/>
        <v>-2.2862926547137091E-2</v>
      </c>
      <c r="CM15" s="513">
        <f t="shared" si="8"/>
        <v>526.37200000000007</v>
      </c>
      <c r="CN15" s="513">
        <f t="shared" si="9"/>
        <v>-11.827999999999975</v>
      </c>
      <c r="CO15" s="507">
        <f t="shared" si="10"/>
        <v>-2.1976960237829753E-2</v>
      </c>
      <c r="CP15" s="513">
        <v>159.00299999999999</v>
      </c>
      <c r="CQ15" s="513">
        <f t="shared" si="11"/>
        <v>6.9029999999999916</v>
      </c>
      <c r="CR15" s="507">
        <f t="shared" si="12"/>
        <v>4.807103064066847E-2</v>
      </c>
      <c r="CS15" s="513">
        <v>143.6</v>
      </c>
      <c r="CT15" s="513">
        <f t="shared" si="13"/>
        <v>0</v>
      </c>
      <c r="CU15" s="507">
        <f t="shared" si="14"/>
        <v>0</v>
      </c>
      <c r="CV15" s="513">
        <v>132.80000000000001</v>
      </c>
      <c r="CW15" s="513">
        <f t="shared" si="15"/>
        <v>0</v>
      </c>
      <c r="CX15" s="507">
        <f t="shared" si="16"/>
        <v>0</v>
      </c>
      <c r="CY15" s="513">
        <v>435.40299999999996</v>
      </c>
      <c r="CZ15" s="513">
        <f t="shared" si="17"/>
        <v>6.9029999999999632</v>
      </c>
      <c r="DA15" s="507">
        <f t="shared" si="18"/>
        <v>1.6109684947491161E-2</v>
      </c>
      <c r="DB15" s="513">
        <v>961.77500000000009</v>
      </c>
      <c r="DC15" s="513">
        <f t="shared" si="19"/>
        <v>-4.9249999999999545</v>
      </c>
      <c r="DD15" s="507">
        <f t="shared" si="20"/>
        <v>-5.0946519085548298E-3</v>
      </c>
      <c r="DE15" s="513">
        <v>140.00700000000001</v>
      </c>
      <c r="DF15" s="513">
        <f t="shared" si="21"/>
        <v>7.7069999999999936</v>
      </c>
      <c r="DG15" s="507">
        <f t="shared" si="22"/>
        <v>5.8253968253968204E-2</v>
      </c>
      <c r="DH15" s="513">
        <v>134</v>
      </c>
      <c r="DI15" s="513">
        <f t="shared" si="23"/>
        <v>0</v>
      </c>
      <c r="DJ15" s="507">
        <f t="shared" si="24"/>
        <v>0</v>
      </c>
      <c r="DK15" s="513">
        <v>139.9</v>
      </c>
      <c r="DL15" s="513">
        <f t="shared" si="25"/>
        <v>-48.400000000000006</v>
      </c>
      <c r="DM15" s="507">
        <f t="shared" si="26"/>
        <v>-0.34596140100071482</v>
      </c>
      <c r="DN15" s="513">
        <v>413.90700000000004</v>
      </c>
      <c r="DO15" s="513">
        <f t="shared" si="27"/>
        <v>7.7069999999999936</v>
      </c>
      <c r="DP15" s="507">
        <f t="shared" si="28"/>
        <v>1.8973412112259953E-2</v>
      </c>
      <c r="DQ15" s="513">
        <v>1375.6820000000002</v>
      </c>
      <c r="DR15" s="513">
        <f t="shared" si="29"/>
        <v>2.7820000000001528</v>
      </c>
      <c r="DS15" s="507">
        <f t="shared" si="30"/>
        <v>2.0263675431569325E-3</v>
      </c>
    </row>
    <row r="16" spans="1:123" x14ac:dyDescent="0.3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3">
        <v>0.42499999999999999</v>
      </c>
      <c r="BV16" s="513">
        <v>1.4390000000000001</v>
      </c>
      <c r="BW16" s="513">
        <v>0.16500000000000001</v>
      </c>
      <c r="BX16" s="513">
        <v>0.156</v>
      </c>
      <c r="BY16" s="240">
        <v>0.186</v>
      </c>
      <c r="BZ16" s="513">
        <v>0.50700000000000001</v>
      </c>
      <c r="CA16" s="513">
        <v>1.9460000000000002</v>
      </c>
      <c r="CB16" s="513">
        <f t="shared" si="0"/>
        <v>-0.166601</v>
      </c>
      <c r="CC16" s="507">
        <f t="shared" si="1"/>
        <v>-7.8860608321211612E-2</v>
      </c>
      <c r="CD16" s="513">
        <v>0.19</v>
      </c>
      <c r="CE16" s="513">
        <f t="shared" si="2"/>
        <v>-2.0999999999999991E-2</v>
      </c>
      <c r="CF16" s="507">
        <f t="shared" si="3"/>
        <v>-9.9526066350710859E-2</v>
      </c>
      <c r="CG16" s="513">
        <v>0.16200000000000001</v>
      </c>
      <c r="CH16" s="513">
        <f t="shared" si="4"/>
        <v>-2.1999999999999992E-2</v>
      </c>
      <c r="CI16" s="507">
        <f t="shared" si="5"/>
        <v>-0.11956521739130431</v>
      </c>
      <c r="CJ16" s="513">
        <v>0.17899999999999999</v>
      </c>
      <c r="CK16" s="513">
        <f t="shared" si="6"/>
        <v>0</v>
      </c>
      <c r="CL16" s="507">
        <f t="shared" si="7"/>
        <v>0</v>
      </c>
      <c r="CM16" s="513">
        <f t="shared" si="8"/>
        <v>0.53099999999999992</v>
      </c>
      <c r="CN16" s="513">
        <f t="shared" si="9"/>
        <v>-4.3000000000000149E-2</v>
      </c>
      <c r="CO16" s="507">
        <f t="shared" si="10"/>
        <v>-7.4912891986062963E-2</v>
      </c>
      <c r="CP16" s="513">
        <v>0.148615</v>
      </c>
      <c r="CQ16" s="513">
        <f t="shared" si="11"/>
        <v>-5.3850000000000009E-3</v>
      </c>
      <c r="CR16" s="507">
        <f t="shared" si="12"/>
        <v>-3.5662251655629147E-2</v>
      </c>
      <c r="CS16" s="513">
        <v>0.151</v>
      </c>
      <c r="CT16" s="513">
        <f t="shared" si="13"/>
        <v>0</v>
      </c>
      <c r="CU16" s="507">
        <f t="shared" si="14"/>
        <v>0</v>
      </c>
      <c r="CV16" s="513">
        <v>0.13500000000000001</v>
      </c>
      <c r="CW16" s="513">
        <f t="shared" si="15"/>
        <v>0</v>
      </c>
      <c r="CX16" s="507">
        <f t="shared" si="16"/>
        <v>0</v>
      </c>
      <c r="CY16" s="513">
        <v>0.43461499999999997</v>
      </c>
      <c r="CZ16" s="513">
        <f t="shared" si="17"/>
        <v>-5.3850000000000287E-3</v>
      </c>
      <c r="DA16" s="507">
        <f t="shared" si="18"/>
        <v>-1.2238636363636429E-2</v>
      </c>
      <c r="DB16" s="513">
        <v>0.96561499999999989</v>
      </c>
      <c r="DC16" s="513">
        <f t="shared" si="19"/>
        <v>-4.8385000000000122E-2</v>
      </c>
      <c r="DD16" s="507">
        <f t="shared" si="20"/>
        <v>-4.7716962524654953E-2</v>
      </c>
      <c r="DE16" s="513">
        <v>0.11899999999999999</v>
      </c>
      <c r="DF16" s="513">
        <f t="shared" si="21"/>
        <v>0</v>
      </c>
      <c r="DG16" s="507">
        <f t="shared" si="22"/>
        <v>0</v>
      </c>
      <c r="DH16" s="513">
        <v>0.17399999999999999</v>
      </c>
      <c r="DI16" s="513">
        <f t="shared" si="23"/>
        <v>0</v>
      </c>
      <c r="DJ16" s="507">
        <f t="shared" si="24"/>
        <v>0</v>
      </c>
      <c r="DK16" s="513">
        <v>0.11548</v>
      </c>
      <c r="DL16" s="513">
        <f t="shared" si="25"/>
        <v>-7.4520000000000003E-2</v>
      </c>
      <c r="DM16" s="507">
        <f t="shared" si="26"/>
        <v>-0.56454545454545457</v>
      </c>
      <c r="DN16" s="513">
        <v>0.40847999999999995</v>
      </c>
      <c r="DO16" s="513">
        <f t="shared" si="27"/>
        <v>-1.6520000000000035E-2</v>
      </c>
      <c r="DP16" s="507">
        <f t="shared" si="28"/>
        <v>-3.8870588235294198E-2</v>
      </c>
      <c r="DQ16" s="513">
        <v>1.3740949999999998</v>
      </c>
      <c r="DR16" s="513">
        <f t="shared" si="29"/>
        <v>-6.4905000000000213E-2</v>
      </c>
      <c r="DS16" s="507">
        <f t="shared" si="30"/>
        <v>-4.5104239054899381E-2</v>
      </c>
    </row>
    <row r="17" spans="1:123" x14ac:dyDescent="0.3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502.90000000000003</v>
      </c>
      <c r="BJ17" s="503">
        <v>429</v>
      </c>
      <c r="BK17" s="503">
        <v>376.2</v>
      </c>
      <c r="BL17" s="503">
        <v>1308.1000000000001</v>
      </c>
      <c r="BM17" s="503">
        <v>300.8</v>
      </c>
      <c r="BN17" s="503">
        <v>252.3</v>
      </c>
      <c r="BO17" s="503">
        <v>187.5</v>
      </c>
      <c r="BP17" s="503">
        <v>740.6</v>
      </c>
      <c r="BQ17" s="503">
        <v>2048.7000000000003</v>
      </c>
      <c r="BR17" s="503">
        <v>201.1</v>
      </c>
      <c r="BS17" s="503">
        <v>208.79999999999998</v>
      </c>
      <c r="BT17" s="503">
        <v>300.09999999999997</v>
      </c>
      <c r="BU17" s="503">
        <v>710</v>
      </c>
      <c r="BV17" s="503">
        <v>2758.7000000000003</v>
      </c>
      <c r="BW17" s="503">
        <v>415</v>
      </c>
      <c r="BX17" s="503">
        <v>493</v>
      </c>
      <c r="BY17" s="503">
        <v>576.29999999999995</v>
      </c>
      <c r="BZ17" s="503">
        <v>1484.3</v>
      </c>
      <c r="CA17" s="503">
        <v>4243</v>
      </c>
      <c r="CB17" s="503">
        <f t="shared" si="0"/>
        <v>348.87904600000002</v>
      </c>
      <c r="CC17" s="765">
        <f t="shared" si="1"/>
        <v>8.9591219718441237E-2</v>
      </c>
      <c r="CD17" s="503">
        <v>553.63299999999992</v>
      </c>
      <c r="CE17" s="503">
        <f t="shared" si="2"/>
        <v>50.73299999999989</v>
      </c>
      <c r="CF17" s="765">
        <f t="shared" si="3"/>
        <v>0.1008808908331674</v>
      </c>
      <c r="CG17" s="503">
        <v>461.72200000000004</v>
      </c>
      <c r="CH17" s="503">
        <f t="shared" si="4"/>
        <v>32.722000000000037</v>
      </c>
      <c r="CI17" s="765">
        <f t="shared" si="5"/>
        <v>7.6275058275058358E-2</v>
      </c>
      <c r="CJ17" s="503">
        <v>375.63200000000001</v>
      </c>
      <c r="CK17" s="503">
        <f t="shared" si="6"/>
        <v>-0.56799999999998363</v>
      </c>
      <c r="CL17" s="765">
        <f t="shared" si="7"/>
        <v>-1.5098351940456768E-3</v>
      </c>
      <c r="CM17" s="503">
        <f t="shared" si="8"/>
        <v>1390.9870000000001</v>
      </c>
      <c r="CN17" s="503">
        <f t="shared" si="9"/>
        <v>82.886999999999944</v>
      </c>
      <c r="CO17" s="765">
        <f t="shared" si="10"/>
        <v>6.3364421680299626E-2</v>
      </c>
      <c r="CP17" s="503">
        <v>383.495</v>
      </c>
      <c r="CQ17" s="503">
        <f t="shared" si="11"/>
        <v>82.694999999999993</v>
      </c>
      <c r="CR17" s="765">
        <f t="shared" si="12"/>
        <v>0.32776456599286558</v>
      </c>
      <c r="CS17" s="503">
        <v>315</v>
      </c>
      <c r="CT17" s="503">
        <f t="shared" si="13"/>
        <v>62.699999999999989</v>
      </c>
      <c r="CU17" s="765">
        <f t="shared" si="14"/>
        <v>0.24851367419738402</v>
      </c>
      <c r="CV17" s="503">
        <v>187.905</v>
      </c>
      <c r="CW17" s="503">
        <f t="shared" si="15"/>
        <v>0.40500000000000114</v>
      </c>
      <c r="CX17" s="765">
        <f t="shared" si="16"/>
        <v>2.1600000000000061E-3</v>
      </c>
      <c r="CY17" s="503">
        <v>886.4</v>
      </c>
      <c r="CZ17" s="503">
        <f t="shared" si="17"/>
        <v>145.79999999999995</v>
      </c>
      <c r="DA17" s="765">
        <f t="shared" si="18"/>
        <v>0.19686740480691325</v>
      </c>
      <c r="DB17" s="503">
        <v>2277.3870000000002</v>
      </c>
      <c r="DC17" s="503">
        <f t="shared" si="19"/>
        <v>228.6869999999999</v>
      </c>
      <c r="DD17" s="765">
        <f t="shared" si="20"/>
        <v>0.11162542099868203</v>
      </c>
      <c r="DE17" s="503">
        <v>223.73099999999999</v>
      </c>
      <c r="DF17" s="503">
        <f t="shared" si="21"/>
        <v>22.631</v>
      </c>
      <c r="DG17" s="765">
        <f t="shared" si="22"/>
        <v>0.1125360517155644</v>
      </c>
      <c r="DH17" s="503">
        <v>231.73900000000003</v>
      </c>
      <c r="DI17" s="503">
        <f t="shared" si="23"/>
        <v>22.93900000000005</v>
      </c>
      <c r="DJ17" s="765">
        <f t="shared" si="24"/>
        <v>0.10986111111111135</v>
      </c>
      <c r="DK17" s="503">
        <v>308.74499999999995</v>
      </c>
      <c r="DL17" s="503">
        <f t="shared" si="25"/>
        <v>-244.88799999999998</v>
      </c>
      <c r="DM17" s="765">
        <f t="shared" si="26"/>
        <v>-0.81602132622459178</v>
      </c>
      <c r="DN17" s="503">
        <v>764.21499999999992</v>
      </c>
      <c r="DO17" s="503">
        <f t="shared" si="27"/>
        <v>54.214999999999918</v>
      </c>
      <c r="DP17" s="765">
        <f t="shared" si="28"/>
        <v>7.6359154929577344E-2</v>
      </c>
      <c r="DQ17" s="503">
        <v>3041.6019999999999</v>
      </c>
      <c r="DR17" s="503">
        <f t="shared" si="29"/>
        <v>282.90199999999959</v>
      </c>
      <c r="DS17" s="765">
        <f t="shared" si="30"/>
        <v>0.10254902671548177</v>
      </c>
    </row>
    <row r="18" spans="1:123" x14ac:dyDescent="0.3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3">
        <v>1899.7</v>
      </c>
      <c r="BR18" s="233">
        <v>189.1</v>
      </c>
      <c r="BS18" s="233">
        <v>196.6</v>
      </c>
      <c r="BT18" s="233">
        <v>281.7</v>
      </c>
      <c r="BU18" s="740">
        <v>667.4</v>
      </c>
      <c r="BV18" s="740">
        <v>2567.1</v>
      </c>
      <c r="BW18" s="740">
        <v>392.4</v>
      </c>
      <c r="BX18" s="740">
        <v>465.1</v>
      </c>
      <c r="BY18" s="233">
        <v>543.4</v>
      </c>
      <c r="BZ18" s="513">
        <v>1400.9</v>
      </c>
      <c r="CA18" s="513">
        <v>3967.9</v>
      </c>
      <c r="CB18" s="513">
        <f t="shared" si="0"/>
        <v>344.62699999999995</v>
      </c>
      <c r="CC18" s="507">
        <f t="shared" si="1"/>
        <v>9.5114831258919744E-2</v>
      </c>
      <c r="CD18" s="513">
        <v>523.29999999999995</v>
      </c>
      <c r="CE18" s="513">
        <f t="shared" si="2"/>
        <v>53.699999999999932</v>
      </c>
      <c r="CF18" s="507">
        <f t="shared" si="3"/>
        <v>0.11435264054514466</v>
      </c>
      <c r="CG18" s="513">
        <v>431.1</v>
      </c>
      <c r="CH18" s="513">
        <f t="shared" si="4"/>
        <v>33.900000000000034</v>
      </c>
      <c r="CI18" s="507">
        <f t="shared" si="5"/>
        <v>8.5347432024169279E-2</v>
      </c>
      <c r="CJ18" s="513">
        <v>350.7</v>
      </c>
      <c r="CK18" s="513">
        <f t="shared" si="6"/>
        <v>0</v>
      </c>
      <c r="CL18" s="507">
        <f t="shared" si="7"/>
        <v>0</v>
      </c>
      <c r="CM18" s="513">
        <f t="shared" si="8"/>
        <v>1305.0999999999999</v>
      </c>
      <c r="CN18" s="513">
        <f t="shared" si="9"/>
        <v>87.599999999999909</v>
      </c>
      <c r="CO18" s="507">
        <f t="shared" si="10"/>
        <v>7.1950718685831541E-2</v>
      </c>
      <c r="CP18" s="513">
        <v>358.73599999999999</v>
      </c>
      <c r="CQ18" s="513">
        <f t="shared" si="11"/>
        <v>81.435999999999979</v>
      </c>
      <c r="CR18" s="507">
        <f t="shared" si="12"/>
        <v>0.35101724137931023</v>
      </c>
      <c r="CS18" s="513">
        <v>294.7</v>
      </c>
      <c r="CT18" s="513">
        <f t="shared" si="13"/>
        <v>62.699999999999989</v>
      </c>
      <c r="CU18" s="507">
        <f t="shared" si="14"/>
        <v>0.27025862068965512</v>
      </c>
      <c r="CV18" s="513">
        <v>172.9</v>
      </c>
      <c r="CW18" s="513">
        <f t="shared" si="15"/>
        <v>0</v>
      </c>
      <c r="CX18" s="507">
        <f t="shared" si="16"/>
        <v>0</v>
      </c>
      <c r="CY18" s="513">
        <v>826.3359999999999</v>
      </c>
      <c r="CZ18" s="513">
        <f t="shared" si="17"/>
        <v>144.13599999999985</v>
      </c>
      <c r="DA18" s="507">
        <f t="shared" si="18"/>
        <v>0.21128114922310151</v>
      </c>
      <c r="DB18" s="513">
        <v>2131.4359999999997</v>
      </c>
      <c r="DC18" s="513">
        <f t="shared" si="19"/>
        <v>231.73599999999965</v>
      </c>
      <c r="DD18" s="507">
        <f t="shared" si="20"/>
        <v>0.12198557667000035</v>
      </c>
      <c r="DE18" s="513">
        <v>211.91899999999998</v>
      </c>
      <c r="DF18" s="513">
        <f t="shared" si="21"/>
        <v>22.818999999999988</v>
      </c>
      <c r="DG18" s="507">
        <f t="shared" si="22"/>
        <v>0.12067160232681115</v>
      </c>
      <c r="DH18" s="513">
        <v>217.73700000000002</v>
      </c>
      <c r="DI18" s="513">
        <f t="shared" si="23"/>
        <v>21.137000000000029</v>
      </c>
      <c r="DJ18" s="507">
        <f t="shared" si="24"/>
        <v>0.10751271617497472</v>
      </c>
      <c r="DK18" s="513">
        <v>289.93399999999997</v>
      </c>
      <c r="DL18" s="513">
        <f t="shared" si="25"/>
        <v>-233.36599999999999</v>
      </c>
      <c r="DM18" s="507">
        <f t="shared" si="26"/>
        <v>-0.82842030528931487</v>
      </c>
      <c r="DN18" s="513">
        <v>719.58999999999992</v>
      </c>
      <c r="DO18" s="513">
        <f t="shared" si="27"/>
        <v>52.189999999999941</v>
      </c>
      <c r="DP18" s="507">
        <f t="shared" si="28"/>
        <v>7.8198981120767064E-2</v>
      </c>
      <c r="DQ18" s="513">
        <v>2851.0259999999998</v>
      </c>
      <c r="DR18" s="513">
        <f t="shared" si="29"/>
        <v>283.92599999999993</v>
      </c>
      <c r="DS18" s="507">
        <f t="shared" si="30"/>
        <v>0.11060184644150985</v>
      </c>
    </row>
    <row r="19" spans="1:123" x14ac:dyDescent="0.3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33.299999999999997</v>
      </c>
      <c r="BJ19" s="503">
        <v>31.8</v>
      </c>
      <c r="BK19" s="503">
        <v>25.5</v>
      </c>
      <c r="BL19" s="504">
        <v>90.6</v>
      </c>
      <c r="BM19" s="503">
        <v>23.5</v>
      </c>
      <c r="BN19" s="503">
        <v>20.3</v>
      </c>
      <c r="BO19" s="503">
        <v>14.6</v>
      </c>
      <c r="BP19" s="504">
        <v>58.4</v>
      </c>
      <c r="BQ19" s="515">
        <v>149</v>
      </c>
      <c r="BR19" s="503">
        <v>12</v>
      </c>
      <c r="BS19" s="503">
        <v>12.2</v>
      </c>
      <c r="BT19" s="503">
        <v>18.399999999999999</v>
      </c>
      <c r="BU19" s="740">
        <v>42.599999999999994</v>
      </c>
      <c r="BV19" s="740">
        <v>191.6</v>
      </c>
      <c r="BW19" s="740">
        <v>22.6</v>
      </c>
      <c r="BX19" s="740">
        <v>27.9</v>
      </c>
      <c r="BY19" s="503">
        <v>32.9</v>
      </c>
      <c r="BZ19" s="515">
        <v>83.4</v>
      </c>
      <c r="CA19" s="515">
        <v>274.89999999999998</v>
      </c>
      <c r="CB19" s="515">
        <f t="shared" si="0"/>
        <v>4.0520460000000185</v>
      </c>
      <c r="CC19" s="26">
        <f t="shared" si="1"/>
        <v>1.4960592982733107E-2</v>
      </c>
      <c r="CD19" s="515">
        <v>30.333000000000002</v>
      </c>
      <c r="CE19" s="515">
        <f t="shared" si="2"/>
        <v>-2.9669999999999952</v>
      </c>
      <c r="CF19" s="26">
        <f t="shared" si="3"/>
        <v>-8.9099099099098966E-2</v>
      </c>
      <c r="CG19" s="515">
        <v>30.622</v>
      </c>
      <c r="CH19" s="515">
        <f t="shared" si="4"/>
        <v>-1.1780000000000008</v>
      </c>
      <c r="CI19" s="26">
        <f t="shared" si="5"/>
        <v>-3.7044025157232728E-2</v>
      </c>
      <c r="CJ19" s="515">
        <v>24.932000000000002</v>
      </c>
      <c r="CK19" s="515">
        <f t="shared" si="6"/>
        <v>-0.56799999999999784</v>
      </c>
      <c r="CL19" s="26">
        <f t="shared" si="7"/>
        <v>-2.2274509803921483E-2</v>
      </c>
      <c r="CM19" s="515">
        <f t="shared" si="8"/>
        <v>85.887</v>
      </c>
      <c r="CN19" s="515">
        <f t="shared" si="9"/>
        <v>-4.7129999999999939</v>
      </c>
      <c r="CO19" s="26">
        <f t="shared" si="10"/>
        <v>-5.2019867549668808E-2</v>
      </c>
      <c r="CP19" s="515">
        <v>24.759</v>
      </c>
      <c r="CQ19" s="515">
        <f t="shared" si="11"/>
        <v>1.2590000000000003</v>
      </c>
      <c r="CR19" s="26">
        <f t="shared" si="12"/>
        <v>6.2019704433497552E-2</v>
      </c>
      <c r="CS19" s="515">
        <v>20.3</v>
      </c>
      <c r="CT19" s="515">
        <f t="shared" si="13"/>
        <v>0</v>
      </c>
      <c r="CU19" s="26">
        <f t="shared" si="14"/>
        <v>0</v>
      </c>
      <c r="CV19" s="515">
        <v>15.004999999999999</v>
      </c>
      <c r="CW19" s="515">
        <f t="shared" si="15"/>
        <v>0.40499999999999936</v>
      </c>
      <c r="CX19" s="26">
        <f t="shared" si="16"/>
        <v>2.7739726027397216E-2</v>
      </c>
      <c r="CY19" s="515">
        <v>60.063999999999993</v>
      </c>
      <c r="CZ19" s="515">
        <f t="shared" si="17"/>
        <v>1.6639999999999944</v>
      </c>
      <c r="DA19" s="26">
        <f t="shared" si="18"/>
        <v>2.8493150684931412E-2</v>
      </c>
      <c r="DB19" s="515">
        <v>145.95099999999999</v>
      </c>
      <c r="DC19" s="515">
        <f t="shared" si="19"/>
        <v>-3.0490000000000066</v>
      </c>
      <c r="DD19" s="26">
        <f t="shared" si="20"/>
        <v>-2.0463087248322191E-2</v>
      </c>
      <c r="DE19" s="515">
        <v>11.811999999999999</v>
      </c>
      <c r="DF19" s="515">
        <f t="shared" si="21"/>
        <v>-0.18800000000000061</v>
      </c>
      <c r="DG19" s="26">
        <f t="shared" si="22"/>
        <v>-1.5666666666666718E-2</v>
      </c>
      <c r="DH19" s="515">
        <v>14.002000000000001</v>
      </c>
      <c r="DI19" s="515">
        <f t="shared" si="23"/>
        <v>1.8020000000000014</v>
      </c>
      <c r="DJ19" s="26">
        <f t="shared" si="24"/>
        <v>0.14770491803278701</v>
      </c>
      <c r="DK19" s="515">
        <v>18.811</v>
      </c>
      <c r="DL19" s="515">
        <f t="shared" si="25"/>
        <v>-11.522000000000002</v>
      </c>
      <c r="DM19" s="26">
        <f t="shared" si="26"/>
        <v>-0.62619565217391315</v>
      </c>
      <c r="DN19" s="515">
        <v>44.625</v>
      </c>
      <c r="DO19" s="515">
        <f t="shared" si="27"/>
        <v>2.0250000000000057</v>
      </c>
      <c r="DP19" s="26">
        <f t="shared" si="28"/>
        <v>4.7535211267605772E-2</v>
      </c>
      <c r="DQ19" s="515">
        <v>190.57599999999999</v>
      </c>
      <c r="DR19" s="515">
        <f t="shared" si="29"/>
        <v>-1.0240000000000009</v>
      </c>
      <c r="DS19" s="26">
        <f t="shared" si="30"/>
        <v>-5.344467640918585E-3</v>
      </c>
    </row>
    <row r="20" spans="1:123" x14ac:dyDescent="0.3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7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7">
        <v>97.800000000000011</v>
      </c>
      <c r="BW20" s="517">
        <v>12.3</v>
      </c>
      <c r="BX20" s="517">
        <v>13.1</v>
      </c>
      <c r="BY20" s="33">
        <v>14.7</v>
      </c>
      <c r="BZ20" s="517">
        <v>40.099999999999994</v>
      </c>
      <c r="CA20" s="517">
        <v>137.80000000000001</v>
      </c>
      <c r="CB20" s="517">
        <f t="shared" si="0"/>
        <v>-121.603318</v>
      </c>
      <c r="CC20" s="512">
        <f t="shared" si="1"/>
        <v>-0.46878088891677167</v>
      </c>
      <c r="CD20" s="517">
        <v>15.4</v>
      </c>
      <c r="CE20" s="517">
        <f t="shared" si="2"/>
        <v>-0.70000000000000107</v>
      </c>
      <c r="CF20" s="512">
        <f t="shared" si="3"/>
        <v>-4.3478260869565279E-2</v>
      </c>
      <c r="CG20" s="517">
        <v>13.3</v>
      </c>
      <c r="CH20" s="517">
        <f t="shared" si="4"/>
        <v>-1.1999999999999993</v>
      </c>
      <c r="CI20" s="512">
        <f t="shared" si="5"/>
        <v>-8.275862068965513E-2</v>
      </c>
      <c r="CJ20" s="517">
        <v>12.372563000000001</v>
      </c>
      <c r="CK20" s="517">
        <f t="shared" si="6"/>
        <v>-0.4274369999999994</v>
      </c>
      <c r="CL20" s="512">
        <f t="shared" si="7"/>
        <v>-3.3393515624999953E-2</v>
      </c>
      <c r="CM20" s="517">
        <f t="shared" si="8"/>
        <v>41.072563000000002</v>
      </c>
      <c r="CN20" s="517">
        <f t="shared" si="9"/>
        <v>-2.3274370000000033</v>
      </c>
      <c r="CO20" s="512">
        <f t="shared" si="10"/>
        <v>-5.3627580645161363E-2</v>
      </c>
      <c r="CP20" s="517">
        <v>10.824852</v>
      </c>
      <c r="CQ20" s="517">
        <f t="shared" si="11"/>
        <v>-0.57514800000000044</v>
      </c>
      <c r="CR20" s="512">
        <f t="shared" si="12"/>
        <v>-5.5839611650485475E-2</v>
      </c>
      <c r="CS20" s="517">
        <v>9.2905090000000001</v>
      </c>
      <c r="CT20" s="517">
        <f t="shared" si="13"/>
        <v>-1.0094910000000006</v>
      </c>
      <c r="CU20" s="512">
        <f t="shared" si="14"/>
        <v>-9.8008834951456361E-2</v>
      </c>
      <c r="CV20" s="517">
        <v>6.6496069999999996</v>
      </c>
      <c r="CW20" s="517">
        <f t="shared" si="15"/>
        <v>-1.1503930000000002</v>
      </c>
      <c r="CX20" s="512">
        <f t="shared" si="16"/>
        <v>-0.14748628205128209</v>
      </c>
      <c r="CY20" s="517">
        <v>26.764968</v>
      </c>
      <c r="CZ20" s="517">
        <f t="shared" si="17"/>
        <v>-2.7350320000000039</v>
      </c>
      <c r="DA20" s="512">
        <f t="shared" si="18"/>
        <v>-9.2712949152542495E-2</v>
      </c>
      <c r="DB20" s="517">
        <v>67.837530999999998</v>
      </c>
      <c r="DC20" s="517">
        <f t="shared" si="19"/>
        <v>-5.0624690000000072</v>
      </c>
      <c r="DD20" s="512">
        <f t="shared" si="20"/>
        <v>-6.9444019204389668E-2</v>
      </c>
      <c r="DE20" s="517">
        <v>6.8989209999999996</v>
      </c>
      <c r="DF20" s="517">
        <f t="shared" si="21"/>
        <v>-0.30107900000000054</v>
      </c>
      <c r="DG20" s="512">
        <f t="shared" si="22"/>
        <v>-4.1816527777777855E-2</v>
      </c>
      <c r="DH20" s="517">
        <v>7.9776899999999999</v>
      </c>
      <c r="DI20" s="517">
        <f t="shared" si="23"/>
        <v>0.3776900000000003</v>
      </c>
      <c r="DJ20" s="512">
        <f t="shared" si="24"/>
        <v>4.9696052631578988E-2</v>
      </c>
      <c r="DK20" s="517">
        <v>9.6961009999999987</v>
      </c>
      <c r="DL20" s="517">
        <f t="shared" si="25"/>
        <v>-5.7038990000000016</v>
      </c>
      <c r="DM20" s="512">
        <f t="shared" si="26"/>
        <v>-0.56474247524752497</v>
      </c>
      <c r="DN20" s="517">
        <v>24.572711999999999</v>
      </c>
      <c r="DO20" s="517">
        <f t="shared" si="27"/>
        <v>-0.32728799999999936</v>
      </c>
      <c r="DP20" s="512">
        <f t="shared" si="28"/>
        <v>-1.3144096385542144E-2</v>
      </c>
      <c r="DQ20" s="517">
        <v>92.410242999999994</v>
      </c>
      <c r="DR20" s="517">
        <f t="shared" si="29"/>
        <v>-5.3897570000000172</v>
      </c>
      <c r="DS20" s="512">
        <f t="shared" si="30"/>
        <v>-5.5109989775051292E-2</v>
      </c>
    </row>
  </sheetData>
  <pageMargins left="0.7" right="0.7" top="0.75" bottom="0.75" header="0.3" footer="0.3"/>
  <pageSetup paperSize="9" scale="34" orientation="portrait" r:id="rId1"/>
  <colBreaks count="3" manualBreakCount="3">
    <brk id="20" max="1048575" man="1"/>
    <brk id="39" max="1048575" man="1"/>
    <brk id="9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U20"/>
  <sheetViews>
    <sheetView showGridLines="0" view="pageBreakPreview" zoomScale="85" zoomScaleSheetLayoutView="85" workbookViewId="0">
      <pane xSplit="1" ySplit="3" topLeftCell="CG4" activePane="bottomRight" state="frozen"/>
      <selection activeCell="J76" sqref="J76"/>
      <selection pane="topRight" activeCell="J76" sqref="J76"/>
      <selection pane="bottomLeft" activeCell="J76" sqref="J76"/>
      <selection pane="bottomRight" activeCell="CU4" sqref="CU4:CU20"/>
    </sheetView>
  </sheetViews>
  <sheetFormatPr defaultColWidth="9.109375" defaultRowHeight="14.4" outlineLevelCol="1" x14ac:dyDescent="0.3"/>
  <cols>
    <col min="1" max="1" width="38.88671875" style="493" customWidth="1"/>
    <col min="2" max="4" width="7.44140625" style="493" hidden="1" customWidth="1" outlineLevel="1"/>
    <col min="5" max="5" width="7.33203125" style="493" hidden="1" customWidth="1" outlineLevel="1"/>
    <col min="6" max="8" width="7.44140625" style="493" hidden="1" customWidth="1" outlineLevel="1"/>
    <col min="9" max="19" width="7.33203125" style="493" hidden="1" customWidth="1" outlineLevel="1"/>
    <col min="20" max="20" width="7.33203125" style="493" customWidth="1" collapsed="1"/>
    <col min="21" max="34" width="9.109375" style="493" hidden="1" customWidth="1" outlineLevel="1"/>
    <col min="35" max="38" width="7.33203125" style="493" hidden="1" customWidth="1" outlineLevel="1"/>
    <col min="39" max="39" width="9.109375" style="493" collapsed="1"/>
    <col min="40" max="42" width="9.109375" style="493"/>
    <col min="43" max="43" width="13.33203125" style="493" customWidth="1"/>
    <col min="44" max="53" width="9.109375" style="493" customWidth="1"/>
    <col min="54" max="54" width="8.6640625" style="493" customWidth="1"/>
    <col min="55" max="55" width="10.33203125" style="493" customWidth="1"/>
    <col min="56" max="56" width="7.88671875" style="493" customWidth="1"/>
    <col min="57" max="58" width="8" style="493" customWidth="1"/>
    <col min="59" max="59" width="9" style="493" customWidth="1"/>
    <col min="60" max="68" width="9.109375" style="493" customWidth="1"/>
    <col min="69" max="69" width="9" style="493" customWidth="1"/>
    <col min="70" max="70" width="0.6640625" style="493" hidden="1" customWidth="1"/>
    <col min="71" max="77" width="9.109375" style="493" hidden="1" customWidth="1"/>
    <col min="78" max="16384" width="9.109375" style="493"/>
  </cols>
  <sheetData>
    <row r="1" spans="1:99" ht="28.5" customHeight="1" x14ac:dyDescent="0.3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9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19"/>
      <c r="CO2" s="719"/>
      <c r="CP2" s="719"/>
      <c r="CQ2" s="719"/>
      <c r="CR2" s="719"/>
      <c r="CS2" s="719"/>
      <c r="CT2" s="719"/>
      <c r="CU2" s="719"/>
    </row>
    <row r="3" spans="1:99" x14ac:dyDescent="0.3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6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6">
        <v>42036</v>
      </c>
      <c r="CJ3" s="832" t="s">
        <v>341</v>
      </c>
      <c r="CK3" s="832" t="s">
        <v>3</v>
      </c>
      <c r="CL3" s="832" t="s">
        <v>342</v>
      </c>
      <c r="CM3" s="832" t="s">
        <v>373</v>
      </c>
      <c r="CN3" s="832" t="s">
        <v>376</v>
      </c>
      <c r="CO3" s="832" t="s">
        <v>6</v>
      </c>
      <c r="CP3" s="944" t="s">
        <v>108</v>
      </c>
      <c r="CQ3" s="832" t="s">
        <v>377</v>
      </c>
      <c r="CR3" s="832" t="s">
        <v>378</v>
      </c>
      <c r="CS3" s="832" t="s">
        <v>381</v>
      </c>
      <c r="CT3" s="832" t="s">
        <v>103</v>
      </c>
      <c r="CU3" s="952" t="s">
        <v>109</v>
      </c>
    </row>
    <row r="4" spans="1:99" x14ac:dyDescent="0.3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0.13867532877526367</v>
      </c>
      <c r="BH4" s="537">
        <v>0.11601291868046898</v>
      </c>
      <c r="BI4" s="537">
        <v>0.12007859022594518</v>
      </c>
      <c r="BJ4" s="538">
        <v>0.12556326403904924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0.13107883069971085</v>
      </c>
      <c r="CI4" s="519">
        <v>0.11441572116442307</v>
      </c>
      <c r="CJ4" s="519">
        <v>0.11649822132517011</v>
      </c>
      <c r="CK4" s="519">
        <v>0.12122003630917032</v>
      </c>
      <c r="CL4" s="519">
        <v>8.8712230802465264E-2</v>
      </c>
      <c r="CM4" s="519">
        <v>8.669915797998827E-2</v>
      </c>
      <c r="CN4" s="519">
        <v>5.1204320779734469E-2</v>
      </c>
      <c r="CO4" s="519">
        <v>7.7270102614280828E-2</v>
      </c>
      <c r="CP4" s="519">
        <v>0.10832466828576302</v>
      </c>
      <c r="CQ4" s="519">
        <v>6.8342503310940078E-2</v>
      </c>
      <c r="CR4" s="519">
        <v>7.2119046846520513E-2</v>
      </c>
      <c r="CS4" s="519">
        <v>5.1204320779734469E-2</v>
      </c>
      <c r="CT4" s="519">
        <v>7.5756290400065721E-2</v>
      </c>
      <c r="CU4" s="519">
        <v>9.9872628485492082E-2</v>
      </c>
    </row>
    <row r="5" spans="1:99" x14ac:dyDescent="0.3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</v>
      </c>
      <c r="BH5" s="511">
        <v>9.8000000000000004E-2</v>
      </c>
      <c r="BI5" s="511">
        <v>9.2999999999999999E-2</v>
      </c>
      <c r="BJ5" s="536">
        <v>0.10045886616690551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0.109</v>
      </c>
      <c r="CI5" s="536">
        <v>9.9000000000000005E-2</v>
      </c>
      <c r="CJ5" s="536">
        <v>9.7861817066260556E-2</v>
      </c>
      <c r="CK5" s="536">
        <v>0.10231224808418543</v>
      </c>
      <c r="CL5" s="536">
        <v>7.3536811747511172E-2</v>
      </c>
      <c r="CM5" s="536">
        <v>6.9120669058023138E-2</v>
      </c>
      <c r="CN5" s="536">
        <v>3.6356986778337978E-2</v>
      </c>
      <c r="CO5" s="536">
        <v>6.1070780974407178E-2</v>
      </c>
      <c r="CP5" s="536">
        <v>8.4887131495742868E-2</v>
      </c>
      <c r="CQ5" s="536">
        <v>5.148771095730522E-2</v>
      </c>
      <c r="CR5" s="536">
        <v>5.045610157206562E-2</v>
      </c>
      <c r="CS5" s="536">
        <v>3.6356986778337978E-2</v>
      </c>
      <c r="CT5" s="536">
        <v>5.4406839575845509E-2</v>
      </c>
      <c r="CU5" s="536">
        <v>7.6393865507190142E-2</v>
      </c>
    </row>
    <row r="6" spans="1:99" x14ac:dyDescent="0.3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0.21208626057396729</v>
      </c>
      <c r="BH6" s="511">
        <v>0.16134493956245069</v>
      </c>
      <c r="BI6" s="511">
        <v>0.18762842043244637</v>
      </c>
      <c r="BJ6" s="536">
        <v>0.18815443643528038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0.18387038468176739</v>
      </c>
      <c r="CI6" s="516">
        <v>0.1510948074091866</v>
      </c>
      <c r="CJ6" s="516">
        <v>0.16341864729849342</v>
      </c>
      <c r="CK6" s="516">
        <v>0.16702372992594874</v>
      </c>
      <c r="CL6" s="516">
        <v>0.1227476944166368</v>
      </c>
      <c r="CM6" s="516">
        <v>0.12818372392604505</v>
      </c>
      <c r="CN6" s="516">
        <v>9.0513107229585638E-2</v>
      </c>
      <c r="CO6" s="516">
        <v>0.11599600981607558</v>
      </c>
      <c r="CP6" s="516">
        <v>0.14528262139162443</v>
      </c>
      <c r="CQ6" s="516">
        <v>0.11227667616579655</v>
      </c>
      <c r="CR6" s="516">
        <v>0.12745131513938893</v>
      </c>
      <c r="CS6" s="516">
        <v>9.0513107229585638E-2</v>
      </c>
      <c r="CT6" s="516">
        <v>0.12755003305844501</v>
      </c>
      <c r="CU6" s="516">
        <v>0.15657166156925573</v>
      </c>
    </row>
    <row r="7" spans="1:99" x14ac:dyDescent="0.3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  <c r="CS7" s="527"/>
      <c r="CT7" s="527"/>
      <c r="CU7" s="527"/>
    </row>
    <row r="8" spans="1:99" x14ac:dyDescent="0.3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0.13083452883876101</v>
      </c>
      <c r="BH8" s="509">
        <v>0.10118398297193</v>
      </c>
      <c r="BI8" s="509">
        <v>0.16617601752644401</v>
      </c>
      <c r="BJ8" s="510">
        <v>0.13304513539494162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0.119594888290011</v>
      </c>
      <c r="CJ8" s="529">
        <v>0.14308207559479799</v>
      </c>
      <c r="CK8" s="529">
        <v>0.12743743444567668</v>
      </c>
      <c r="CL8" s="529">
        <v>0.111986978698438</v>
      </c>
      <c r="CM8" s="529">
        <v>0.11799999999999999</v>
      </c>
      <c r="CN8" s="529">
        <v>7.9000000000000001E-2</v>
      </c>
      <c r="CO8" s="529">
        <v>0.10416030625346982</v>
      </c>
      <c r="CP8" s="529">
        <v>0.11673563709276007</v>
      </c>
      <c r="CQ8" s="529">
        <v>0.10546154017211901</v>
      </c>
      <c r="CR8" s="529">
        <v>0.10546154017211901</v>
      </c>
      <c r="CS8" s="529">
        <v>7.9000000000000001E-2</v>
      </c>
      <c r="CT8" s="529">
        <v>0.10555884500794709</v>
      </c>
      <c r="CU8" s="529">
        <v>0.1133373833666301</v>
      </c>
    </row>
    <row r="9" spans="1:99" x14ac:dyDescent="0.3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</v>
      </c>
      <c r="BH9" s="509">
        <v>9.8000000000000004E-2</v>
      </c>
      <c r="BI9" s="509">
        <v>0.129</v>
      </c>
      <c r="BJ9" s="534">
        <v>0.11328923076923077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0.10199999999999999</v>
      </c>
      <c r="CI9" s="529">
        <v>9.2999999999999999E-2</v>
      </c>
      <c r="CJ9" s="529">
        <v>0.10754234725118157</v>
      </c>
      <c r="CK9" s="529">
        <v>0.10100891818797704</v>
      </c>
      <c r="CL9" s="529">
        <v>6.9471452677030032E-2</v>
      </c>
      <c r="CM9" s="529">
        <v>0.10117020500782636</v>
      </c>
      <c r="CN9" s="529">
        <v>9.6000000000000002E-2</v>
      </c>
      <c r="CO9" s="529">
        <v>8.8524071017010694E-2</v>
      </c>
      <c r="CP9" s="529">
        <v>9.5142380542855925E-2</v>
      </c>
      <c r="CQ9" s="529">
        <v>8.6903135591588757E-2</v>
      </c>
      <c r="CR9" s="529">
        <v>9.6000000000000002E-2</v>
      </c>
      <c r="CS9" s="529">
        <v>9.6000000000000002E-2</v>
      </c>
      <c r="CT9" s="529">
        <v>8.3295811442587214E-2</v>
      </c>
      <c r="CU9" s="529">
        <v>9.144270639926369E-2</v>
      </c>
    </row>
    <row r="10" spans="1:99" x14ac:dyDescent="0.3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  <c r="CL10" s="527"/>
      <c r="CM10" s="527"/>
      <c r="CN10" s="527"/>
      <c r="CO10" s="527"/>
      <c r="CP10" s="527"/>
      <c r="CQ10" s="527"/>
      <c r="CR10" s="527"/>
      <c r="CS10" s="527"/>
      <c r="CT10" s="527"/>
      <c r="CU10" s="527"/>
    </row>
    <row r="11" spans="1:99" x14ac:dyDescent="0.3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0.14620242586313931</v>
      </c>
      <c r="BI11" s="509">
        <v>0.20200000000000001</v>
      </c>
      <c r="BJ11" s="510">
        <v>0.20246094687309857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0.25293327986889591</v>
      </c>
      <c r="CI11" s="529">
        <v>0.17275457275457273</v>
      </c>
      <c r="CJ11" s="529">
        <v>0.1779549234386649</v>
      </c>
      <c r="CK11" s="529">
        <v>0.20151734123924847</v>
      </c>
      <c r="CL11" s="529">
        <v>0.13412744587684114</v>
      </c>
      <c r="CM11" s="529">
        <v>0.155</v>
      </c>
      <c r="CN11" s="529">
        <v>0.105</v>
      </c>
      <c r="CO11" s="529">
        <v>0.13194725888541403</v>
      </c>
      <c r="CP11" s="529">
        <v>0.16912655293651821</v>
      </c>
      <c r="CQ11" s="529">
        <v>0.15465106962583125</v>
      </c>
      <c r="CR11" s="529">
        <v>0.156</v>
      </c>
      <c r="CS11" s="529">
        <v>0.105</v>
      </c>
      <c r="CT11" s="529">
        <v>0.14290200233023731</v>
      </c>
      <c r="CU11" s="529">
        <v>0.16151639252124506</v>
      </c>
    </row>
    <row r="12" spans="1:99" x14ac:dyDescent="0.3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  <c r="CR12" s="528"/>
      <c r="CS12" s="528"/>
      <c r="CT12" s="528"/>
      <c r="CU12" s="528"/>
    </row>
    <row r="13" spans="1:99" x14ac:dyDescent="0.3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0.13300000000000001</v>
      </c>
      <c r="BH13" s="506">
        <v>0.105</v>
      </c>
      <c r="BI13" s="506">
        <v>0.14099999999999999</v>
      </c>
      <c r="BJ13" s="505">
        <v>0.12737616387337056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0.1386409481584131</v>
      </c>
      <c r="CL13" s="507">
        <v>0.124459050532001</v>
      </c>
      <c r="CM13" s="507">
        <v>0.112</v>
      </c>
      <c r="CN13" s="507">
        <v>8.5000000000000006E-2</v>
      </c>
      <c r="CO13" s="507">
        <v>0.10881518181700565</v>
      </c>
      <c r="CP13" s="507">
        <v>0.12619447938231998</v>
      </c>
      <c r="CQ13" s="507">
        <v>0.118266925964452</v>
      </c>
      <c r="CR13" s="507">
        <v>0.12697935081054651</v>
      </c>
      <c r="CS13" s="507">
        <v>8.5000000000000006E-2</v>
      </c>
      <c r="CT13" s="507">
        <v>0.11457534825936401</v>
      </c>
      <c r="CU13" s="507">
        <v>0.12282495139694181</v>
      </c>
    </row>
    <row r="14" spans="1:99" x14ac:dyDescent="0.3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</row>
    <row r="15" spans="1:99" x14ac:dyDescent="0.3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0.14599999999999999</v>
      </c>
      <c r="BH15" s="506">
        <v>0.126</v>
      </c>
      <c r="BI15" s="506">
        <v>0.187</v>
      </c>
      <c r="BJ15" s="505">
        <v>0.15280583426235597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0.12509090909090909</v>
      </c>
      <c r="CJ15" s="508">
        <v>0.15475859293151106</v>
      </c>
      <c r="CK15" s="508">
        <v>0.13305546628457735</v>
      </c>
      <c r="CL15" s="508">
        <v>0.10999792456746099</v>
      </c>
      <c r="CM15" s="508">
        <v>0.15</v>
      </c>
      <c r="CN15" s="508">
        <v>9.9000000000000005E-2</v>
      </c>
      <c r="CO15" s="508">
        <v>0.11983656520510884</v>
      </c>
      <c r="CP15" s="508">
        <v>0.12707116726796344</v>
      </c>
      <c r="CQ15" s="508">
        <v>0.12452948781132371</v>
      </c>
      <c r="CR15" s="508">
        <v>0.13600000000000001</v>
      </c>
      <c r="CS15" s="508">
        <v>9.9000000000000005E-2</v>
      </c>
      <c r="CT15" s="508">
        <v>0.14259797490740672</v>
      </c>
      <c r="CU15" s="508">
        <v>0.13174278059838357</v>
      </c>
    </row>
    <row r="16" spans="1:99" x14ac:dyDescent="0.3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3.7914691943127963E-3</v>
      </c>
      <c r="BH16" s="717">
        <v>3.7499999999999999E-3</v>
      </c>
      <c r="BI16" s="717">
        <v>3.8547486033519555E-3</v>
      </c>
      <c r="BJ16" s="523">
        <v>3.797909407665505E-3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3.6842105263157894E-3</v>
      </c>
      <c r="CI16" s="520">
        <v>3.7037037037037034E-3</v>
      </c>
      <c r="CJ16" s="520">
        <v>3.4078212290502793E-3</v>
      </c>
      <c r="CK16" s="520">
        <v>3.5969868173258007E-3</v>
      </c>
      <c r="CL16" s="520">
        <v>3.7008377350873064E-3</v>
      </c>
      <c r="CM16" s="520">
        <v>3.5099337748344369E-3</v>
      </c>
      <c r="CN16" s="520"/>
      <c r="CO16" s="520">
        <v>3.497348227741795E-3</v>
      </c>
      <c r="CP16" s="520">
        <v>3.5521403457899892E-3</v>
      </c>
      <c r="CQ16" s="520">
        <v>3.2592592592592591E-3</v>
      </c>
      <c r="CR16" s="520">
        <v>2.3563218390804598E-3</v>
      </c>
      <c r="CS16" s="520"/>
      <c r="CT16" s="520">
        <v>2.9814234524379456E-3</v>
      </c>
      <c r="CU16" s="520">
        <v>3.3824821805274398E-3</v>
      </c>
    </row>
    <row r="17" spans="1:99" x14ac:dyDescent="0.3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  <c r="CL17" s="500"/>
      <c r="CM17" s="500"/>
      <c r="CN17" s="500"/>
      <c r="CO17" s="500"/>
      <c r="CP17" s="500"/>
      <c r="CQ17" s="500"/>
      <c r="CR17" s="500"/>
      <c r="CS17" s="500"/>
      <c r="CT17" s="500"/>
      <c r="CU17" s="500"/>
    </row>
    <row r="18" spans="1:99" x14ac:dyDescent="0.3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0.25900000000000001</v>
      </c>
      <c r="BH18" s="520">
        <v>0.20799999999999999</v>
      </c>
      <c r="BI18" s="520">
        <v>0.19800000000000001</v>
      </c>
      <c r="BJ18" s="522">
        <v>0.22479063655030798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0.20300000000000001</v>
      </c>
      <c r="CI18" s="521">
        <v>0.16712282378264035</v>
      </c>
      <c r="CJ18" s="521">
        <v>0.17090559126924801</v>
      </c>
      <c r="CK18" s="521">
        <v>0.18252481816781976</v>
      </c>
      <c r="CL18" s="521">
        <v>0.12687324383390572</v>
      </c>
      <c r="CM18" s="521">
        <v>0.111</v>
      </c>
      <c r="CN18" s="521">
        <v>7.9000000000000001E-2</v>
      </c>
      <c r="CO18" s="521">
        <v>0.11119544592030361</v>
      </c>
      <c r="CP18" s="521">
        <v>0.20200000000000001</v>
      </c>
      <c r="CQ18" s="521">
        <v>8.4069856879279356E-2</v>
      </c>
      <c r="CR18" s="521">
        <v>0.11174949595153785</v>
      </c>
      <c r="CS18" s="521">
        <v>7.9000000000000001E-2</v>
      </c>
      <c r="CT18" s="521">
        <v>0.1219110882585917</v>
      </c>
      <c r="CU18" s="521">
        <v>0.187</v>
      </c>
    </row>
    <row r="19" spans="1:99" x14ac:dyDescent="0.3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0.183</v>
      </c>
      <c r="BH19" s="506">
        <v>0.184</v>
      </c>
      <c r="BI19" s="506">
        <v>0.151</v>
      </c>
      <c r="BJ19" s="505">
        <v>0.17499999999999999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0.20647479642633434</v>
      </c>
      <c r="CI19" s="507">
        <v>0.15877473711710535</v>
      </c>
      <c r="CJ19" s="507">
        <v>0.14976736723888975</v>
      </c>
      <c r="CK19" s="507">
        <v>0.17499999999999999</v>
      </c>
      <c r="CL19" s="507">
        <v>0.1521063047780605</v>
      </c>
      <c r="CM19" s="507">
        <v>0.127</v>
      </c>
      <c r="CN19" s="507">
        <v>0.1218927024325225</v>
      </c>
      <c r="CO19" s="507">
        <v>0.13607318859882794</v>
      </c>
      <c r="CP19" s="507">
        <v>0.15898023994354271</v>
      </c>
      <c r="CQ19" s="507">
        <v>0.119962749746021</v>
      </c>
      <c r="CR19" s="507">
        <v>0.16194829310098555</v>
      </c>
      <c r="CS19" s="507">
        <v>0.1218927024325225</v>
      </c>
      <c r="CT19" s="507">
        <v>0.13744761904761904</v>
      </c>
      <c r="CU19" s="507">
        <v>0.15393819263705819</v>
      </c>
    </row>
    <row r="20" spans="1:99" x14ac:dyDescent="0.3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0.11835782608695651</v>
      </c>
      <c r="BH20" s="506">
        <v>6.2E-2</v>
      </c>
      <c r="BI20" s="506">
        <v>0.16400000000000001</v>
      </c>
      <c r="BJ20" s="505">
        <v>0.11298988479262671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0.14488395766518378</v>
      </c>
      <c r="CI20" s="505">
        <v>9.2918957791403162E-2</v>
      </c>
      <c r="CJ20" s="505">
        <v>0.14323216620517509</v>
      </c>
      <c r="CK20" s="505">
        <v>0.12755921968321021</v>
      </c>
      <c r="CL20" s="505">
        <v>8.3941932878158515E-2</v>
      </c>
      <c r="CM20" s="505">
        <v>9.8000000000000004E-2</v>
      </c>
      <c r="CN20" s="505">
        <v>1.433362904003199E-2</v>
      </c>
      <c r="CO20" s="505">
        <v>7.152789728723008E-2</v>
      </c>
      <c r="CP20" s="505">
        <v>0.10545233388092341</v>
      </c>
      <c r="CQ20" s="505">
        <v>0.10320990775224127</v>
      </c>
      <c r="CR20" s="505">
        <v>0.19136918080296425</v>
      </c>
      <c r="CS20" s="505">
        <v>1.433362904003199E-2</v>
      </c>
      <c r="CT20" s="505">
        <v>0.11694008378074019</v>
      </c>
      <c r="CU20" s="505">
        <v>0.10850702955807066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O30"/>
  <sheetViews>
    <sheetView showGridLines="0" view="pageBreakPreview" zoomScale="85" zoomScaleSheetLayoutView="85" workbookViewId="0">
      <pane xSplit="1" ySplit="2" topLeftCell="BZ3" activePane="bottomRight" state="frozen"/>
      <selection pane="topRight" activeCell="B1" sqref="B1"/>
      <selection pane="bottomLeft" activeCell="A3" sqref="A3"/>
      <selection pane="bottomRight" activeCell="CO4" sqref="CO4:CO18"/>
    </sheetView>
  </sheetViews>
  <sheetFormatPr defaultColWidth="9.109375" defaultRowHeight="14.4" outlineLevelCol="1" x14ac:dyDescent="0.3"/>
  <cols>
    <col min="1" max="1" width="38.88671875" style="493" customWidth="1"/>
    <col min="2" max="19" width="8.6640625" style="493" hidden="1" customWidth="1" outlineLevel="1"/>
    <col min="20" max="20" width="8.6640625" style="493" customWidth="1" collapsed="1"/>
    <col min="21" max="39" width="8.6640625" style="493" customWidth="1"/>
    <col min="40" max="43" width="9.109375" style="493"/>
    <col min="44" max="52" width="9.109375" style="493" customWidth="1"/>
    <col min="53" max="53" width="8.5546875" style="493" customWidth="1"/>
    <col min="54" max="54" width="9.5546875" style="493" customWidth="1"/>
    <col min="55" max="55" width="8.5546875" style="493" customWidth="1"/>
    <col min="56" max="58" width="9.109375" style="493" customWidth="1"/>
    <col min="59" max="60" width="9.109375" style="493"/>
    <col min="61" max="79" width="10.5546875" style="493" customWidth="1"/>
    <col min="80" max="16384" width="9.109375" style="493"/>
  </cols>
  <sheetData>
    <row r="1" spans="1:93" ht="28.5" customHeight="1" x14ac:dyDescent="0.3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3" ht="18" x14ac:dyDescent="0.3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2"/>
      <c r="BX2" s="806"/>
      <c r="BY2" s="806"/>
      <c r="BZ2" s="806"/>
      <c r="CA2" s="806"/>
      <c r="CB2" s="806"/>
      <c r="CC2" s="806"/>
      <c r="CD2" s="806"/>
      <c r="CE2" s="940"/>
      <c r="CF2" s="806"/>
      <c r="CG2" s="872"/>
      <c r="CH2" s="719"/>
      <c r="CI2" s="719"/>
      <c r="CJ2" s="719"/>
      <c r="CK2" s="719"/>
      <c r="CL2" s="719"/>
      <c r="CM2" s="719"/>
      <c r="CN2" s="719"/>
      <c r="CO2" s="719"/>
    </row>
    <row r="3" spans="1:93" x14ac:dyDescent="0.3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2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2" t="s">
        <v>340</v>
      </c>
      <c r="CD3" s="832" t="s">
        <v>341</v>
      </c>
      <c r="CE3" s="832" t="s">
        <v>3</v>
      </c>
      <c r="CF3" s="832" t="s">
        <v>342</v>
      </c>
      <c r="CG3" s="832" t="s">
        <v>373</v>
      </c>
      <c r="CH3" s="832" t="s">
        <v>376</v>
      </c>
      <c r="CI3" s="832" t="s">
        <v>6</v>
      </c>
      <c r="CJ3" s="944" t="s">
        <v>108</v>
      </c>
      <c r="CK3" s="832" t="s">
        <v>377</v>
      </c>
      <c r="CL3" s="832" t="s">
        <v>378</v>
      </c>
      <c r="CM3" s="832" t="s">
        <v>381</v>
      </c>
      <c r="CN3" s="832" t="s">
        <v>103</v>
      </c>
      <c r="CO3" s="952" t="s">
        <v>109</v>
      </c>
    </row>
    <row r="4" spans="1:93" x14ac:dyDescent="0.3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12605.812999999998</v>
      </c>
      <c r="CF4" s="530">
        <v>2819.3130000000001</v>
      </c>
      <c r="CG4" s="530">
        <v>1391.721</v>
      </c>
      <c r="CH4" s="530">
        <v>743.16</v>
      </c>
      <c r="CI4" s="530">
        <v>4954.1939999999995</v>
      </c>
      <c r="CJ4" s="530">
        <v>17560.006999999998</v>
      </c>
      <c r="CK4" s="530">
        <v>592.89300000000003</v>
      </c>
      <c r="CL4" s="530">
        <v>563.36599999999999</v>
      </c>
      <c r="CM4" s="530">
        <v>808.2170000000001</v>
      </c>
      <c r="CN4" s="530">
        <v>1964.4760000000001</v>
      </c>
      <c r="CO4" s="530">
        <v>19524.482999999997</v>
      </c>
    </row>
    <row r="5" spans="1:93" x14ac:dyDescent="0.3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</row>
    <row r="6" spans="1:93" x14ac:dyDescent="0.3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</row>
    <row r="7" spans="1:93" x14ac:dyDescent="0.3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>
        <v>0</v>
      </c>
      <c r="CF7" s="740"/>
      <c r="CG7" s="740"/>
      <c r="CH7" s="740"/>
      <c r="CI7" s="740">
        <v>0</v>
      </c>
      <c r="CJ7" s="740">
        <v>0</v>
      </c>
      <c r="CK7" s="740"/>
      <c r="CL7" s="740"/>
      <c r="CM7" s="740"/>
      <c r="CN7" s="740">
        <v>0</v>
      </c>
      <c r="CO7" s="740">
        <v>0</v>
      </c>
    </row>
    <row r="8" spans="1:93" x14ac:dyDescent="0.3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749.66599999999994</v>
      </c>
      <c r="CF8" s="740">
        <v>213</v>
      </c>
      <c r="CG8" s="740">
        <v>166.613</v>
      </c>
      <c r="CH8" s="740">
        <v>47.67</v>
      </c>
      <c r="CI8" s="740">
        <v>427.28300000000002</v>
      </c>
      <c r="CJ8" s="740">
        <v>1176.9490000000001</v>
      </c>
      <c r="CK8" s="740">
        <v>39.612000000000002</v>
      </c>
      <c r="CL8" s="740">
        <v>33.796999999999997</v>
      </c>
      <c r="CM8" s="740">
        <v>46.201000000000001</v>
      </c>
      <c r="CN8" s="740">
        <v>119.60999999999999</v>
      </c>
      <c r="CO8" s="740">
        <v>1296.559</v>
      </c>
    </row>
    <row r="9" spans="1:93" x14ac:dyDescent="0.3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30.646999999999998</v>
      </c>
      <c r="CF9" s="740">
        <v>8.0489999999999995</v>
      </c>
      <c r="CG9" s="740">
        <v>6.1159999999999997</v>
      </c>
      <c r="CH9" s="740">
        <v>1.9019999999999999</v>
      </c>
      <c r="CI9" s="740">
        <v>16.067</v>
      </c>
      <c r="CJ9" s="740">
        <v>46.713999999999999</v>
      </c>
      <c r="CK9" s="740">
        <v>0.16900000000000001</v>
      </c>
      <c r="CL9" s="740">
        <v>0.14899999999999999</v>
      </c>
      <c r="CM9" s="740">
        <v>1.9710000000000001</v>
      </c>
      <c r="CN9" s="740">
        <v>2.2890000000000001</v>
      </c>
      <c r="CO9" s="740">
        <v>49.003</v>
      </c>
    </row>
    <row r="10" spans="1:93" x14ac:dyDescent="0.3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  <c r="CF10" s="740"/>
      <c r="CG10" s="740"/>
      <c r="CH10" s="740"/>
      <c r="CI10" s="740"/>
      <c r="CJ10" s="740">
        <v>0</v>
      </c>
      <c r="CK10" s="740"/>
      <c r="CL10" s="740"/>
      <c r="CM10" s="740"/>
      <c r="CN10" s="740"/>
      <c r="CO10" s="740">
        <v>0</v>
      </c>
    </row>
    <row r="11" spans="1:93" x14ac:dyDescent="0.3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  <c r="CL11" s="233">
        <v>21.052</v>
      </c>
      <c r="CM11" s="233">
        <v>48.545000000000002</v>
      </c>
      <c r="CN11" s="233">
        <v>91.67</v>
      </c>
      <c r="CO11" s="233">
        <v>820.62900000000002</v>
      </c>
    </row>
    <row r="12" spans="1:93" x14ac:dyDescent="0.3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  <c r="CL12" s="233">
        <v>13.597</v>
      </c>
      <c r="CM12" s="233">
        <v>23.509</v>
      </c>
      <c r="CN12" s="233">
        <v>44.817</v>
      </c>
      <c r="CO12" s="233">
        <v>334.48</v>
      </c>
    </row>
    <row r="13" spans="1:93" x14ac:dyDescent="0.3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  <c r="CF13" s="740"/>
      <c r="CG13" s="740"/>
      <c r="CH13" s="740"/>
      <c r="CI13" s="740"/>
      <c r="CJ13" s="740">
        <v>0</v>
      </c>
      <c r="CK13" s="740"/>
      <c r="CL13" s="740"/>
      <c r="CM13" s="740"/>
      <c r="CN13" s="740"/>
      <c r="CO13" s="740">
        <v>0</v>
      </c>
    </row>
    <row r="14" spans="1:93" x14ac:dyDescent="0.3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597.76900000000001</v>
      </c>
      <c r="CF14" s="740">
        <v>161.15800000000002</v>
      </c>
      <c r="CG14" s="740">
        <v>130.09299999999999</v>
      </c>
      <c r="CH14" s="740">
        <v>48.204999999999998</v>
      </c>
      <c r="CI14" s="740">
        <v>339.45600000000002</v>
      </c>
      <c r="CJ14" s="740">
        <v>937.22500000000002</v>
      </c>
      <c r="CK14" s="740">
        <v>18.309999999999999</v>
      </c>
      <c r="CL14" s="740">
        <v>14.343999999999999</v>
      </c>
      <c r="CM14" s="740">
        <v>22.366</v>
      </c>
      <c r="CN14" s="740">
        <v>55.019999999999996</v>
      </c>
      <c r="CO14" s="740">
        <v>992.245</v>
      </c>
    </row>
    <row r="15" spans="1:93" x14ac:dyDescent="0.3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  <c r="CL15" s="200"/>
      <c r="CM15" s="200"/>
      <c r="CN15" s="200"/>
      <c r="CO15" s="200">
        <v>0</v>
      </c>
    </row>
    <row r="16" spans="1:93" x14ac:dyDescent="0.3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  <c r="CL16" s="200">
        <v>31.640999999999998</v>
      </c>
      <c r="CM16" s="200">
        <v>103.10000000000001</v>
      </c>
      <c r="CN16" s="200">
        <v>167.37700000000001</v>
      </c>
      <c r="CO16" s="200">
        <v>1483.4730000000002</v>
      </c>
    </row>
    <row r="17" spans="1:93" x14ac:dyDescent="0.3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  <c r="CL17" s="200">
        <v>0.155</v>
      </c>
      <c r="CM17" s="200">
        <v>4.3609999999999998</v>
      </c>
      <c r="CN17" s="200">
        <v>4.5620000000000003</v>
      </c>
      <c r="CO17" s="200">
        <v>63.984999999999999</v>
      </c>
    </row>
    <row r="18" spans="1:93" x14ac:dyDescent="0.3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  <c r="CL18" s="200">
        <v>3.2299999999999995</v>
      </c>
      <c r="CM18" s="200">
        <v>53.068999999999996</v>
      </c>
      <c r="CN18" s="200">
        <v>61.467999999999989</v>
      </c>
      <c r="CO18" s="200">
        <v>884.39699999999993</v>
      </c>
    </row>
    <row r="30" spans="1:93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M21"/>
  <sheetViews>
    <sheetView showGridLines="0" view="pageBreakPreview" zoomScaleSheetLayoutView="100" workbookViewId="0">
      <pane xSplit="1" ySplit="3" topLeftCell="CB4" activePane="bottomRight" state="frozen"/>
      <selection pane="topRight" activeCell="B1" sqref="B1"/>
      <selection pane="bottomLeft" activeCell="A4" sqref="A4"/>
      <selection pane="bottomRight" activeCell="CJ25" sqref="CJ25"/>
    </sheetView>
  </sheetViews>
  <sheetFormatPr defaultColWidth="9.109375" defaultRowHeight="14.4" outlineLevelCol="1" x14ac:dyDescent="0.3"/>
  <cols>
    <col min="1" max="1" width="38.88671875" style="493" customWidth="1"/>
    <col min="2" max="2" width="10.33203125" style="493" hidden="1" customWidth="1" outlineLevel="1"/>
    <col min="3" max="4" width="7.44140625" style="493" hidden="1" customWidth="1" outlineLevel="1"/>
    <col min="5" max="5" width="7.33203125" style="493" hidden="1" customWidth="1" outlineLevel="1"/>
    <col min="6" max="8" width="7.44140625" style="493" hidden="1" customWidth="1" outlineLevel="1"/>
    <col min="9" max="18" width="7.33203125" style="493" hidden="1" customWidth="1" outlineLevel="1"/>
    <col min="19" max="19" width="8.88671875" style="493" hidden="1" customWidth="1" outlineLevel="1"/>
    <col min="20" max="20" width="7.33203125" style="493" hidden="1" customWidth="1" outlineLevel="1"/>
    <col min="21" max="21" width="9.109375" style="493" customWidth="1" collapsed="1"/>
    <col min="22" max="33" width="9.109375" style="493" customWidth="1"/>
    <col min="34" max="34" width="9.109375" style="493"/>
    <col min="35" max="36" width="7.33203125" style="493" customWidth="1"/>
    <col min="37" max="37" width="8" style="493" customWidth="1"/>
    <col min="38" max="38" width="7.33203125" style="493" customWidth="1"/>
    <col min="39" max="43" width="9.109375" style="493"/>
    <col min="44" max="53" width="9.109375" style="493" customWidth="1"/>
    <col min="54" max="55" width="9.33203125" style="493" customWidth="1"/>
    <col min="56" max="58" width="9.109375" style="493" customWidth="1"/>
    <col min="59" max="16384" width="9.109375" style="493"/>
  </cols>
  <sheetData>
    <row r="1" spans="1:91" ht="28.5" customHeight="1" x14ac:dyDescent="0.3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1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0">
        <v>2014</v>
      </c>
      <c r="BH2" s="831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940"/>
      <c r="CD2" s="806"/>
      <c r="CE2" s="872"/>
      <c r="CF2" s="719"/>
      <c r="CG2" s="719"/>
      <c r="CH2" s="719"/>
      <c r="CI2" s="719"/>
      <c r="CJ2" s="719"/>
      <c r="CK2" s="719"/>
      <c r="CL2" s="719"/>
      <c r="CM2" s="719"/>
    </row>
    <row r="3" spans="1:91" x14ac:dyDescent="0.3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6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2" t="s">
        <v>340</v>
      </c>
      <c r="CB3" s="832" t="s">
        <v>341</v>
      </c>
      <c r="CC3" s="832" t="s">
        <v>3</v>
      </c>
      <c r="CD3" s="832" t="s">
        <v>342</v>
      </c>
      <c r="CE3" s="832" t="s">
        <v>373</v>
      </c>
      <c r="CF3" s="832" t="s">
        <v>376</v>
      </c>
      <c r="CG3" s="832" t="s">
        <v>6</v>
      </c>
      <c r="CH3" s="944" t="s">
        <v>108</v>
      </c>
      <c r="CI3" s="832" t="s">
        <v>377</v>
      </c>
      <c r="CJ3" s="832" t="s">
        <v>378</v>
      </c>
      <c r="CK3" s="832" t="s">
        <v>381</v>
      </c>
      <c r="CL3" s="832" t="s">
        <v>103</v>
      </c>
      <c r="CM3" s="952" t="s">
        <v>109</v>
      </c>
    </row>
    <row r="4" spans="1:91" x14ac:dyDescent="0.3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0.2621248857839717</v>
      </c>
      <c r="BN4" s="731">
        <v>0.23322751151275931</v>
      </c>
      <c r="BO4" s="731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  <c r="CJ4" s="237">
        <v>0.22544451770602997</v>
      </c>
      <c r="CK4" s="237">
        <v>0.37041118481747815</v>
      </c>
      <c r="CL4" s="237">
        <v>0.30154179102978573</v>
      </c>
      <c r="CM4" s="237">
        <v>0.24670330912003177</v>
      </c>
    </row>
    <row r="5" spans="1:91" x14ac:dyDescent="0.3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0.38220082914923553</v>
      </c>
      <c r="BN5" s="730">
        <v>0.23509777555422059</v>
      </c>
      <c r="BO5" s="730">
        <v>0.24718058513801741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0.25153296895138411</v>
      </c>
      <c r="CD5" s="511">
        <v>0.13070368035477489</v>
      </c>
      <c r="CE5" s="511">
        <v>0.39704623231627645</v>
      </c>
      <c r="CF5" s="511">
        <v>0.38220082914923553</v>
      </c>
      <c r="CG5" s="511">
        <v>0.23509777555422059</v>
      </c>
      <c r="CH5" s="511">
        <v>0.24718058513801741</v>
      </c>
      <c r="CI5" s="511">
        <v>0.38161513976800576</v>
      </c>
      <c r="CJ5" s="511">
        <v>0.35725110630645196</v>
      </c>
      <c r="CK5" s="511">
        <v>0.41977845751789261</v>
      </c>
      <c r="CL5" s="511">
        <v>0.38755755070140085</v>
      </c>
      <c r="CM5" s="511">
        <v>0.26181377958592061</v>
      </c>
    </row>
    <row r="6" spans="1:91" x14ac:dyDescent="0.3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-0.12423758746882074</v>
      </c>
      <c r="BN6" s="730">
        <v>0.22427765727930776</v>
      </c>
      <c r="BO6" s="730">
        <v>0.22182631561050839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0.23885683056715143</v>
      </c>
      <c r="CA6" s="511">
        <v>0.1983194078641993</v>
      </c>
      <c r="CB6" s="511">
        <v>0.22117388637509516</v>
      </c>
      <c r="CC6" s="511">
        <v>0.22071096313076724</v>
      </c>
      <c r="CD6" s="511">
        <v>0.25539413286912638</v>
      </c>
      <c r="CE6" s="511">
        <v>0.29425058759717959</v>
      </c>
      <c r="CF6" s="511">
        <v>-0.12423758746882074</v>
      </c>
      <c r="CG6" s="511">
        <v>0.22427765727930776</v>
      </c>
      <c r="CH6" s="511">
        <v>0.22182631561050839</v>
      </c>
      <c r="CI6" s="511">
        <v>-0.16210806583749174</v>
      </c>
      <c r="CJ6" s="511">
        <v>-0.34110846257032845</v>
      </c>
      <c r="CK6" s="511">
        <v>0.28159683141232955</v>
      </c>
      <c r="CL6" s="511">
        <v>5.3479817728190493E-2</v>
      </c>
      <c r="CM6" s="511">
        <v>0.20504148178843859</v>
      </c>
    </row>
    <row r="7" spans="1:91" x14ac:dyDescent="0.3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</row>
    <row r="8" spans="1:91" x14ac:dyDescent="0.3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  <c r="CJ8" s="238">
        <v>0.38615853478119366</v>
      </c>
      <c r="CK8" s="238">
        <v>0.32362935867189019</v>
      </c>
      <c r="CL8" s="238">
        <v>0.32869325307248559</v>
      </c>
      <c r="CM8" s="238">
        <v>0.20822132737499796</v>
      </c>
    </row>
    <row r="9" spans="1:91" x14ac:dyDescent="0.3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  <c r="CJ9" s="238">
        <v>0.43624161073825507</v>
      </c>
      <c r="CK9" s="238">
        <v>0.35058346017250125</v>
      </c>
      <c r="CL9" s="238">
        <v>0.37352555701179552</v>
      </c>
      <c r="CM9" s="238">
        <v>0.29972050690774038</v>
      </c>
    </row>
    <row r="10" spans="1:91" x14ac:dyDescent="0.3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</row>
    <row r="11" spans="1:91" x14ac:dyDescent="0.3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0.24100704770440384</v>
      </c>
      <c r="BN11" s="506">
        <v>0.47573456828631921</v>
      </c>
      <c r="BO11" s="506">
        <v>0.32638598329947222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0.2372231910474705</v>
      </c>
      <c r="CD11" s="506">
        <v>0.22101634220466626</v>
      </c>
      <c r="CE11" s="506">
        <v>0.93329100485042793</v>
      </c>
      <c r="CF11" s="506">
        <v>0.24100704770440384</v>
      </c>
      <c r="CG11" s="506">
        <v>0.47573456828631921</v>
      </c>
      <c r="CH11" s="506">
        <v>0.32638598329947222</v>
      </c>
      <c r="CI11" s="506">
        <v>0.24912789380691341</v>
      </c>
      <c r="CJ11" s="506">
        <v>0.25698270948128443</v>
      </c>
      <c r="CK11" s="506">
        <v>0.24227005870841484</v>
      </c>
      <c r="CL11" s="506">
        <v>0.24730009817824805</v>
      </c>
      <c r="CM11" s="506">
        <v>0.31755153668710218</v>
      </c>
    </row>
    <row r="12" spans="1:91" x14ac:dyDescent="0.3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  <c r="CD12" s="506">
        <v>0</v>
      </c>
      <c r="CE12" s="506">
        <v>0</v>
      </c>
      <c r="CF12" s="506">
        <v>0</v>
      </c>
      <c r="CG12" s="506">
        <v>0</v>
      </c>
      <c r="CH12" s="506">
        <v>0</v>
      </c>
      <c r="CI12" s="506">
        <v>0</v>
      </c>
      <c r="CJ12" s="506">
        <v>0</v>
      </c>
      <c r="CK12" s="506">
        <v>0</v>
      </c>
      <c r="CL12" s="506">
        <v>0</v>
      </c>
      <c r="CM12" s="506">
        <v>0</v>
      </c>
    </row>
    <row r="13" spans="1:91" x14ac:dyDescent="0.3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</row>
    <row r="14" spans="1:91" x14ac:dyDescent="0.3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  <c r="CJ14" s="238">
        <v>0</v>
      </c>
      <c r="CK14" s="238">
        <v>0</v>
      </c>
      <c r="CL14" s="238">
        <v>0</v>
      </c>
      <c r="CM14" s="238">
        <v>0</v>
      </c>
    </row>
    <row r="15" spans="1:91" x14ac:dyDescent="0.3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</row>
    <row r="16" spans="1:91" x14ac:dyDescent="0.3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  <c r="CJ16" s="238">
        <v>-0.30191839701652923</v>
      </c>
      <c r="CK16" s="238">
        <v>0.24022308438409309</v>
      </c>
      <c r="CL16" s="238">
        <v>0.13786840485849311</v>
      </c>
      <c r="CM16" s="238">
        <v>0.14819211404589094</v>
      </c>
    </row>
    <row r="17" spans="1:91" x14ac:dyDescent="0.3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  <c r="CJ17" s="238">
        <v>-2.2838709677419353</v>
      </c>
      <c r="CK17" s="238">
        <v>0.29259344187113051</v>
      </c>
      <c r="CL17" s="238">
        <v>0.11179307321350287</v>
      </c>
      <c r="CM17" s="238">
        <v>0.39329530358677817</v>
      </c>
    </row>
    <row r="18" spans="1:91" x14ac:dyDescent="0.3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  <c r="CJ18" s="238">
        <v>-13.611455108359136</v>
      </c>
      <c r="CK18" s="238">
        <v>0.48263581375190795</v>
      </c>
      <c r="CL18" s="238">
        <v>-0.97815123316197083</v>
      </c>
      <c r="CM18" s="238">
        <v>0.25002120088602736</v>
      </c>
    </row>
    <row r="19" spans="1:91" ht="15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91" ht="15" x14ac:dyDescent="0.25">
      <c r="A20" s="2"/>
      <c r="E20" s="1"/>
    </row>
    <row r="21" spans="1:91" ht="15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EP94"/>
  <sheetViews>
    <sheetView showGridLines="0" view="pageBreakPreview" zoomScale="85" zoomScaleSheetLayoutView="85" workbookViewId="0">
      <pane xSplit="2" ySplit="3" topLeftCell="EA16" activePane="bottomRight" state="frozen"/>
      <selection activeCell="ER5" sqref="ER5"/>
      <selection pane="topRight" activeCell="ER5" sqref="ER5"/>
      <selection pane="bottomLeft" activeCell="ER5" sqref="ER5"/>
      <selection pane="bottomRight" activeCell="ER8" sqref="ER8"/>
    </sheetView>
  </sheetViews>
  <sheetFormatPr defaultColWidth="9.109375" defaultRowHeight="14.4" outlineLevelCol="1" x14ac:dyDescent="0.3"/>
  <cols>
    <col min="1" max="1" width="38.88671875" style="493" customWidth="1"/>
    <col min="2" max="2" width="11.33203125" style="740" customWidth="1"/>
    <col min="3" max="5" width="7.44140625" style="740" customWidth="1" outlineLevel="1"/>
    <col min="6" max="6" width="8.33203125" style="740" customWidth="1" outlineLevel="1"/>
    <col min="7" max="9" width="7.44140625" style="740" customWidth="1" outlineLevel="1"/>
    <col min="10" max="11" width="9" style="740" customWidth="1" outlineLevel="1"/>
    <col min="12" max="14" width="7.33203125" style="740" customWidth="1" outlineLevel="1"/>
    <col min="15" max="16" width="9.109375" style="740" customWidth="1" outlineLevel="1"/>
    <col min="17" max="19" width="7.33203125" style="740" customWidth="1" outlineLevel="1"/>
    <col min="20" max="20" width="8" style="740" customWidth="1" outlineLevel="1"/>
    <col min="21" max="21" width="9.109375" style="740" customWidth="1"/>
    <col min="22" max="31" width="9.109375" style="740" hidden="1" customWidth="1" outlineLevel="1"/>
    <col min="32" max="32" width="12.6640625" style="740" hidden="1" customWidth="1" outlineLevel="1"/>
    <col min="33" max="35" width="9.109375" style="740" hidden="1" customWidth="1" outlineLevel="1"/>
    <col min="36" max="36" width="10.88671875" style="740" hidden="1" customWidth="1" outlineLevel="1"/>
    <col min="37" max="38" width="7.33203125" style="740" hidden="1" customWidth="1" outlineLevel="1"/>
    <col min="39" max="39" width="8.109375" style="740" hidden="1" customWidth="1" outlineLevel="1"/>
    <col min="40" max="40" width="9.109375" style="740" customWidth="1" collapsed="1"/>
    <col min="41" max="44" width="9.109375" style="493"/>
    <col min="45" max="45" width="9" style="493" customWidth="1"/>
    <col min="46" max="48" width="8.88671875" style="493" customWidth="1"/>
    <col min="49" max="49" width="8.5546875" style="493" customWidth="1"/>
    <col min="50" max="50" width="8.88671875" style="493" customWidth="1"/>
    <col min="51" max="51" width="8.33203125" style="493" customWidth="1"/>
    <col min="52" max="53" width="8.88671875" style="493" customWidth="1"/>
    <col min="54" max="56" width="11.109375" style="493" customWidth="1"/>
    <col min="57" max="57" width="12.109375" style="493" customWidth="1"/>
    <col min="58" max="58" width="10.6640625" style="493" customWidth="1"/>
    <col min="59" max="59" width="11.109375" style="493" customWidth="1"/>
    <col min="60" max="60" width="8.44140625" style="493" customWidth="1"/>
    <col min="61" max="63" width="9.33203125" style="493" customWidth="1"/>
    <col min="64" max="64" width="12.88671875" style="493" customWidth="1"/>
    <col min="65" max="72" width="10.33203125" style="493" customWidth="1"/>
    <col min="73" max="73" width="10.33203125" style="207" customWidth="1"/>
    <col min="74" max="74" width="10.33203125" style="493" customWidth="1"/>
    <col min="75" max="76" width="9.33203125" style="493" customWidth="1"/>
    <col min="77" max="78" width="10.33203125" style="493" customWidth="1"/>
    <col min="79" max="80" width="9.33203125" style="493" customWidth="1"/>
    <col min="81" max="81" width="10.33203125" style="493" customWidth="1"/>
    <col min="82" max="83" width="9.33203125" style="493" customWidth="1"/>
    <col min="84" max="84" width="10.33203125" style="493" customWidth="1"/>
    <col min="85" max="86" width="9.33203125" style="493" customWidth="1"/>
    <col min="87" max="87" width="10.33203125" style="493" customWidth="1"/>
    <col min="88" max="89" width="9.33203125" style="493" customWidth="1"/>
    <col min="90" max="90" width="10.33203125" style="493" customWidth="1"/>
    <col min="91" max="92" width="9.33203125" style="493" customWidth="1"/>
    <col min="93" max="93" width="10.33203125" style="493" customWidth="1"/>
    <col min="94" max="95" width="9.33203125" style="493" customWidth="1"/>
    <col min="96" max="106" width="9.109375" style="493" customWidth="1"/>
    <col min="107" max="107" width="10" style="493" customWidth="1"/>
    <col min="108" max="109" width="9.109375" style="493" customWidth="1"/>
    <col min="110" max="110" width="10" style="493" customWidth="1"/>
    <col min="111" max="112" width="9.109375" style="493" customWidth="1"/>
    <col min="113" max="113" width="10" style="493" customWidth="1"/>
    <col min="114" max="114" width="9.6640625" style="493" customWidth="1"/>
    <col min="115" max="115" width="9.109375" style="493" customWidth="1"/>
    <col min="116" max="116" width="10" style="493" customWidth="1"/>
    <col min="117" max="117" width="9.6640625" style="493" customWidth="1"/>
    <col min="118" max="118" width="9.109375" style="493" customWidth="1"/>
    <col min="119" max="119" width="10" style="493" customWidth="1"/>
    <col min="120" max="120" width="9.109375" style="493"/>
    <col min="121" max="121" width="11.33203125" style="493" customWidth="1"/>
    <col min="122" max="143" width="9.109375" style="493"/>
    <col min="144" max="144" width="12.109375" style="493" customWidth="1"/>
    <col min="145" max="149" width="9.109375" style="493"/>
    <col min="150" max="150" width="14.33203125" style="493" customWidth="1"/>
    <col min="151" max="159" width="9.109375" style="493"/>
    <col min="160" max="160" width="12.88671875" style="493" customWidth="1"/>
    <col min="161" max="16384" width="9.109375" style="493"/>
  </cols>
  <sheetData>
    <row r="1" spans="1:146" ht="28.5" customHeight="1" x14ac:dyDescent="0.3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46" s="168" customFormat="1" ht="18" x14ac:dyDescent="0.3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3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  <c r="EE2" s="685"/>
      <c r="EF2" s="603" t="s">
        <v>338</v>
      </c>
      <c r="EG2" s="601"/>
      <c r="EH2" s="685"/>
      <c r="EI2" s="603" t="s">
        <v>338</v>
      </c>
      <c r="EJ2" s="601"/>
      <c r="EK2" s="685"/>
      <c r="EL2" s="603" t="s">
        <v>338</v>
      </c>
      <c r="EM2" s="601"/>
      <c r="EN2" s="685"/>
      <c r="EO2" s="603" t="s">
        <v>338</v>
      </c>
      <c r="EP2" s="601"/>
    </row>
    <row r="3" spans="1:146" s="142" customFormat="1" ht="57.75" customHeight="1" x14ac:dyDescent="0.3">
      <c r="A3" s="215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4" t="s">
        <v>329</v>
      </c>
      <c r="BZ3" s="834" t="s">
        <v>330</v>
      </c>
      <c r="CA3" s="721" t="s">
        <v>124</v>
      </c>
      <c r="CB3" s="601" t="s">
        <v>121</v>
      </c>
      <c r="CC3" s="834" t="s">
        <v>331</v>
      </c>
      <c r="CD3" s="721" t="s">
        <v>124</v>
      </c>
      <c r="CE3" s="601" t="s">
        <v>121</v>
      </c>
      <c r="CF3" s="834" t="s">
        <v>103</v>
      </c>
      <c r="CG3" s="721" t="s">
        <v>124</v>
      </c>
      <c r="CH3" s="601" t="s">
        <v>121</v>
      </c>
      <c r="CI3" s="834" t="s">
        <v>109</v>
      </c>
      <c r="CJ3" s="721" t="s">
        <v>124</v>
      </c>
      <c r="CK3" s="601" t="s">
        <v>121</v>
      </c>
      <c r="CL3" s="834" t="s">
        <v>332</v>
      </c>
      <c r="CM3" s="721" t="s">
        <v>124</v>
      </c>
      <c r="CN3" s="601" t="s">
        <v>121</v>
      </c>
      <c r="CO3" s="834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2" t="s">
        <v>107</v>
      </c>
      <c r="CV3" s="721" t="s">
        <v>124</v>
      </c>
      <c r="CW3" s="601" t="s">
        <v>121</v>
      </c>
      <c r="CX3" s="832" t="s">
        <v>334</v>
      </c>
      <c r="CY3" s="721" t="s">
        <v>124</v>
      </c>
      <c r="CZ3" s="601" t="s">
        <v>121</v>
      </c>
      <c r="DA3" s="832" t="s">
        <v>337</v>
      </c>
      <c r="DB3" s="721" t="s">
        <v>124</v>
      </c>
      <c r="DC3" s="601" t="s">
        <v>121</v>
      </c>
      <c r="DD3" s="832" t="s">
        <v>340</v>
      </c>
      <c r="DE3" s="721" t="s">
        <v>124</v>
      </c>
      <c r="DF3" s="601" t="s">
        <v>121</v>
      </c>
      <c r="DG3" s="832" t="s">
        <v>341</v>
      </c>
      <c r="DH3" s="721" t="s">
        <v>124</v>
      </c>
      <c r="DI3" s="601" t="s">
        <v>121</v>
      </c>
      <c r="DJ3" s="832" t="s">
        <v>3</v>
      </c>
      <c r="DK3" s="721" t="s">
        <v>124</v>
      </c>
      <c r="DL3" s="601" t="s">
        <v>121</v>
      </c>
      <c r="DM3" s="832" t="s">
        <v>342</v>
      </c>
      <c r="DN3" s="721" t="s">
        <v>124</v>
      </c>
      <c r="DO3" s="601" t="s">
        <v>121</v>
      </c>
      <c r="DP3" s="832" t="s">
        <v>373</v>
      </c>
      <c r="DQ3" s="721" t="s">
        <v>124</v>
      </c>
      <c r="DR3" s="601" t="s">
        <v>121</v>
      </c>
      <c r="DS3" s="846">
        <v>42156</v>
      </c>
      <c r="DT3" s="721" t="s">
        <v>124</v>
      </c>
      <c r="DU3" s="601" t="s">
        <v>121</v>
      </c>
      <c r="DV3" s="846" t="s">
        <v>375</v>
      </c>
      <c r="DW3" s="721" t="s">
        <v>124</v>
      </c>
      <c r="DX3" s="601" t="s">
        <v>121</v>
      </c>
      <c r="DY3" s="846" t="s">
        <v>374</v>
      </c>
      <c r="DZ3" s="721" t="s">
        <v>124</v>
      </c>
      <c r="EA3" s="601" t="s">
        <v>121</v>
      </c>
      <c r="EB3" s="846">
        <v>42186</v>
      </c>
      <c r="EC3" s="721" t="s">
        <v>124</v>
      </c>
      <c r="ED3" s="601" t="s">
        <v>121</v>
      </c>
      <c r="EE3" s="846">
        <v>42217</v>
      </c>
      <c r="EF3" s="721" t="s">
        <v>124</v>
      </c>
      <c r="EG3" s="601" t="s">
        <v>121</v>
      </c>
      <c r="EH3" s="846">
        <v>42248</v>
      </c>
      <c r="EI3" s="721" t="s">
        <v>124</v>
      </c>
      <c r="EJ3" s="601" t="s">
        <v>121</v>
      </c>
      <c r="EK3" s="846" t="s">
        <v>379</v>
      </c>
      <c r="EL3" s="721" t="s">
        <v>124</v>
      </c>
      <c r="EM3" s="601" t="s">
        <v>121</v>
      </c>
      <c r="EN3" s="846" t="s">
        <v>380</v>
      </c>
      <c r="EO3" s="721" t="s">
        <v>124</v>
      </c>
      <c r="EP3" s="601" t="s">
        <v>121</v>
      </c>
    </row>
    <row r="4" spans="1:146" x14ac:dyDescent="0.3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3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0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72">
        <v>1387.5619999999999</v>
      </c>
      <c r="DQ4" s="170">
        <f>DP4-BQ4</f>
        <v>94.860999999999876</v>
      </c>
      <c r="DR4" s="605">
        <f>DQ4/BQ4</f>
        <v>7.3382011772250413E-2</v>
      </c>
      <c r="DS4" s="172">
        <v>742.46299999999997</v>
      </c>
      <c r="DT4" s="170">
        <f>DS4-BR4</f>
        <v>-8.3509999999999991</v>
      </c>
      <c r="DU4" s="605">
        <f>DT4/BR4</f>
        <v>-1.1122594943621189E-2</v>
      </c>
      <c r="DV4" s="172">
        <v>4943.4120000000003</v>
      </c>
      <c r="DW4" s="170">
        <f>DV4-BS4</f>
        <v>300.03384858433128</v>
      </c>
      <c r="DX4" s="605">
        <f>DW4/BS4</f>
        <v>6.4615424115922415E-2</v>
      </c>
      <c r="DY4" s="172">
        <f>DJ4+DV4</f>
        <v>17526.552</v>
      </c>
      <c r="DZ4" s="170">
        <f>DY4-BV4</f>
        <v>-601.56215141567009</v>
      </c>
      <c r="EA4" s="605">
        <f>DZ4/BV4</f>
        <v>-3.3183934434166867E-2</v>
      </c>
      <c r="EB4" s="172">
        <v>592.19600000000014</v>
      </c>
      <c r="EC4" s="170">
        <f>EB4-BY4</f>
        <v>-8.1039999999998145</v>
      </c>
      <c r="ED4" s="605">
        <f>EC4/BY4</f>
        <v>-1.3499916708312203E-2</v>
      </c>
      <c r="EE4" s="172">
        <v>562.66599999999994</v>
      </c>
      <c r="EF4" s="170">
        <f>EE4-BZ4</f>
        <v>50.341999999999985</v>
      </c>
      <c r="EG4" s="605">
        <f>EF4/BZ4</f>
        <v>9.8262037304518213E-2</v>
      </c>
      <c r="EH4" s="172">
        <v>805.14300000000003</v>
      </c>
      <c r="EI4" s="170">
        <f>EH4-CC4</f>
        <v>-40.090000000000032</v>
      </c>
      <c r="EJ4" s="605">
        <f>EI4/CC4</f>
        <v>-4.7430708455538331E-2</v>
      </c>
      <c r="EK4" s="172">
        <v>1960.0050000000001</v>
      </c>
      <c r="EL4" s="170">
        <f>EK4-CF4</f>
        <v>2.1780000000003383</v>
      </c>
      <c r="EM4" s="605">
        <f>EL4/CF4</f>
        <v>1.1124578422916523E-3</v>
      </c>
      <c r="EN4" s="172">
        <f>DY4+EK4</f>
        <v>19486.557000000001</v>
      </c>
      <c r="EO4" s="170">
        <f>EN4-CI4</f>
        <v>-599.3841514156702</v>
      </c>
      <c r="EP4" s="605">
        <f>EO4/CI4</f>
        <v>-2.9840979165341487E-2</v>
      </c>
    </row>
    <row r="5" spans="1:146" x14ac:dyDescent="0.3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1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5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5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5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5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5">
        <f t="shared" ref="ED5:ED68" si="45">EC5/BY5</f>
        <v>6.8731707106804161E-3</v>
      </c>
      <c r="EE5" s="144">
        <v>445.40099999999995</v>
      </c>
      <c r="EF5" s="170">
        <f t="shared" ref="EF5:EF68" si="46">EE5-BZ5</f>
        <v>53.892999999999972</v>
      </c>
      <c r="EG5" s="605">
        <f t="shared" ref="EG5:EG68" si="47">EF5/BZ5</f>
        <v>0.13765491382040718</v>
      </c>
      <c r="EH5" s="144">
        <v>505.09500000000003</v>
      </c>
      <c r="EI5" s="170">
        <f t="shared" ref="EI5:EI68" si="48">EH5-CC5</f>
        <v>-23.277000000000044</v>
      </c>
      <c r="EJ5" s="605">
        <f t="shared" ref="EJ5:EJ68" si="49">EI5/CC5</f>
        <v>-4.4054189094047451E-2</v>
      </c>
      <c r="EK5" s="144">
        <v>1417.663</v>
      </c>
      <c r="EL5" s="170">
        <f t="shared" ref="EL5:EL68" si="50">EK5-CF5</f>
        <v>33.805000000000291</v>
      </c>
      <c r="EM5" s="605">
        <f t="shared" ref="EM5:EM68" si="51">EL5/CF5</f>
        <v>2.4428084384380693E-2</v>
      </c>
      <c r="EN5" s="144">
        <v>13599.712</v>
      </c>
      <c r="EO5" s="170">
        <f t="shared" ref="EO5:EO68" si="52">EN5-CI5</f>
        <v>-318.41100000000006</v>
      </c>
      <c r="EP5" s="605">
        <f t="shared" ref="EP5:EP68" si="53">EO5/CI5</f>
        <v>-2.2877438286757493E-2</v>
      </c>
    </row>
    <row r="6" spans="1:146" ht="16.95" customHeight="1" x14ac:dyDescent="0.3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4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2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5">
        <v>128.411</v>
      </c>
      <c r="DQ6" s="722">
        <f t="shared" si="36"/>
        <v>22.02000000000001</v>
      </c>
      <c r="DR6" s="629">
        <f t="shared" si="37"/>
        <v>0.20697239428147129</v>
      </c>
      <c r="DS6" s="145">
        <v>41.959000000000003</v>
      </c>
      <c r="DT6" s="722">
        <f t="shared" si="38"/>
        <v>3.9470000000000027</v>
      </c>
      <c r="DU6" s="629">
        <f t="shared" si="39"/>
        <v>0.10383563085341478</v>
      </c>
      <c r="DV6" s="145">
        <v>354.58500000000004</v>
      </c>
      <c r="DW6" s="722">
        <f t="shared" si="40"/>
        <v>46.302000000000078</v>
      </c>
      <c r="DX6" s="629">
        <f t="shared" si="41"/>
        <v>0.15019316666828883</v>
      </c>
      <c r="DY6" s="145">
        <v>1201.085</v>
      </c>
      <c r="DZ6" s="722">
        <f t="shared" si="42"/>
        <v>-34.7349999999999</v>
      </c>
      <c r="EA6" s="629">
        <f t="shared" si="43"/>
        <v>-2.8106844038775794E-2</v>
      </c>
      <c r="EB6" s="145">
        <v>31.818999999999999</v>
      </c>
      <c r="EC6" s="722">
        <f t="shared" si="44"/>
        <v>-4.2860000000000049</v>
      </c>
      <c r="ED6" s="629">
        <f t="shared" si="45"/>
        <v>-0.11870932003877592</v>
      </c>
      <c r="EE6" s="145">
        <v>23.61</v>
      </c>
      <c r="EF6" s="722">
        <f t="shared" si="46"/>
        <v>-11.749000000000002</v>
      </c>
      <c r="EG6" s="629">
        <f t="shared" si="47"/>
        <v>-0.33227749653553557</v>
      </c>
      <c r="EH6" s="145">
        <v>87.158999999999992</v>
      </c>
      <c r="EI6" s="722">
        <f t="shared" si="48"/>
        <v>-10.326000000000008</v>
      </c>
      <c r="EJ6" s="629">
        <f t="shared" si="49"/>
        <v>-0.10592398830589329</v>
      </c>
      <c r="EK6" s="145">
        <v>142.58800000000002</v>
      </c>
      <c r="EL6" s="722">
        <f t="shared" si="50"/>
        <v>-26.36099999999999</v>
      </c>
      <c r="EM6" s="629">
        <f t="shared" si="51"/>
        <v>-0.15602933429614846</v>
      </c>
      <c r="EN6" s="145">
        <v>1343.673</v>
      </c>
      <c r="EO6" s="722">
        <f t="shared" si="52"/>
        <v>-61.096000000000004</v>
      </c>
      <c r="EP6" s="629">
        <f t="shared" si="53"/>
        <v>-4.3491848125919635E-2</v>
      </c>
    </row>
    <row r="7" spans="1:146" x14ac:dyDescent="0.3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223">
        <v>106.90600000000001</v>
      </c>
      <c r="DQ7" s="723">
        <f t="shared" si="36"/>
        <v>18.079000000000008</v>
      </c>
      <c r="DR7" s="631">
        <f t="shared" si="37"/>
        <v>0.2035304580814393</v>
      </c>
      <c r="DS7" s="223">
        <v>32.893000000000001</v>
      </c>
      <c r="DT7" s="723">
        <f t="shared" si="38"/>
        <v>3.4409999999999989</v>
      </c>
      <c r="DU7" s="631">
        <f t="shared" si="39"/>
        <v>0.11683417085427131</v>
      </c>
      <c r="DV7" s="223">
        <v>296.86900000000003</v>
      </c>
      <c r="DW7" s="723">
        <f t="shared" si="40"/>
        <v>40.590000000000032</v>
      </c>
      <c r="DX7" s="631">
        <f t="shared" si="41"/>
        <v>0.15838207578459426</v>
      </c>
      <c r="DY7" s="223">
        <v>1010.0860000000001</v>
      </c>
      <c r="DZ7" s="723">
        <f t="shared" si="42"/>
        <v>-35.850999999999772</v>
      </c>
      <c r="EA7" s="631">
        <f t="shared" si="43"/>
        <v>-3.4276443036243845E-2</v>
      </c>
      <c r="EB7" s="223">
        <v>26.648</v>
      </c>
      <c r="EC7" s="723">
        <f t="shared" si="44"/>
        <v>-3.2050000000000018</v>
      </c>
      <c r="ED7" s="631">
        <f t="shared" si="45"/>
        <v>-0.10735939436572545</v>
      </c>
      <c r="EE7" s="223">
        <v>16.190000000000001</v>
      </c>
      <c r="EF7" s="723">
        <f t="shared" si="46"/>
        <v>-10.093</v>
      </c>
      <c r="EG7" s="631">
        <f t="shared" si="47"/>
        <v>-0.38401247954951867</v>
      </c>
      <c r="EH7" s="223">
        <v>70.08</v>
      </c>
      <c r="EI7" s="723">
        <f t="shared" si="48"/>
        <v>-10.076999999999998</v>
      </c>
      <c r="EJ7" s="631">
        <f t="shared" si="49"/>
        <v>-0.12571578277630149</v>
      </c>
      <c r="EK7" s="223">
        <v>112.91800000000001</v>
      </c>
      <c r="EL7" s="723">
        <f t="shared" si="50"/>
        <v>-23.375</v>
      </c>
      <c r="EM7" s="631">
        <f t="shared" si="51"/>
        <v>-0.17150550651904353</v>
      </c>
      <c r="EN7" s="223">
        <v>1123.0040000000001</v>
      </c>
      <c r="EO7" s="723">
        <f t="shared" si="52"/>
        <v>-59.225999999999885</v>
      </c>
      <c r="EP7" s="631">
        <f t="shared" si="53"/>
        <v>-5.0096850866582547E-2</v>
      </c>
    </row>
    <row r="8" spans="1:146" ht="15.75" customHeight="1" x14ac:dyDescent="0.3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223">
        <v>21.504999999999999</v>
      </c>
      <c r="DQ8" s="723">
        <f t="shared" si="36"/>
        <v>3.9409999999999989</v>
      </c>
      <c r="DR8" s="631">
        <f t="shared" si="37"/>
        <v>0.22437941243452511</v>
      </c>
      <c r="DS8" s="223">
        <v>9.0660000000000007</v>
      </c>
      <c r="DT8" s="723">
        <f t="shared" si="38"/>
        <v>0.50600000000000023</v>
      </c>
      <c r="DU8" s="631">
        <f t="shared" si="39"/>
        <v>5.9112149532710302E-2</v>
      </c>
      <c r="DV8" s="223">
        <v>57.716000000000001</v>
      </c>
      <c r="DW8" s="723">
        <f t="shared" si="40"/>
        <v>6.0129999999999981</v>
      </c>
      <c r="DX8" s="631">
        <f t="shared" si="41"/>
        <v>0.11629886080111401</v>
      </c>
      <c r="DY8" s="223">
        <v>175.83</v>
      </c>
      <c r="DZ8" s="723">
        <f t="shared" si="42"/>
        <v>-9.5889999999999986</v>
      </c>
      <c r="EA8" s="631">
        <f t="shared" si="43"/>
        <v>-5.1715304256845299E-2</v>
      </c>
      <c r="EB8" s="223">
        <v>5.1710000000000003</v>
      </c>
      <c r="EC8" s="723">
        <f t="shared" si="44"/>
        <v>-1.0809999999999995</v>
      </c>
      <c r="ED8" s="631">
        <f t="shared" si="45"/>
        <v>-0.1729046705054382</v>
      </c>
      <c r="EE8" s="223">
        <v>7.42</v>
      </c>
      <c r="EF8" s="723">
        <f t="shared" si="46"/>
        <v>-1.6560000000000006</v>
      </c>
      <c r="EG8" s="631">
        <f t="shared" si="47"/>
        <v>-0.18245923314235352</v>
      </c>
      <c r="EH8" s="223">
        <v>17.079000000000001</v>
      </c>
      <c r="EI8" s="723">
        <f t="shared" si="48"/>
        <v>-0.24899999999999878</v>
      </c>
      <c r="EJ8" s="631">
        <f t="shared" si="49"/>
        <v>-1.4369806094182756E-2</v>
      </c>
      <c r="EK8" s="223">
        <v>29.67</v>
      </c>
      <c r="EL8" s="723">
        <f t="shared" si="50"/>
        <v>-2.9859999999999971</v>
      </c>
      <c r="EM8" s="631">
        <f t="shared" si="51"/>
        <v>-9.1438020578147886E-2</v>
      </c>
      <c r="EN8" s="223">
        <v>205.5</v>
      </c>
      <c r="EO8" s="723">
        <f t="shared" si="52"/>
        <v>-12.575000000000017</v>
      </c>
      <c r="EP8" s="631">
        <f t="shared" si="53"/>
        <v>-5.7663647827582327E-2</v>
      </c>
    </row>
    <row r="9" spans="1:146" x14ac:dyDescent="0.3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223">
        <v>0</v>
      </c>
      <c r="DQ9" s="723">
        <f t="shared" si="36"/>
        <v>0</v>
      </c>
      <c r="DR9" s="631" t="e">
        <f t="shared" si="37"/>
        <v>#DIV/0!</v>
      </c>
      <c r="DS9" s="223">
        <v>0</v>
      </c>
      <c r="DT9" s="723">
        <f t="shared" si="38"/>
        <v>0</v>
      </c>
      <c r="DU9" s="631" t="e">
        <f t="shared" si="39"/>
        <v>#DIV/0!</v>
      </c>
      <c r="DV9" s="223">
        <v>0</v>
      </c>
      <c r="DW9" s="723">
        <f t="shared" si="40"/>
        <v>-0.30099999999999999</v>
      </c>
      <c r="DX9" s="631">
        <f t="shared" si="41"/>
        <v>-1</v>
      </c>
      <c r="DY9" s="223">
        <v>15.169</v>
      </c>
      <c r="DZ9" s="723">
        <f t="shared" si="42"/>
        <v>10.705</v>
      </c>
      <c r="EA9" s="631">
        <f t="shared" si="43"/>
        <v>2.3980734767025087</v>
      </c>
      <c r="EB9" s="223">
        <v>0</v>
      </c>
      <c r="EC9" s="723">
        <f t="shared" si="44"/>
        <v>0</v>
      </c>
      <c r="ED9" s="631" t="e">
        <f t="shared" si="45"/>
        <v>#DIV/0!</v>
      </c>
      <c r="EE9" s="223">
        <v>0</v>
      </c>
      <c r="EF9" s="723">
        <f t="shared" si="46"/>
        <v>0</v>
      </c>
      <c r="EG9" s="631" t="e">
        <f t="shared" si="47"/>
        <v>#DIV/0!</v>
      </c>
      <c r="EH9" s="223">
        <v>0</v>
      </c>
      <c r="EI9" s="723">
        <f t="shared" si="48"/>
        <v>0</v>
      </c>
      <c r="EJ9" s="631" t="e">
        <f t="shared" si="49"/>
        <v>#DIV/0!</v>
      </c>
      <c r="EK9" s="223">
        <v>0</v>
      </c>
      <c r="EL9" s="723">
        <f t="shared" si="50"/>
        <v>0</v>
      </c>
      <c r="EM9" s="631" t="e">
        <f t="shared" si="51"/>
        <v>#DIV/0!</v>
      </c>
      <c r="EN9" s="223">
        <v>15.169</v>
      </c>
      <c r="EO9" s="723">
        <f t="shared" si="52"/>
        <v>10.705</v>
      </c>
      <c r="EP9" s="631">
        <f t="shared" si="53"/>
        <v>2.3980734767025087</v>
      </c>
    </row>
    <row r="10" spans="1:146" x14ac:dyDescent="0.3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4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2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5">
        <v>64.307999999999993</v>
      </c>
      <c r="DQ10" s="722">
        <f t="shared" si="36"/>
        <v>3.0009999999999906</v>
      </c>
      <c r="DR10" s="674">
        <f t="shared" si="37"/>
        <v>4.8950364558696238E-2</v>
      </c>
      <c r="DS10" s="145">
        <v>54.064</v>
      </c>
      <c r="DT10" s="722">
        <f t="shared" si="38"/>
        <v>2.9680000000000035</v>
      </c>
      <c r="DU10" s="674">
        <f t="shared" si="39"/>
        <v>5.8086738687959993E-2</v>
      </c>
      <c r="DV10" s="145">
        <v>322.33499999999998</v>
      </c>
      <c r="DW10" s="722">
        <f t="shared" si="40"/>
        <v>34.013999999999953</v>
      </c>
      <c r="DX10" s="674">
        <f t="shared" si="41"/>
        <v>0.11797267628788728</v>
      </c>
      <c r="DY10" s="145">
        <v>1228.1949999999999</v>
      </c>
      <c r="DZ10" s="722">
        <f t="shared" si="42"/>
        <v>-66.049999999999955</v>
      </c>
      <c r="EA10" s="674">
        <f t="shared" si="43"/>
        <v>-5.1033614192057888E-2</v>
      </c>
      <c r="EB10" s="145">
        <v>51.430999999999997</v>
      </c>
      <c r="EC10" s="722">
        <f t="shared" si="44"/>
        <v>5.1289999999999978</v>
      </c>
      <c r="ED10" s="674">
        <f t="shared" si="45"/>
        <v>0.11077275279685538</v>
      </c>
      <c r="EE10" s="145">
        <v>45.252000000000002</v>
      </c>
      <c r="EF10" s="722">
        <f t="shared" si="46"/>
        <v>0.46600000000000108</v>
      </c>
      <c r="EG10" s="674">
        <f t="shared" si="47"/>
        <v>1.0405037288438375E-2</v>
      </c>
      <c r="EH10" s="145">
        <v>54.010999999999996</v>
      </c>
      <c r="EI10" s="722">
        <f t="shared" si="48"/>
        <v>6.6299999999999955</v>
      </c>
      <c r="EJ10" s="674">
        <f t="shared" si="49"/>
        <v>0.13992950760853498</v>
      </c>
      <c r="EK10" s="145">
        <v>150.69399999999999</v>
      </c>
      <c r="EL10" s="722">
        <f t="shared" si="50"/>
        <v>12.224999999999994</v>
      </c>
      <c r="EM10" s="674">
        <f t="shared" si="51"/>
        <v>8.8286908983238085E-2</v>
      </c>
      <c r="EN10" s="145">
        <v>1378.8889999999999</v>
      </c>
      <c r="EO10" s="722">
        <f t="shared" si="52"/>
        <v>-53.825000000000045</v>
      </c>
      <c r="EP10" s="674">
        <f t="shared" si="53"/>
        <v>-3.756855869350062E-2</v>
      </c>
    </row>
    <row r="11" spans="1:146" x14ac:dyDescent="0.3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223">
        <v>1.268</v>
      </c>
      <c r="DQ11" s="723">
        <f t="shared" si="36"/>
        <v>1.268</v>
      </c>
      <c r="DR11" s="599" t="e">
        <f t="shared" si="37"/>
        <v>#DIV/0!</v>
      </c>
      <c r="DS11" s="223">
        <v>0</v>
      </c>
      <c r="DT11" s="723">
        <f t="shared" si="38"/>
        <v>0</v>
      </c>
      <c r="DU11" s="599" t="e">
        <f t="shared" si="39"/>
        <v>#DIV/0!</v>
      </c>
      <c r="DV11" s="223">
        <v>18.079000000000001</v>
      </c>
      <c r="DW11" s="723">
        <f t="shared" si="40"/>
        <v>5.4610000000000003</v>
      </c>
      <c r="DX11" s="599">
        <f t="shared" si="41"/>
        <v>0.43279442066888574</v>
      </c>
      <c r="DY11" s="223">
        <v>90.897999999999996</v>
      </c>
      <c r="DZ11" s="723">
        <f t="shared" si="42"/>
        <v>-2.532999999999987</v>
      </c>
      <c r="EA11" s="599">
        <f t="shared" si="43"/>
        <v>-2.7110916077104894E-2</v>
      </c>
      <c r="EB11" s="223">
        <v>0</v>
      </c>
      <c r="EC11" s="723">
        <f t="shared" si="44"/>
        <v>0</v>
      </c>
      <c r="ED11" s="599" t="e">
        <f t="shared" si="45"/>
        <v>#DIV/0!</v>
      </c>
      <c r="EE11" s="223">
        <v>0</v>
      </c>
      <c r="EF11" s="723">
        <f t="shared" si="46"/>
        <v>0</v>
      </c>
      <c r="EG11" s="599" t="e">
        <f t="shared" si="47"/>
        <v>#DIV/0!</v>
      </c>
      <c r="EH11" s="223">
        <v>1.4790000000000001</v>
      </c>
      <c r="EI11" s="723">
        <f t="shared" si="48"/>
        <v>1.4790000000000001</v>
      </c>
      <c r="EJ11" s="599" t="e">
        <f t="shared" si="49"/>
        <v>#DIV/0!</v>
      </c>
      <c r="EK11" s="223">
        <v>1.4790000000000001</v>
      </c>
      <c r="EL11" s="723">
        <f t="shared" si="50"/>
        <v>1.4790000000000001</v>
      </c>
      <c r="EM11" s="599" t="e">
        <f t="shared" si="51"/>
        <v>#DIV/0!</v>
      </c>
      <c r="EN11" s="223">
        <v>92.376999999999995</v>
      </c>
      <c r="EO11" s="723">
        <f t="shared" si="52"/>
        <v>-1.0539999999999878</v>
      </c>
      <c r="EP11" s="599">
        <f t="shared" si="53"/>
        <v>-1.1281052327385858E-2</v>
      </c>
    </row>
    <row r="12" spans="1:146" x14ac:dyDescent="0.3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223">
        <v>63.04</v>
      </c>
      <c r="DQ12" s="723">
        <f t="shared" si="36"/>
        <v>1.732999999999997</v>
      </c>
      <c r="DR12" s="599">
        <f t="shared" si="37"/>
        <v>2.8267571402939257E-2</v>
      </c>
      <c r="DS12" s="223">
        <v>54.064</v>
      </c>
      <c r="DT12" s="723">
        <f t="shared" si="38"/>
        <v>2.9680000000000035</v>
      </c>
      <c r="DU12" s="599">
        <f t="shared" si="39"/>
        <v>5.8086738687959993E-2</v>
      </c>
      <c r="DV12" s="223">
        <v>304.25599999999997</v>
      </c>
      <c r="DW12" s="723">
        <f t="shared" si="40"/>
        <v>28.55299999999994</v>
      </c>
      <c r="DX12" s="599">
        <f t="shared" si="41"/>
        <v>0.10356434278916057</v>
      </c>
      <c r="DY12" s="223">
        <v>1137.297</v>
      </c>
      <c r="DZ12" s="723">
        <f t="shared" si="42"/>
        <v>-63.517000000000053</v>
      </c>
      <c r="EA12" s="599">
        <f t="shared" si="43"/>
        <v>-5.2894952923600198E-2</v>
      </c>
      <c r="EB12" s="223">
        <v>51.430999999999997</v>
      </c>
      <c r="EC12" s="723">
        <f t="shared" si="44"/>
        <v>5.1289999999999978</v>
      </c>
      <c r="ED12" s="599">
        <f t="shared" si="45"/>
        <v>0.11077275279685538</v>
      </c>
      <c r="EE12" s="223">
        <v>45.252000000000002</v>
      </c>
      <c r="EF12" s="723">
        <f t="shared" si="46"/>
        <v>0.46600000000000108</v>
      </c>
      <c r="EG12" s="599">
        <f t="shared" si="47"/>
        <v>1.0405037288438375E-2</v>
      </c>
      <c r="EH12" s="223">
        <v>52.531999999999996</v>
      </c>
      <c r="EI12" s="723">
        <f t="shared" si="48"/>
        <v>5.1509999999999962</v>
      </c>
      <c r="EJ12" s="599">
        <f t="shared" si="49"/>
        <v>0.10871446360355409</v>
      </c>
      <c r="EK12" s="223">
        <v>149.21499999999997</v>
      </c>
      <c r="EL12" s="723">
        <f t="shared" si="50"/>
        <v>10.745999999999981</v>
      </c>
      <c r="EM12" s="599">
        <f t="shared" si="51"/>
        <v>7.7605817908701455E-2</v>
      </c>
      <c r="EN12" s="223">
        <v>1286.5119999999999</v>
      </c>
      <c r="EO12" s="723">
        <f t="shared" si="52"/>
        <v>-52.771000000000186</v>
      </c>
      <c r="EP12" s="599">
        <f t="shared" si="53"/>
        <v>-3.9402426522251219E-2</v>
      </c>
    </row>
    <row r="13" spans="1:146" x14ac:dyDescent="0.3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4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2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5">
        <v>429.17100000000011</v>
      </c>
      <c r="DQ13" s="722">
        <f t="shared" si="36"/>
        <v>62.569000000000074</v>
      </c>
      <c r="DR13" s="674">
        <f t="shared" si="37"/>
        <v>0.17067282775325848</v>
      </c>
      <c r="DS13" s="145">
        <v>284.99</v>
      </c>
      <c r="DT13" s="722">
        <f t="shared" si="38"/>
        <v>-13.018999999999949</v>
      </c>
      <c r="DU13" s="674">
        <f t="shared" si="39"/>
        <v>-4.368660006912526E-2</v>
      </c>
      <c r="DV13" s="145">
        <v>1750.1039999999998</v>
      </c>
      <c r="DW13" s="722">
        <f t="shared" si="40"/>
        <v>177.90599999999972</v>
      </c>
      <c r="DX13" s="674">
        <f t="shared" si="41"/>
        <v>0.11315750306259117</v>
      </c>
      <c r="DY13" s="145">
        <v>6698.7249999999985</v>
      </c>
      <c r="DZ13" s="722">
        <f t="shared" si="42"/>
        <v>-172.6170000000011</v>
      </c>
      <c r="EA13" s="674">
        <f t="shared" si="43"/>
        <v>-2.5121293627940671E-2</v>
      </c>
      <c r="EB13" s="145">
        <v>243.90100000000004</v>
      </c>
      <c r="EC13" s="722">
        <f t="shared" si="44"/>
        <v>-9.5309999999999491</v>
      </c>
      <c r="ED13" s="674">
        <f t="shared" si="45"/>
        <v>-3.7607721203320614E-2</v>
      </c>
      <c r="EE13" s="145">
        <v>250.74400000000003</v>
      </c>
      <c r="EF13" s="722">
        <f t="shared" si="46"/>
        <v>30.966000000000008</v>
      </c>
      <c r="EG13" s="674">
        <f t="shared" si="47"/>
        <v>0.1408967230569029</v>
      </c>
      <c r="EH13" s="145">
        <v>249.11400000000003</v>
      </c>
      <c r="EI13" s="722">
        <f t="shared" si="48"/>
        <v>-15.245999999999981</v>
      </c>
      <c r="EJ13" s="674">
        <f t="shared" si="49"/>
        <v>-5.7671357240127022E-2</v>
      </c>
      <c r="EK13" s="145">
        <v>743.7589999999999</v>
      </c>
      <c r="EL13" s="722">
        <f t="shared" si="50"/>
        <v>6.1889999999999645</v>
      </c>
      <c r="EM13" s="674">
        <f t="shared" si="51"/>
        <v>8.3910679664302573E-3</v>
      </c>
      <c r="EN13" s="145">
        <v>7442.4839999999986</v>
      </c>
      <c r="EO13" s="722">
        <f t="shared" si="52"/>
        <v>-166.42800000000079</v>
      </c>
      <c r="EP13" s="674">
        <f t="shared" si="53"/>
        <v>-2.1872772349056054E-2</v>
      </c>
    </row>
    <row r="14" spans="1:146" x14ac:dyDescent="0.3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223">
        <v>113.05800000000001</v>
      </c>
      <c r="DQ14" s="723">
        <f t="shared" si="36"/>
        <v>-17.021000000000001</v>
      </c>
      <c r="DR14" s="599">
        <f t="shared" si="37"/>
        <v>-0.13085125193151853</v>
      </c>
      <c r="DS14" s="223">
        <v>97.638999999999996</v>
      </c>
      <c r="DT14" s="723">
        <f t="shared" si="38"/>
        <v>-11.124000000000009</v>
      </c>
      <c r="DU14" s="599">
        <f t="shared" si="39"/>
        <v>-0.10227742890505051</v>
      </c>
      <c r="DV14" s="223">
        <v>478.024</v>
      </c>
      <c r="DW14" s="723">
        <f t="shared" si="40"/>
        <v>6.3279999999999745</v>
      </c>
      <c r="DX14" s="599">
        <f t="shared" si="41"/>
        <v>1.3415420101081998E-2</v>
      </c>
      <c r="DY14" s="223">
        <v>1702.4459999999999</v>
      </c>
      <c r="DZ14" s="723">
        <f t="shared" si="42"/>
        <v>1.9909999999999854</v>
      </c>
      <c r="EA14" s="599">
        <f t="shared" si="43"/>
        <v>1.1708630925252273E-3</v>
      </c>
      <c r="EB14" s="223">
        <v>100.90900000000001</v>
      </c>
      <c r="EC14" s="723">
        <f t="shared" si="44"/>
        <v>9.8010000000000019</v>
      </c>
      <c r="ED14" s="599">
        <f t="shared" si="45"/>
        <v>0.10757562453352067</v>
      </c>
      <c r="EE14" s="223">
        <v>96.03</v>
      </c>
      <c r="EF14" s="723">
        <f t="shared" si="46"/>
        <v>42.710999999999999</v>
      </c>
      <c r="EG14" s="599">
        <f t="shared" si="47"/>
        <v>0.80104653125527481</v>
      </c>
      <c r="EH14" s="223">
        <v>58.866999999999997</v>
      </c>
      <c r="EI14" s="723">
        <f t="shared" si="48"/>
        <v>-25.563000000000009</v>
      </c>
      <c r="EJ14" s="599">
        <f t="shared" si="49"/>
        <v>-0.30277152670851604</v>
      </c>
      <c r="EK14" s="223">
        <v>255.80600000000001</v>
      </c>
      <c r="EL14" s="723">
        <f t="shared" si="50"/>
        <v>26.948999999999984</v>
      </c>
      <c r="EM14" s="599">
        <f t="shared" si="51"/>
        <v>0.11775475515278092</v>
      </c>
      <c r="EN14" s="223">
        <v>1958.252</v>
      </c>
      <c r="EO14" s="723">
        <f t="shared" si="52"/>
        <v>28.940000000000055</v>
      </c>
      <c r="EP14" s="599">
        <f t="shared" si="53"/>
        <v>1.5000165862234857E-2</v>
      </c>
    </row>
    <row r="15" spans="1:146" x14ac:dyDescent="0.3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223">
        <v>108.52800000000001</v>
      </c>
      <c r="DQ15" s="723">
        <f t="shared" si="36"/>
        <v>20.63000000000001</v>
      </c>
      <c r="DR15" s="599">
        <f t="shared" si="37"/>
        <v>0.23470386129377244</v>
      </c>
      <c r="DS15" s="223">
        <v>88.56</v>
      </c>
      <c r="DT15" s="723">
        <f t="shared" si="38"/>
        <v>-1.671999999999997</v>
      </c>
      <c r="DU15" s="599">
        <f t="shared" si="39"/>
        <v>-1.8530011525844457E-2</v>
      </c>
      <c r="DV15" s="223">
        <v>459.65000000000003</v>
      </c>
      <c r="DW15" s="723">
        <f t="shared" si="40"/>
        <v>42.063000000000045</v>
      </c>
      <c r="DX15" s="599">
        <f t="shared" si="41"/>
        <v>0.10072871042441467</v>
      </c>
      <c r="DY15" s="223">
        <v>1672.8450000000003</v>
      </c>
      <c r="DZ15" s="723">
        <f t="shared" si="42"/>
        <v>-62.182999999999765</v>
      </c>
      <c r="EA15" s="599">
        <f t="shared" si="43"/>
        <v>-3.5839767427384324E-2</v>
      </c>
      <c r="EB15" s="223">
        <v>52.965000000000003</v>
      </c>
      <c r="EC15" s="723">
        <f t="shared" si="44"/>
        <v>-21.798000000000002</v>
      </c>
      <c r="ED15" s="599">
        <f t="shared" si="45"/>
        <v>-0.29156133381485494</v>
      </c>
      <c r="EE15" s="223">
        <v>73.382000000000005</v>
      </c>
      <c r="EF15" s="723">
        <f t="shared" si="46"/>
        <v>-11.677999999999997</v>
      </c>
      <c r="EG15" s="599">
        <f t="shared" si="47"/>
        <v>-0.13729132377145542</v>
      </c>
      <c r="EH15" s="223">
        <v>82.052000000000007</v>
      </c>
      <c r="EI15" s="723">
        <f t="shared" si="48"/>
        <v>5.5640000000000072</v>
      </c>
      <c r="EJ15" s="599">
        <f t="shared" si="49"/>
        <v>7.2743436878987641E-2</v>
      </c>
      <c r="EK15" s="223">
        <v>208.399</v>
      </c>
      <c r="EL15" s="723">
        <f t="shared" si="50"/>
        <v>-27.912000000000006</v>
      </c>
      <c r="EM15" s="599">
        <f t="shared" si="51"/>
        <v>-0.11811553419011389</v>
      </c>
      <c r="EN15" s="223">
        <v>1881.2440000000001</v>
      </c>
      <c r="EO15" s="723">
        <f t="shared" si="52"/>
        <v>-90.0949999999998</v>
      </c>
      <c r="EP15" s="599">
        <f t="shared" si="53"/>
        <v>-4.5702438799212007E-2</v>
      </c>
    </row>
    <row r="16" spans="1:146" x14ac:dyDescent="0.3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223">
        <v>69.793999999999997</v>
      </c>
      <c r="DQ16" s="723">
        <f t="shared" si="36"/>
        <v>25.983999999999995</v>
      </c>
      <c r="DR16" s="599">
        <f t="shared" si="37"/>
        <v>0.59310659666742738</v>
      </c>
      <c r="DS16" s="223">
        <v>31.501999999999999</v>
      </c>
      <c r="DT16" s="723">
        <f t="shared" si="38"/>
        <v>-5.7210000000000001</v>
      </c>
      <c r="DU16" s="599">
        <f t="shared" si="39"/>
        <v>-0.15369529591918976</v>
      </c>
      <c r="DV16" s="223">
        <v>244.22500000000002</v>
      </c>
      <c r="DW16" s="723">
        <f t="shared" si="40"/>
        <v>38.59899999999999</v>
      </c>
      <c r="DX16" s="599">
        <f t="shared" si="41"/>
        <v>0.18771458862206133</v>
      </c>
      <c r="DY16" s="223">
        <v>980.26199999999994</v>
      </c>
      <c r="DZ16" s="723">
        <f t="shared" si="42"/>
        <v>-21.475000000000136</v>
      </c>
      <c r="EA16" s="599">
        <f t="shared" si="43"/>
        <v>-2.1437762606352901E-2</v>
      </c>
      <c r="EB16" s="223">
        <v>20.058</v>
      </c>
      <c r="EC16" s="723">
        <f t="shared" si="44"/>
        <v>-4.0190000000000019</v>
      </c>
      <c r="ED16" s="599">
        <f t="shared" si="45"/>
        <v>-0.16692278938405955</v>
      </c>
      <c r="EE16" s="223">
        <v>31.260999999999999</v>
      </c>
      <c r="EF16" s="723">
        <f t="shared" si="46"/>
        <v>-7.7200000000000024</v>
      </c>
      <c r="EG16" s="599">
        <f t="shared" si="47"/>
        <v>-0.19804520150842725</v>
      </c>
      <c r="EH16" s="223">
        <v>41.570999999999998</v>
      </c>
      <c r="EI16" s="723">
        <f t="shared" si="48"/>
        <v>0.90099999999999625</v>
      </c>
      <c r="EJ16" s="599">
        <f t="shared" si="49"/>
        <v>2.2153921809687636E-2</v>
      </c>
      <c r="EK16" s="223">
        <v>92.89</v>
      </c>
      <c r="EL16" s="723">
        <f t="shared" si="50"/>
        <v>-10.838000000000008</v>
      </c>
      <c r="EM16" s="599">
        <f t="shared" si="51"/>
        <v>-0.10448480641678243</v>
      </c>
      <c r="EN16" s="223">
        <v>1073.152</v>
      </c>
      <c r="EO16" s="723">
        <f t="shared" si="52"/>
        <v>-32.313000000000102</v>
      </c>
      <c r="EP16" s="599">
        <f t="shared" si="53"/>
        <v>-2.9230233431180631E-2</v>
      </c>
    </row>
    <row r="17" spans="1:146" x14ac:dyDescent="0.3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223">
        <v>52.893000000000001</v>
      </c>
      <c r="DQ17" s="723">
        <f t="shared" si="36"/>
        <v>11.253</v>
      </c>
      <c r="DR17" s="599">
        <f t="shared" si="37"/>
        <v>0.27024495677233429</v>
      </c>
      <c r="DS17" s="223">
        <v>30.818000000000001</v>
      </c>
      <c r="DT17" s="723">
        <f t="shared" si="38"/>
        <v>7.2620000000000005</v>
      </c>
      <c r="DU17" s="599">
        <f t="shared" si="39"/>
        <v>0.30828663610120566</v>
      </c>
      <c r="DV17" s="223">
        <v>208.91200000000001</v>
      </c>
      <c r="DW17" s="723">
        <f t="shared" si="40"/>
        <v>34.543999999999983</v>
      </c>
      <c r="DX17" s="599">
        <f t="shared" si="41"/>
        <v>0.1981097449073223</v>
      </c>
      <c r="DY17" s="223">
        <v>752.51</v>
      </c>
      <c r="DZ17" s="723">
        <f t="shared" si="42"/>
        <v>-61.013000000000034</v>
      </c>
      <c r="EA17" s="599">
        <f t="shared" si="43"/>
        <v>-7.4998494203605839E-2</v>
      </c>
      <c r="EB17" s="223">
        <v>22.704000000000001</v>
      </c>
      <c r="EC17" s="723">
        <f t="shared" si="44"/>
        <v>5.9610000000000021</v>
      </c>
      <c r="ED17" s="599">
        <f t="shared" si="45"/>
        <v>0.35602938541480039</v>
      </c>
      <c r="EE17" s="223">
        <v>15.351000000000001</v>
      </c>
      <c r="EF17" s="723">
        <f t="shared" si="46"/>
        <v>3.5590000000000011</v>
      </c>
      <c r="EG17" s="599">
        <f t="shared" si="47"/>
        <v>0.30181478968792413</v>
      </c>
      <c r="EH17" s="223">
        <v>28.196000000000002</v>
      </c>
      <c r="EI17" s="723">
        <f t="shared" si="48"/>
        <v>1.5180000000000007</v>
      </c>
      <c r="EJ17" s="599">
        <f t="shared" si="49"/>
        <v>5.6900817152710122E-2</v>
      </c>
      <c r="EK17" s="223">
        <v>66.251000000000005</v>
      </c>
      <c r="EL17" s="723">
        <f t="shared" si="50"/>
        <v>11.038000000000011</v>
      </c>
      <c r="EM17" s="599">
        <f t="shared" si="51"/>
        <v>0.19991668628764986</v>
      </c>
      <c r="EN17" s="223">
        <v>818.76099999999997</v>
      </c>
      <c r="EO17" s="723">
        <f t="shared" si="52"/>
        <v>-49.975000000000023</v>
      </c>
      <c r="EP17" s="599">
        <f t="shared" si="53"/>
        <v>-5.7526106895535611E-2</v>
      </c>
    </row>
    <row r="18" spans="1:146" x14ac:dyDescent="0.3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223">
        <v>0.90300000000000002</v>
      </c>
      <c r="DQ18" s="723">
        <f t="shared" si="36"/>
        <v>0.46400000000000002</v>
      </c>
      <c r="DR18" s="599">
        <f t="shared" si="37"/>
        <v>1.0569476082004556</v>
      </c>
      <c r="DS18" s="223">
        <v>0</v>
      </c>
      <c r="DT18" s="723">
        <f t="shared" si="38"/>
        <v>-1.417</v>
      </c>
      <c r="DU18" s="599">
        <f t="shared" si="39"/>
        <v>-1</v>
      </c>
      <c r="DV18" s="223">
        <v>4.7370000000000001</v>
      </c>
      <c r="DW18" s="723">
        <f t="shared" si="40"/>
        <v>1.2069999999999999</v>
      </c>
      <c r="DX18" s="599">
        <f t="shared" si="41"/>
        <v>0.3419263456090651</v>
      </c>
      <c r="DY18" s="223">
        <v>130.27699999999999</v>
      </c>
      <c r="DZ18" s="723">
        <f t="shared" si="42"/>
        <v>12.748999999999981</v>
      </c>
      <c r="EA18" s="599">
        <f t="shared" si="43"/>
        <v>0.10847627799332908</v>
      </c>
      <c r="EB18" s="223">
        <v>9.81</v>
      </c>
      <c r="EC18" s="723">
        <f t="shared" si="44"/>
        <v>-3.0689999999999991</v>
      </c>
      <c r="ED18" s="599">
        <f t="shared" si="45"/>
        <v>-0.23829489867225709</v>
      </c>
      <c r="EE18" s="223">
        <v>3.55</v>
      </c>
      <c r="EF18" s="723">
        <f t="shared" si="46"/>
        <v>2.0699999999999998</v>
      </c>
      <c r="EG18" s="599">
        <f t="shared" si="47"/>
        <v>1.3986486486486485</v>
      </c>
      <c r="EH18" s="223">
        <v>0.36299999999999999</v>
      </c>
      <c r="EI18" s="723">
        <f t="shared" si="48"/>
        <v>0.222</v>
      </c>
      <c r="EJ18" s="599">
        <f t="shared" si="49"/>
        <v>1.5744680851063833</v>
      </c>
      <c r="EK18" s="223">
        <v>13.722999999999999</v>
      </c>
      <c r="EL18" s="723">
        <f t="shared" si="50"/>
        <v>-0.77700000000000102</v>
      </c>
      <c r="EM18" s="599">
        <f t="shared" si="51"/>
        <v>-5.3586206896551795E-2</v>
      </c>
      <c r="EN18" s="223">
        <v>144</v>
      </c>
      <c r="EO18" s="723">
        <f t="shared" si="52"/>
        <v>11.97199999999998</v>
      </c>
      <c r="EP18" s="599">
        <f t="shared" si="53"/>
        <v>9.0677735025903428E-2</v>
      </c>
    </row>
    <row r="19" spans="1:146" x14ac:dyDescent="0.3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223">
        <v>22.167000000000002</v>
      </c>
      <c r="DQ19" s="723">
        <f t="shared" si="36"/>
        <v>8.4370000000000012</v>
      </c>
      <c r="DR19" s="599">
        <f t="shared" si="37"/>
        <v>0.61449380917698482</v>
      </c>
      <c r="DS19" s="223">
        <v>13.523</v>
      </c>
      <c r="DT19" s="723">
        <f t="shared" si="38"/>
        <v>2.1909999999999989</v>
      </c>
      <c r="DU19" s="599">
        <f t="shared" si="39"/>
        <v>0.19334627603247431</v>
      </c>
      <c r="DV19" s="223">
        <v>87.691000000000003</v>
      </c>
      <c r="DW19" s="723">
        <f t="shared" si="40"/>
        <v>18.222000000000008</v>
      </c>
      <c r="DX19" s="599">
        <f t="shared" si="41"/>
        <v>0.26230404928817186</v>
      </c>
      <c r="DY19" s="223">
        <v>364.66499999999996</v>
      </c>
      <c r="DZ19" s="723">
        <f t="shared" si="42"/>
        <v>-9.3490000000000464</v>
      </c>
      <c r="EA19" s="599">
        <f t="shared" si="43"/>
        <v>-2.4996390509446294E-2</v>
      </c>
      <c r="EB19" s="223">
        <v>11.568</v>
      </c>
      <c r="EC19" s="723">
        <f t="shared" si="44"/>
        <v>2.5339999999999989</v>
      </c>
      <c r="ED19" s="599">
        <f t="shared" si="45"/>
        <v>0.28049590436130162</v>
      </c>
      <c r="EE19" s="223">
        <v>8.952</v>
      </c>
      <c r="EF19" s="723">
        <f t="shared" si="46"/>
        <v>0.45700000000000074</v>
      </c>
      <c r="EG19" s="599">
        <f t="shared" si="47"/>
        <v>5.379635079458514E-2</v>
      </c>
      <c r="EH19" s="223">
        <v>12.151</v>
      </c>
      <c r="EI19" s="723">
        <f t="shared" si="48"/>
        <v>0.65799999999999947</v>
      </c>
      <c r="EJ19" s="599">
        <f t="shared" si="49"/>
        <v>5.7252240494213819E-2</v>
      </c>
      <c r="EK19" s="223">
        <v>32.670999999999999</v>
      </c>
      <c r="EL19" s="723">
        <f t="shared" si="50"/>
        <v>3.6490000000000009</v>
      </c>
      <c r="EM19" s="599">
        <f t="shared" si="51"/>
        <v>0.12573220315622635</v>
      </c>
      <c r="EN19" s="223">
        <v>397.33599999999996</v>
      </c>
      <c r="EO19" s="723">
        <f t="shared" si="52"/>
        <v>-5.7000000000000455</v>
      </c>
      <c r="EP19" s="599">
        <f t="shared" si="53"/>
        <v>-1.4142657231612177E-2</v>
      </c>
    </row>
    <row r="20" spans="1:146" x14ac:dyDescent="0.3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223">
        <v>3.55</v>
      </c>
      <c r="DQ20" s="723">
        <f t="shared" si="36"/>
        <v>0.24499999999999966</v>
      </c>
      <c r="DR20" s="599">
        <f t="shared" si="37"/>
        <v>7.4130105900151178E-2</v>
      </c>
      <c r="DS20" s="223">
        <v>0.89500000000000002</v>
      </c>
      <c r="DT20" s="723">
        <f t="shared" si="38"/>
        <v>2.1000000000000019E-2</v>
      </c>
      <c r="DU20" s="599">
        <f t="shared" si="39"/>
        <v>2.4027459954233429E-2</v>
      </c>
      <c r="DV20" s="223">
        <v>8.238999999999999</v>
      </c>
      <c r="DW20" s="723">
        <f t="shared" si="40"/>
        <v>0.48499999999999854</v>
      </c>
      <c r="DX20" s="599">
        <f t="shared" si="41"/>
        <v>6.254836213567172E-2</v>
      </c>
      <c r="DY20" s="223">
        <v>23.415999999999997</v>
      </c>
      <c r="DZ20" s="723">
        <f t="shared" si="42"/>
        <v>-0.77600000000000691</v>
      </c>
      <c r="EA20" s="599">
        <f t="shared" si="43"/>
        <v>-3.2076719576719856E-2</v>
      </c>
      <c r="EB20" s="223">
        <v>0</v>
      </c>
      <c r="EC20" s="723">
        <f t="shared" si="44"/>
        <v>0</v>
      </c>
      <c r="ED20" s="599" t="e">
        <f t="shared" si="45"/>
        <v>#DIV/0!</v>
      </c>
      <c r="EE20" s="223">
        <v>0</v>
      </c>
      <c r="EF20" s="723">
        <f t="shared" si="46"/>
        <v>0</v>
      </c>
      <c r="EG20" s="599" t="e">
        <f t="shared" si="47"/>
        <v>#DIV/0!</v>
      </c>
      <c r="EH20" s="223">
        <v>0.67500000000000004</v>
      </c>
      <c r="EI20" s="723">
        <f t="shared" si="48"/>
        <v>0.67500000000000004</v>
      </c>
      <c r="EJ20" s="599" t="e">
        <f t="shared" si="49"/>
        <v>#DIV/0!</v>
      </c>
      <c r="EK20" s="223">
        <v>0.67500000000000004</v>
      </c>
      <c r="EL20" s="723">
        <f t="shared" si="50"/>
        <v>0.67500000000000004</v>
      </c>
      <c r="EM20" s="599" t="e">
        <f t="shared" si="51"/>
        <v>#DIV/0!</v>
      </c>
      <c r="EN20" s="223">
        <v>24.090999999999998</v>
      </c>
      <c r="EO20" s="723">
        <f t="shared" si="52"/>
        <v>-0.1010000000000062</v>
      </c>
      <c r="EP20" s="599">
        <f t="shared" si="53"/>
        <v>-4.1749338624341176E-3</v>
      </c>
    </row>
    <row r="21" spans="1:146" x14ac:dyDescent="0.3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223">
        <v>26.446999999999999</v>
      </c>
      <c r="DQ21" s="723">
        <f t="shared" si="36"/>
        <v>0.82399999999999807</v>
      </c>
      <c r="DR21" s="599">
        <f t="shared" si="37"/>
        <v>3.2158607501073175E-2</v>
      </c>
      <c r="DS21" s="223">
        <v>5.7030000000000003</v>
      </c>
      <c r="DT21" s="723">
        <f t="shared" si="38"/>
        <v>0.20900000000000052</v>
      </c>
      <c r="DU21" s="599">
        <f t="shared" si="39"/>
        <v>3.8041499817983347E-2</v>
      </c>
      <c r="DV21" s="223">
        <v>63.177999999999997</v>
      </c>
      <c r="DW21" s="723">
        <f t="shared" si="40"/>
        <v>0.57599999999999341</v>
      </c>
      <c r="DX21" s="599">
        <f t="shared" si="41"/>
        <v>9.2009839941214876E-3</v>
      </c>
      <c r="DY21" s="223">
        <v>194.666</v>
      </c>
      <c r="DZ21" s="723">
        <f t="shared" si="42"/>
        <v>-7.5759999999999934</v>
      </c>
      <c r="EA21" s="599">
        <f t="shared" si="43"/>
        <v>-3.7460072586307465E-2</v>
      </c>
      <c r="EB21" s="223">
        <v>6.3819999999999997</v>
      </c>
      <c r="EC21" s="723">
        <f t="shared" si="44"/>
        <v>6.4000000000000057E-2</v>
      </c>
      <c r="ED21" s="599">
        <f t="shared" si="45"/>
        <v>1.0129787907565696E-2</v>
      </c>
      <c r="EE21" s="223">
        <v>5.6989999999999998</v>
      </c>
      <c r="EF21" s="723">
        <f t="shared" si="46"/>
        <v>-0.12400000000000055</v>
      </c>
      <c r="EG21" s="599">
        <f t="shared" si="47"/>
        <v>-2.1294865189764822E-2</v>
      </c>
      <c r="EH21" s="223">
        <v>7.95</v>
      </c>
      <c r="EI21" s="723">
        <f t="shared" si="48"/>
        <v>1.3900000000000006</v>
      </c>
      <c r="EJ21" s="599">
        <f t="shared" si="49"/>
        <v>0.21189024390243913</v>
      </c>
      <c r="EK21" s="223">
        <v>20.030999999999999</v>
      </c>
      <c r="EL21" s="723">
        <f t="shared" si="50"/>
        <v>1.3299999999999983</v>
      </c>
      <c r="EM21" s="599">
        <f t="shared" si="51"/>
        <v>7.1119191487086161E-2</v>
      </c>
      <c r="EN21" s="223">
        <v>214.697</v>
      </c>
      <c r="EO21" s="723">
        <f t="shared" si="52"/>
        <v>-6.2459999999999809</v>
      </c>
      <c r="EP21" s="599">
        <f t="shared" si="53"/>
        <v>-2.8269734727961425E-2</v>
      </c>
    </row>
    <row r="22" spans="1:146" x14ac:dyDescent="0.3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223">
        <v>31.831</v>
      </c>
      <c r="DQ22" s="723">
        <f t="shared" si="36"/>
        <v>11.753</v>
      </c>
      <c r="DR22" s="599">
        <f t="shared" si="37"/>
        <v>0.58536706843311093</v>
      </c>
      <c r="DS22" s="223">
        <v>16.350000000000001</v>
      </c>
      <c r="DT22" s="723">
        <f t="shared" si="38"/>
        <v>-2.7679999999999971</v>
      </c>
      <c r="DU22" s="599">
        <f t="shared" si="39"/>
        <v>-0.14478501935348873</v>
      </c>
      <c r="DV22" s="223">
        <v>195.44799999999998</v>
      </c>
      <c r="DW22" s="723">
        <f t="shared" si="40"/>
        <v>35.881999999999977</v>
      </c>
      <c r="DX22" s="599">
        <f t="shared" si="41"/>
        <v>0.22487246656555893</v>
      </c>
      <c r="DY22" s="223">
        <v>877.63800000000003</v>
      </c>
      <c r="DZ22" s="723">
        <f t="shared" si="42"/>
        <v>-24.985000000000014</v>
      </c>
      <c r="EA22" s="599">
        <f t="shared" si="43"/>
        <v>-2.7680438012326312E-2</v>
      </c>
      <c r="EB22" s="223">
        <v>19.504999999999999</v>
      </c>
      <c r="EC22" s="723">
        <f t="shared" si="44"/>
        <v>0.99499999999999744</v>
      </c>
      <c r="ED22" s="599">
        <f t="shared" si="45"/>
        <v>5.3754727174500125E-2</v>
      </c>
      <c r="EE22" s="223">
        <v>16.518999999999998</v>
      </c>
      <c r="EF22" s="723">
        <f t="shared" si="46"/>
        <v>1.6909999999999989</v>
      </c>
      <c r="EG22" s="599">
        <f t="shared" si="47"/>
        <v>0.1140410035068788</v>
      </c>
      <c r="EH22" s="223">
        <v>17.289000000000001</v>
      </c>
      <c r="EI22" s="723">
        <f t="shared" si="48"/>
        <v>-0.6109999999999971</v>
      </c>
      <c r="EJ22" s="599">
        <f t="shared" si="49"/>
        <v>-3.4134078212290343E-2</v>
      </c>
      <c r="EK22" s="223">
        <v>53.313000000000002</v>
      </c>
      <c r="EL22" s="723">
        <f t="shared" si="50"/>
        <v>2.0750000000000028</v>
      </c>
      <c r="EM22" s="599">
        <f t="shared" si="51"/>
        <v>4.0497287169678813E-2</v>
      </c>
      <c r="EN22" s="223">
        <v>930.95100000000002</v>
      </c>
      <c r="EO22" s="723">
        <f t="shared" si="52"/>
        <v>-22.910000000000082</v>
      </c>
      <c r="EP22" s="599">
        <f t="shared" si="53"/>
        <v>-2.4018174555831592E-2</v>
      </c>
    </row>
    <row r="23" spans="1:146" x14ac:dyDescent="0.3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4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2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5">
        <v>141.94800000000001</v>
      </c>
      <c r="DQ23" s="722">
        <f t="shared" si="36"/>
        <v>19</v>
      </c>
      <c r="DR23" s="674">
        <f t="shared" si="37"/>
        <v>0.15453687737905455</v>
      </c>
      <c r="DS23" s="145">
        <v>149.16900000000001</v>
      </c>
      <c r="DT23" s="722">
        <f t="shared" si="38"/>
        <v>27.818000000000012</v>
      </c>
      <c r="DU23" s="674">
        <f t="shared" si="39"/>
        <v>0.22923585302140084</v>
      </c>
      <c r="DV23" s="145">
        <v>799.03800000000001</v>
      </c>
      <c r="DW23" s="722">
        <f t="shared" si="40"/>
        <v>70.147000000000048</v>
      </c>
      <c r="DX23" s="674">
        <f t="shared" si="41"/>
        <v>9.6237983457060181E-2</v>
      </c>
      <c r="DY23" s="145">
        <v>3054.0439999999999</v>
      </c>
      <c r="DZ23" s="722">
        <f t="shared" si="42"/>
        <v>-78.814000000000306</v>
      </c>
      <c r="EA23" s="674">
        <f t="shared" si="43"/>
        <v>-2.515722065921925E-2</v>
      </c>
      <c r="EB23" s="145">
        <v>140.01600000000002</v>
      </c>
      <c r="EC23" s="722">
        <f t="shared" si="44"/>
        <v>11.87700000000001</v>
      </c>
      <c r="ED23" s="674">
        <f t="shared" si="45"/>
        <v>9.2688408681197834E-2</v>
      </c>
      <c r="EE23" s="145">
        <v>125.79499999999999</v>
      </c>
      <c r="EF23" s="722">
        <f t="shared" si="46"/>
        <v>34.209999999999994</v>
      </c>
      <c r="EG23" s="674">
        <f t="shared" si="47"/>
        <v>0.37353278375279791</v>
      </c>
      <c r="EH23" s="145">
        <v>114.81100000000001</v>
      </c>
      <c r="EI23" s="722">
        <f t="shared" si="48"/>
        <v>-4.335000000000008</v>
      </c>
      <c r="EJ23" s="674">
        <f t="shared" si="49"/>
        <v>-3.6383932318332195E-2</v>
      </c>
      <c r="EK23" s="145">
        <v>380.62200000000001</v>
      </c>
      <c r="EL23" s="722">
        <f t="shared" si="50"/>
        <v>41.75200000000001</v>
      </c>
      <c r="EM23" s="674">
        <f t="shared" si="51"/>
        <v>0.12320949036503677</v>
      </c>
      <c r="EN23" s="145">
        <v>3434.6659999999997</v>
      </c>
      <c r="EO23" s="722">
        <f t="shared" si="52"/>
        <v>-37.062000000000353</v>
      </c>
      <c r="EP23" s="674">
        <f t="shared" si="53"/>
        <v>-1.0675375490245881E-2</v>
      </c>
    </row>
    <row r="24" spans="1:146" x14ac:dyDescent="0.3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223">
        <v>6.94</v>
      </c>
      <c r="DQ24" s="723">
        <f t="shared" si="36"/>
        <v>1.4040000000000008</v>
      </c>
      <c r="DR24" s="599">
        <f t="shared" si="37"/>
        <v>0.25361271676300595</v>
      </c>
      <c r="DS24" s="223">
        <v>4.1029999999999998</v>
      </c>
      <c r="DT24" s="723">
        <f t="shared" si="38"/>
        <v>-0.20300000000000029</v>
      </c>
      <c r="DU24" s="599">
        <f t="shared" si="39"/>
        <v>-4.7143520668834253E-2</v>
      </c>
      <c r="DV24" s="223">
        <v>35.128</v>
      </c>
      <c r="DW24" s="723">
        <f t="shared" si="40"/>
        <v>2.6850000000000023</v>
      </c>
      <c r="DX24" s="599">
        <f t="shared" si="41"/>
        <v>8.2760533859384228E-2</v>
      </c>
      <c r="DY24" s="223">
        <v>147.285</v>
      </c>
      <c r="DZ24" s="723">
        <f t="shared" si="42"/>
        <v>-17.433999999999997</v>
      </c>
      <c r="EA24" s="599">
        <f t="shared" si="43"/>
        <v>-0.10584085624609182</v>
      </c>
      <c r="EB24" s="223">
        <v>4.1379999999999999</v>
      </c>
      <c r="EC24" s="723">
        <f t="shared" si="44"/>
        <v>-0.41699999999999982</v>
      </c>
      <c r="ED24" s="599">
        <f t="shared" si="45"/>
        <v>-9.154774972557625E-2</v>
      </c>
      <c r="EE24" s="223">
        <v>2.8260000000000001</v>
      </c>
      <c r="EF24" s="723">
        <f t="shared" si="46"/>
        <v>-1.0680000000000001</v>
      </c>
      <c r="EG24" s="599">
        <f t="shared" si="47"/>
        <v>-0.27426810477657937</v>
      </c>
      <c r="EH24" s="223">
        <v>4.25</v>
      </c>
      <c r="EI24" s="723">
        <f t="shared" si="48"/>
        <v>-1.37</v>
      </c>
      <c r="EJ24" s="599">
        <f t="shared" si="49"/>
        <v>-0.24377224199288258</v>
      </c>
      <c r="EK24" s="223">
        <v>11.214</v>
      </c>
      <c r="EL24" s="723">
        <f t="shared" si="50"/>
        <v>-2.8549999999999986</v>
      </c>
      <c r="EM24" s="599">
        <f t="shared" si="51"/>
        <v>-0.20292842419503865</v>
      </c>
      <c r="EN24" s="223">
        <v>158.499</v>
      </c>
      <c r="EO24" s="723">
        <f t="shared" si="52"/>
        <v>-20.288999999999987</v>
      </c>
      <c r="EP24" s="599">
        <f t="shared" si="53"/>
        <v>-0.11348077052151145</v>
      </c>
    </row>
    <row r="25" spans="1:146" x14ac:dyDescent="0.3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  <c r="DP25" s="223">
        <v>5.2380000000000004</v>
      </c>
      <c r="DQ25" s="723">
        <f t="shared" si="36"/>
        <v>0.10600000000000076</v>
      </c>
      <c r="DR25" s="599">
        <f t="shared" si="37"/>
        <v>2.0654715510522365E-2</v>
      </c>
      <c r="DS25" s="223">
        <v>0.32</v>
      </c>
      <c r="DT25" s="723">
        <f t="shared" si="38"/>
        <v>-0.42099999999999999</v>
      </c>
      <c r="DU25" s="599">
        <f t="shared" si="39"/>
        <v>-0.56815114709851555</v>
      </c>
      <c r="DV25" s="223">
        <v>25.71</v>
      </c>
      <c r="DW25" s="723">
        <f t="shared" si="40"/>
        <v>3.1600000000000037</v>
      </c>
      <c r="DX25" s="599">
        <f t="shared" si="41"/>
        <v>0.14013303769401347</v>
      </c>
      <c r="DY25" s="223">
        <v>135.77800000000002</v>
      </c>
      <c r="DZ25" s="723">
        <f t="shared" si="42"/>
        <v>3.6860000000000355</v>
      </c>
      <c r="EA25" s="599">
        <f t="shared" si="43"/>
        <v>2.7904793628683311E-2</v>
      </c>
      <c r="EB25" s="223">
        <v>0</v>
      </c>
      <c r="EC25" s="723">
        <f t="shared" si="44"/>
        <v>0</v>
      </c>
      <c r="ED25" s="599" t="e">
        <f t="shared" si="45"/>
        <v>#DIV/0!</v>
      </c>
      <c r="EE25" s="223">
        <v>0</v>
      </c>
      <c r="EF25" s="723">
        <f t="shared" si="46"/>
        <v>0</v>
      </c>
      <c r="EG25" s="599" t="e">
        <f t="shared" si="47"/>
        <v>#DIV/0!</v>
      </c>
      <c r="EH25" s="223">
        <v>1.415</v>
      </c>
      <c r="EI25" s="723">
        <f t="shared" si="48"/>
        <v>-1.2599999999999998</v>
      </c>
      <c r="EJ25" s="599">
        <f t="shared" si="49"/>
        <v>-0.4710280373831775</v>
      </c>
      <c r="EK25" s="223">
        <v>1.415</v>
      </c>
      <c r="EL25" s="723">
        <f t="shared" si="50"/>
        <v>-1.2599999999999998</v>
      </c>
      <c r="EM25" s="599">
        <f t="shared" si="51"/>
        <v>-0.4710280373831775</v>
      </c>
      <c r="EN25" s="223">
        <v>137.19300000000001</v>
      </c>
      <c r="EO25" s="723">
        <f t="shared" si="52"/>
        <v>2.4260000000000161</v>
      </c>
      <c r="EP25" s="599">
        <f t="shared" si="53"/>
        <v>1.8001439521544711E-2</v>
      </c>
    </row>
    <row r="26" spans="1:146" x14ac:dyDescent="0.3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  <c r="DP26" s="223">
        <v>80.447000000000003</v>
      </c>
      <c r="DQ26" s="723">
        <f t="shared" si="36"/>
        <v>12.219999999999999</v>
      </c>
      <c r="DR26" s="599">
        <f t="shared" si="37"/>
        <v>0.17910797778005771</v>
      </c>
      <c r="DS26" s="223">
        <v>99.234999999999999</v>
      </c>
      <c r="DT26" s="723">
        <f t="shared" si="38"/>
        <v>17.435999999999993</v>
      </c>
      <c r="DU26" s="599">
        <f t="shared" si="39"/>
        <v>0.2131566400567243</v>
      </c>
      <c r="DV26" s="223">
        <v>437.17200000000003</v>
      </c>
      <c r="DW26" s="723">
        <f t="shared" si="40"/>
        <v>46.951000000000022</v>
      </c>
      <c r="DX26" s="599">
        <f t="shared" si="41"/>
        <v>0.12031899872123751</v>
      </c>
      <c r="DY26" s="223">
        <v>1485.8609999999999</v>
      </c>
      <c r="DZ26" s="723">
        <f t="shared" si="42"/>
        <v>-39.468000000000075</v>
      </c>
      <c r="EA26" s="599">
        <f t="shared" si="43"/>
        <v>-2.5875073508731607E-2</v>
      </c>
      <c r="EB26" s="223">
        <v>93.516000000000005</v>
      </c>
      <c r="EC26" s="723">
        <f t="shared" si="44"/>
        <v>-1.7950000000000017</v>
      </c>
      <c r="ED26" s="599">
        <f t="shared" si="45"/>
        <v>-1.8833083274753193E-2</v>
      </c>
      <c r="EE26" s="223">
        <v>78.983000000000004</v>
      </c>
      <c r="EF26" s="723">
        <f t="shared" si="46"/>
        <v>9.2580000000000098</v>
      </c>
      <c r="EG26" s="599">
        <f t="shared" si="47"/>
        <v>0.13277877375403385</v>
      </c>
      <c r="EH26" s="223">
        <v>60.762</v>
      </c>
      <c r="EI26" s="723">
        <f t="shared" si="48"/>
        <v>-9.9210000000000065</v>
      </c>
      <c r="EJ26" s="599">
        <f t="shared" si="49"/>
        <v>-0.14035906795127548</v>
      </c>
      <c r="EK26" s="223">
        <v>233.26100000000002</v>
      </c>
      <c r="EL26" s="723">
        <f t="shared" si="50"/>
        <v>-2.45799999999997</v>
      </c>
      <c r="EM26" s="599">
        <f t="shared" si="51"/>
        <v>-1.0427670234473971E-2</v>
      </c>
      <c r="EN26" s="223">
        <v>1719.1219999999998</v>
      </c>
      <c r="EO26" s="723">
        <f t="shared" si="52"/>
        <v>-41.926000000000158</v>
      </c>
      <c r="EP26" s="599">
        <f t="shared" si="53"/>
        <v>-2.3807414675806767E-2</v>
      </c>
    </row>
    <row r="27" spans="1:146" x14ac:dyDescent="0.3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  <c r="DP27" s="223">
        <v>18.5</v>
      </c>
      <c r="DQ27" s="723">
        <f t="shared" si="36"/>
        <v>0.96999999999999886</v>
      </c>
      <c r="DR27" s="599">
        <f t="shared" si="37"/>
        <v>5.5333713633770612E-2</v>
      </c>
      <c r="DS27" s="223">
        <v>3.7349999999999999</v>
      </c>
      <c r="DT27" s="723">
        <f t="shared" si="38"/>
        <v>1.125</v>
      </c>
      <c r="DU27" s="599">
        <f t="shared" si="39"/>
        <v>0.43103448275862072</v>
      </c>
      <c r="DV27" s="223">
        <v>89.424999999999997</v>
      </c>
      <c r="DW27" s="723">
        <f t="shared" si="40"/>
        <v>5.1850000000000023</v>
      </c>
      <c r="DX27" s="599">
        <f t="shared" si="41"/>
        <v>6.1550332383665744E-2</v>
      </c>
      <c r="DY27" s="223">
        <v>451.23500000000007</v>
      </c>
      <c r="DZ27" s="723">
        <f t="shared" si="42"/>
        <v>-17.214999999999918</v>
      </c>
      <c r="EA27" s="599">
        <f t="shared" si="43"/>
        <v>-3.6748852598996518E-2</v>
      </c>
      <c r="EB27" s="223">
        <v>2.5449999999999999</v>
      </c>
      <c r="EC27" s="723">
        <f t="shared" si="44"/>
        <v>-0.30000000000000027</v>
      </c>
      <c r="ED27" s="599">
        <f t="shared" si="45"/>
        <v>-0.10544815465729358</v>
      </c>
      <c r="EE27" s="223">
        <v>2.77</v>
      </c>
      <c r="EF27" s="723">
        <f t="shared" si="46"/>
        <v>0.1549999999999998</v>
      </c>
      <c r="EG27" s="599">
        <f t="shared" si="47"/>
        <v>5.9273422562141409E-2</v>
      </c>
      <c r="EH27" s="223">
        <v>5.91</v>
      </c>
      <c r="EI27" s="723">
        <f t="shared" si="48"/>
        <v>-3.92</v>
      </c>
      <c r="EJ27" s="599">
        <f t="shared" si="49"/>
        <v>-0.39877924720244151</v>
      </c>
      <c r="EK27" s="223">
        <v>11.225</v>
      </c>
      <c r="EL27" s="723">
        <f t="shared" si="50"/>
        <v>-4.0650000000000013</v>
      </c>
      <c r="EM27" s="599">
        <f t="shared" si="51"/>
        <v>-0.26586003924133428</v>
      </c>
      <c r="EN27" s="223">
        <v>462.46000000000009</v>
      </c>
      <c r="EO27" s="723">
        <f t="shared" si="52"/>
        <v>-21.279999999999916</v>
      </c>
      <c r="EP27" s="599">
        <f t="shared" si="53"/>
        <v>-4.3990573448546566E-2</v>
      </c>
    </row>
    <row r="28" spans="1:146" x14ac:dyDescent="0.3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  <c r="DP28" s="223">
        <v>30.823</v>
      </c>
      <c r="DQ28" s="723">
        <f t="shared" si="36"/>
        <v>4.3000000000000007</v>
      </c>
      <c r="DR28" s="631">
        <f t="shared" si="37"/>
        <v>0.16212344003317877</v>
      </c>
      <c r="DS28" s="223">
        <v>41.776000000000003</v>
      </c>
      <c r="DT28" s="723">
        <f t="shared" si="38"/>
        <v>9.8810000000000038</v>
      </c>
      <c r="DU28" s="631">
        <f t="shared" si="39"/>
        <v>0.30979777394575964</v>
      </c>
      <c r="DV28" s="223">
        <v>211.60300000000001</v>
      </c>
      <c r="DW28" s="723">
        <f t="shared" si="40"/>
        <v>12.165999999999997</v>
      </c>
      <c r="DX28" s="631">
        <f t="shared" si="41"/>
        <v>6.1001719841353393E-2</v>
      </c>
      <c r="DY28" s="223">
        <v>833.88499999999999</v>
      </c>
      <c r="DZ28" s="723">
        <f t="shared" si="42"/>
        <v>-8.3830000000000382</v>
      </c>
      <c r="EA28" s="631">
        <f t="shared" si="43"/>
        <v>-9.9528891041806618E-3</v>
      </c>
      <c r="EB28" s="223">
        <v>39.817</v>
      </c>
      <c r="EC28" s="723">
        <f t="shared" si="44"/>
        <v>14.388999999999999</v>
      </c>
      <c r="ED28" s="631">
        <f t="shared" si="45"/>
        <v>0.56587226679251212</v>
      </c>
      <c r="EE28" s="223">
        <v>41.216000000000001</v>
      </c>
      <c r="EF28" s="723">
        <f t="shared" si="46"/>
        <v>25.865000000000002</v>
      </c>
      <c r="EG28" s="631">
        <f t="shared" si="47"/>
        <v>1.684906520747834</v>
      </c>
      <c r="EH28" s="223">
        <v>42.473999999999997</v>
      </c>
      <c r="EI28" s="723">
        <f t="shared" si="48"/>
        <v>12.135999999999996</v>
      </c>
      <c r="EJ28" s="631">
        <f t="shared" si="49"/>
        <v>0.40002636956951665</v>
      </c>
      <c r="EK28" s="223">
        <v>123.50700000000001</v>
      </c>
      <c r="EL28" s="723">
        <f t="shared" si="50"/>
        <v>52.39</v>
      </c>
      <c r="EM28" s="631">
        <f t="shared" si="51"/>
        <v>0.73667336923661009</v>
      </c>
      <c r="EN28" s="223">
        <v>957.39200000000005</v>
      </c>
      <c r="EO28" s="723">
        <f t="shared" si="52"/>
        <v>44.007000000000062</v>
      </c>
      <c r="EP28" s="631">
        <f t="shared" si="53"/>
        <v>4.8180121197523566E-2</v>
      </c>
    </row>
    <row r="29" spans="1:146" x14ac:dyDescent="0.3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1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  <c r="DP29" s="144">
        <v>623.72399999999993</v>
      </c>
      <c r="DQ29" s="724">
        <f t="shared" si="36"/>
        <v>-11.729000000000042</v>
      </c>
      <c r="DR29" s="646">
        <f t="shared" si="37"/>
        <v>-1.8457698681098433E-2</v>
      </c>
      <c r="DS29" s="144">
        <v>212.28100000000001</v>
      </c>
      <c r="DT29" s="724">
        <f t="shared" si="38"/>
        <v>-30.064999999999969</v>
      </c>
      <c r="DU29" s="646">
        <f t="shared" si="39"/>
        <v>-0.12405816477268027</v>
      </c>
      <c r="DV29" s="144">
        <v>1717.35</v>
      </c>
      <c r="DW29" s="724">
        <f t="shared" si="40"/>
        <v>-28.335151415668406</v>
      </c>
      <c r="DX29" s="646">
        <f t="shared" si="41"/>
        <v>-1.6231536020507441E-2</v>
      </c>
      <c r="DY29" s="144">
        <v>5344.5030000000006</v>
      </c>
      <c r="DZ29" s="724">
        <f t="shared" si="42"/>
        <v>-249.34615141566792</v>
      </c>
      <c r="EA29" s="646">
        <f t="shared" si="43"/>
        <v>-4.4575058187360024E-2</v>
      </c>
      <c r="EB29" s="144">
        <v>125.029</v>
      </c>
      <c r="EC29" s="724">
        <f t="shared" si="44"/>
        <v>-11.292999999999978</v>
      </c>
      <c r="ED29" s="646">
        <f t="shared" si="45"/>
        <v>-8.284062733821379E-2</v>
      </c>
      <c r="EE29" s="144">
        <v>117.26499999999999</v>
      </c>
      <c r="EF29" s="724">
        <f t="shared" si="46"/>
        <v>-3.5510000000000161</v>
      </c>
      <c r="EG29" s="646">
        <f t="shared" si="47"/>
        <v>-2.9391802410276918E-2</v>
      </c>
      <c r="EH29" s="144">
        <v>300.048</v>
      </c>
      <c r="EI29" s="724">
        <f t="shared" si="48"/>
        <v>-16.812999999999988</v>
      </c>
      <c r="EJ29" s="646">
        <f t="shared" si="49"/>
        <v>-5.3061121438106894E-2</v>
      </c>
      <c r="EK29" s="144">
        <v>542.34199999999998</v>
      </c>
      <c r="EL29" s="724">
        <f t="shared" si="50"/>
        <v>-31.627000000000066</v>
      </c>
      <c r="EM29" s="646">
        <f t="shared" si="51"/>
        <v>-5.5102279042944936E-2</v>
      </c>
      <c r="EN29" s="144">
        <v>5886.8450000000003</v>
      </c>
      <c r="EO29" s="724">
        <f t="shared" si="52"/>
        <v>-280.97315141566833</v>
      </c>
      <c r="EP29" s="646">
        <f t="shared" si="53"/>
        <v>-4.5554707437536555E-2</v>
      </c>
    </row>
    <row r="30" spans="1:146" x14ac:dyDescent="0.3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4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2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  <c r="DP30" s="145">
        <v>172.72899999999998</v>
      </c>
      <c r="DQ30" s="722">
        <f t="shared" si="36"/>
        <v>-13.613000000000028</v>
      </c>
      <c r="DR30" s="629">
        <f t="shared" si="37"/>
        <v>-7.3053847227141644E-2</v>
      </c>
      <c r="DS30" s="145">
        <v>49.572000000000003</v>
      </c>
      <c r="DT30" s="722">
        <f t="shared" si="38"/>
        <v>-27.307999999999993</v>
      </c>
      <c r="DU30" s="629">
        <f t="shared" si="39"/>
        <v>-0.35520291363163364</v>
      </c>
      <c r="DV30" s="145">
        <v>441.23200000000003</v>
      </c>
      <c r="DW30" s="722">
        <f t="shared" si="40"/>
        <v>-42.370151415668147</v>
      </c>
      <c r="DX30" s="629">
        <f t="shared" si="41"/>
        <v>-8.7613653685444298E-2</v>
      </c>
      <c r="DY30" s="145">
        <v>1221.5450000000003</v>
      </c>
      <c r="DZ30" s="722">
        <f t="shared" si="42"/>
        <v>-163.98515141566781</v>
      </c>
      <c r="EA30" s="629">
        <f t="shared" si="43"/>
        <v>-0.11835552712304072</v>
      </c>
      <c r="EB30" s="145">
        <v>39.780999999999999</v>
      </c>
      <c r="EC30" s="722">
        <f t="shared" si="44"/>
        <v>-3.152000000000001</v>
      </c>
      <c r="ED30" s="629">
        <f t="shared" si="45"/>
        <v>-7.3416719073905873E-2</v>
      </c>
      <c r="EE30" s="145">
        <v>33.945999999999998</v>
      </c>
      <c r="EF30" s="722">
        <f t="shared" si="46"/>
        <v>1.0619999999999976</v>
      </c>
      <c r="EG30" s="629">
        <f t="shared" si="47"/>
        <v>3.2295341199367403E-2</v>
      </c>
      <c r="EH30" s="145">
        <v>48.171999999999997</v>
      </c>
      <c r="EI30" s="722">
        <f t="shared" si="48"/>
        <v>-8.2050000000000054</v>
      </c>
      <c r="EJ30" s="629">
        <f t="shared" si="49"/>
        <v>-0.1455380740372848</v>
      </c>
      <c r="EK30" s="145">
        <v>121.89899999999999</v>
      </c>
      <c r="EL30" s="722">
        <f t="shared" si="50"/>
        <v>-10.265000000000029</v>
      </c>
      <c r="EM30" s="629">
        <f t="shared" si="51"/>
        <v>-7.7668654096425857E-2</v>
      </c>
      <c r="EN30" s="145">
        <v>1343.4440000000002</v>
      </c>
      <c r="EO30" s="722">
        <f t="shared" si="52"/>
        <v>-174.25015141566791</v>
      </c>
      <c r="EP30" s="629">
        <f t="shared" si="53"/>
        <v>-0.1148124286129268</v>
      </c>
    </row>
    <row r="31" spans="1:146" x14ac:dyDescent="0.3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  <c r="DP31" s="223">
        <v>166.613</v>
      </c>
      <c r="DQ31" s="723">
        <f t="shared" si="36"/>
        <v>-14.024000000000001</v>
      </c>
      <c r="DR31" s="631">
        <f t="shared" si="37"/>
        <v>-7.7636364642902619E-2</v>
      </c>
      <c r="DS31" s="223">
        <v>47.67</v>
      </c>
      <c r="DT31" s="723">
        <f t="shared" si="38"/>
        <v>-27.153999999999996</v>
      </c>
      <c r="DU31" s="631">
        <f t="shared" si="39"/>
        <v>-0.36290495028333153</v>
      </c>
      <c r="DV31" s="223">
        <v>425.16500000000002</v>
      </c>
      <c r="DW31" s="723">
        <f t="shared" si="40"/>
        <v>-43.326999999999998</v>
      </c>
      <c r="DX31" s="631">
        <f t="shared" si="41"/>
        <v>-9.2481835335501986E-2</v>
      </c>
      <c r="DY31" s="223">
        <v>1174.8310000000001</v>
      </c>
      <c r="DZ31" s="723">
        <f t="shared" si="42"/>
        <v>-165.06699999999978</v>
      </c>
      <c r="EA31" s="631">
        <f t="shared" si="43"/>
        <v>-0.12319370578954501</v>
      </c>
      <c r="EB31" s="223">
        <v>39.612000000000002</v>
      </c>
      <c r="EC31" s="723">
        <f t="shared" si="44"/>
        <v>-2.6989999999999981</v>
      </c>
      <c r="ED31" s="631">
        <f t="shared" si="45"/>
        <v>-6.3789558270898772E-2</v>
      </c>
      <c r="EE31" s="223">
        <v>33.796999999999997</v>
      </c>
      <c r="EF31" s="723">
        <f t="shared" si="46"/>
        <v>1.4959999999999951</v>
      </c>
      <c r="EG31" s="631">
        <f t="shared" si="47"/>
        <v>4.6314355592705955E-2</v>
      </c>
      <c r="EH31" s="223">
        <v>46.201000000000001</v>
      </c>
      <c r="EI31" s="723">
        <f t="shared" si="48"/>
        <v>-7.4040000000000035</v>
      </c>
      <c r="EJ31" s="631">
        <f t="shared" si="49"/>
        <v>-0.1381214438951591</v>
      </c>
      <c r="EK31" s="223">
        <v>119.60999999999999</v>
      </c>
      <c r="EL31" s="723">
        <f t="shared" si="50"/>
        <v>-8.5770000000000266</v>
      </c>
      <c r="EM31" s="631">
        <f t="shared" si="51"/>
        <v>-6.6910061082637293E-2</v>
      </c>
      <c r="EN31" s="223">
        <v>1294.441</v>
      </c>
      <c r="EO31" s="723">
        <f t="shared" si="52"/>
        <v>-173.64400000000001</v>
      </c>
      <c r="EP31" s="631">
        <f t="shared" si="53"/>
        <v>-0.1182792549477721</v>
      </c>
    </row>
    <row r="32" spans="1:146" ht="15.75" customHeight="1" x14ac:dyDescent="0.3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  <c r="DP32" s="223">
        <v>29.841999999999999</v>
      </c>
      <c r="DQ32" s="723">
        <f t="shared" si="36"/>
        <v>-5.6000000000000938E-2</v>
      </c>
      <c r="DR32" s="631">
        <f t="shared" si="37"/>
        <v>-1.8730349856177985E-3</v>
      </c>
      <c r="DS32" s="223">
        <v>9.7739999999999991</v>
      </c>
      <c r="DT32" s="723">
        <f t="shared" si="38"/>
        <v>-2.0130000000000017</v>
      </c>
      <c r="DU32" s="631">
        <f t="shared" si="39"/>
        <v>-0.17078136930516685</v>
      </c>
      <c r="DV32" s="223">
        <v>77.003999999999991</v>
      </c>
      <c r="DW32" s="723">
        <f t="shared" si="40"/>
        <v>0.93299999999997851</v>
      </c>
      <c r="DX32" s="631">
        <f t="shared" si="41"/>
        <v>1.2264857830184675E-2</v>
      </c>
      <c r="DY32" s="223">
        <v>207.858</v>
      </c>
      <c r="DZ32" s="723">
        <f t="shared" si="42"/>
        <v>-8.6030000000000086</v>
      </c>
      <c r="EA32" s="631">
        <f t="shared" si="43"/>
        <v>-3.9743879959900433E-2</v>
      </c>
      <c r="EB32" s="223">
        <v>7.1</v>
      </c>
      <c r="EC32" s="723">
        <f t="shared" si="44"/>
        <v>-1.2320000000000011</v>
      </c>
      <c r="ED32" s="631">
        <f t="shared" si="45"/>
        <v>-0.14786365818530978</v>
      </c>
      <c r="EE32" s="223">
        <v>9.9499999999999993</v>
      </c>
      <c r="EF32" s="723">
        <f t="shared" si="46"/>
        <v>0.34999999999999964</v>
      </c>
      <c r="EG32" s="631">
        <f t="shared" si="47"/>
        <v>3.6458333333333301E-2</v>
      </c>
      <c r="EH32" s="223">
        <v>9.8000000000000007</v>
      </c>
      <c r="EI32" s="723">
        <f t="shared" si="48"/>
        <v>9.8000000000000753E-2</v>
      </c>
      <c r="EJ32" s="631">
        <f t="shared" si="49"/>
        <v>1.0101010101010178E-2</v>
      </c>
      <c r="EK32" s="223">
        <v>26.849999999999998</v>
      </c>
      <c r="EL32" s="723">
        <f t="shared" si="50"/>
        <v>-0.78400000000000247</v>
      </c>
      <c r="EM32" s="631">
        <f t="shared" si="51"/>
        <v>-2.8370847506694739E-2</v>
      </c>
      <c r="EN32" s="223">
        <v>234.708</v>
      </c>
      <c r="EO32" s="723">
        <f t="shared" si="52"/>
        <v>-9.3870000000000289</v>
      </c>
      <c r="EP32" s="631">
        <f t="shared" si="53"/>
        <v>-3.8456338720580213E-2</v>
      </c>
    </row>
    <row r="33" spans="1:146" x14ac:dyDescent="0.3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  <c r="DP33" s="223">
        <v>65.379000000000005</v>
      </c>
      <c r="DQ33" s="723">
        <f t="shared" si="36"/>
        <v>6.0000000000002274E-3</v>
      </c>
      <c r="DR33" s="631">
        <f t="shared" si="37"/>
        <v>9.178101050892917E-5</v>
      </c>
      <c r="DS33" s="223">
        <v>23.568000000000001</v>
      </c>
      <c r="DT33" s="723">
        <f t="shared" si="38"/>
        <v>-8.3889999999999993</v>
      </c>
      <c r="DU33" s="631">
        <f t="shared" si="39"/>
        <v>-0.26250899646399845</v>
      </c>
      <c r="DV33" s="223">
        <v>171.36200000000002</v>
      </c>
      <c r="DW33" s="723">
        <f t="shared" si="40"/>
        <v>-1.7509999999999764</v>
      </c>
      <c r="DX33" s="631">
        <f t="shared" si="41"/>
        <v>-1.0114780519082775E-2</v>
      </c>
      <c r="DY33" s="223">
        <v>462.29800000000006</v>
      </c>
      <c r="DZ33" s="723">
        <f t="shared" si="42"/>
        <v>-28.106999999999914</v>
      </c>
      <c r="EA33" s="631">
        <f t="shared" si="43"/>
        <v>-5.7313852835921157E-2</v>
      </c>
      <c r="EB33" s="223">
        <v>19.780999999999999</v>
      </c>
      <c r="EC33" s="723">
        <f t="shared" si="44"/>
        <v>0.29299999999999926</v>
      </c>
      <c r="ED33" s="631">
        <f t="shared" si="45"/>
        <v>1.5034893267651851E-2</v>
      </c>
      <c r="EE33" s="223">
        <v>13.763999999999999</v>
      </c>
      <c r="EF33" s="723">
        <f t="shared" si="46"/>
        <v>0.61399999999999899</v>
      </c>
      <c r="EG33" s="631">
        <f t="shared" si="47"/>
        <v>4.6692015209125394E-2</v>
      </c>
      <c r="EH33" s="223">
        <v>21.64</v>
      </c>
      <c r="EI33" s="723">
        <f t="shared" si="48"/>
        <v>-1.7850000000000001</v>
      </c>
      <c r="EJ33" s="631">
        <f t="shared" si="49"/>
        <v>-7.6200640341515483E-2</v>
      </c>
      <c r="EK33" s="223">
        <v>55.185000000000002</v>
      </c>
      <c r="EL33" s="723">
        <f t="shared" si="50"/>
        <v>-0.87800000000000011</v>
      </c>
      <c r="EM33" s="631">
        <f t="shared" si="51"/>
        <v>-1.5660952856607745E-2</v>
      </c>
      <c r="EN33" s="223">
        <v>517.48300000000006</v>
      </c>
      <c r="EO33" s="723">
        <f t="shared" si="52"/>
        <v>-28.9849999999999</v>
      </c>
      <c r="EP33" s="631">
        <f t="shared" si="53"/>
        <v>-5.3040617199909053E-2</v>
      </c>
    </row>
    <row r="34" spans="1:146" x14ac:dyDescent="0.3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  <c r="DP34" s="223">
        <v>71.391999999999996</v>
      </c>
      <c r="DQ34" s="723">
        <f t="shared" si="36"/>
        <v>-13.974000000000004</v>
      </c>
      <c r="DR34" s="631">
        <f t="shared" si="37"/>
        <v>-0.16369514795117499</v>
      </c>
      <c r="DS34" s="223">
        <v>14.327999999999999</v>
      </c>
      <c r="DT34" s="723">
        <f t="shared" si="38"/>
        <v>-16.751999999999999</v>
      </c>
      <c r="DU34" s="631">
        <f t="shared" si="39"/>
        <v>-0.53899613899613896</v>
      </c>
      <c r="DV34" s="223">
        <v>176.79900000000001</v>
      </c>
      <c r="DW34" s="723">
        <f t="shared" si="40"/>
        <v>-42.508999999999986</v>
      </c>
      <c r="DX34" s="631">
        <f t="shared" si="41"/>
        <v>-0.19383241833403245</v>
      </c>
      <c r="DY34" s="223">
        <v>504.67500000000007</v>
      </c>
      <c r="DZ34" s="723">
        <f t="shared" si="42"/>
        <v>-128.35699999999997</v>
      </c>
      <c r="EA34" s="631">
        <f t="shared" si="43"/>
        <v>-0.2027654210213701</v>
      </c>
      <c r="EB34" s="223">
        <v>12.731</v>
      </c>
      <c r="EC34" s="723">
        <f t="shared" si="44"/>
        <v>-1.7300000000000004</v>
      </c>
      <c r="ED34" s="631">
        <f t="shared" si="45"/>
        <v>-0.11963211396169009</v>
      </c>
      <c r="EE34" s="223">
        <v>10.083</v>
      </c>
      <c r="EF34" s="723">
        <f t="shared" si="46"/>
        <v>0.53200000000000003</v>
      </c>
      <c r="EG34" s="631">
        <f t="shared" si="47"/>
        <v>5.5700973720029322E-2</v>
      </c>
      <c r="EH34" s="223">
        <v>14.760999999999999</v>
      </c>
      <c r="EI34" s="723">
        <f t="shared" si="48"/>
        <v>-5.6660000000000004</v>
      </c>
      <c r="EJ34" s="631">
        <f t="shared" si="49"/>
        <v>-0.27737798012434528</v>
      </c>
      <c r="EK34" s="223">
        <v>37.575000000000003</v>
      </c>
      <c r="EL34" s="723">
        <f t="shared" si="50"/>
        <v>-6.8339999999999961</v>
      </c>
      <c r="EM34" s="631">
        <f t="shared" si="51"/>
        <v>-0.15388772546105511</v>
      </c>
      <c r="EN34" s="223">
        <v>542.25000000000011</v>
      </c>
      <c r="EO34" s="723">
        <f t="shared" si="52"/>
        <v>-135.19099999999992</v>
      </c>
      <c r="EP34" s="631">
        <f t="shared" si="53"/>
        <v>-0.19956129020829846</v>
      </c>
    </row>
    <row r="35" spans="1:146" x14ac:dyDescent="0.3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  <c r="DP35" s="223">
        <v>0.16200000000000001</v>
      </c>
      <c r="DQ35" s="723">
        <f t="shared" si="36"/>
        <v>-1.0999999999999982E-2</v>
      </c>
      <c r="DR35" s="631">
        <f t="shared" si="37"/>
        <v>-6.3583815028901633E-2</v>
      </c>
      <c r="DS35" s="223">
        <v>4.4999999999999998E-2</v>
      </c>
      <c r="DT35" s="723">
        <f t="shared" si="38"/>
        <v>-0.05</v>
      </c>
      <c r="DU35" s="631">
        <f t="shared" si="39"/>
        <v>-0.52631578947368418</v>
      </c>
      <c r="DV35" s="223">
        <v>0.42699999999999999</v>
      </c>
      <c r="DW35" s="723">
        <f t="shared" si="40"/>
        <v>-4.8999999999999988E-2</v>
      </c>
      <c r="DX35" s="631">
        <f t="shared" si="41"/>
        <v>-0.10294117647058822</v>
      </c>
      <c r="DY35" s="223">
        <v>1.1479999999999999</v>
      </c>
      <c r="DZ35" s="723">
        <f t="shared" si="42"/>
        <v>1.8000000000000016E-2</v>
      </c>
      <c r="EA35" s="631">
        <f t="shared" si="43"/>
        <v>1.5929203539823026E-2</v>
      </c>
      <c r="EB35" s="223">
        <v>3.4000000000000002E-2</v>
      </c>
      <c r="EC35" s="723">
        <f t="shared" si="44"/>
        <v>4.0000000000000036E-3</v>
      </c>
      <c r="ED35" s="631">
        <f t="shared" si="45"/>
        <v>0.13333333333333347</v>
      </c>
      <c r="EE35" s="223">
        <v>3.2000000000000001E-2</v>
      </c>
      <c r="EF35" s="723">
        <f t="shared" si="46"/>
        <v>2.0000000000000018E-3</v>
      </c>
      <c r="EG35" s="631">
        <f t="shared" si="47"/>
        <v>6.6666666666666735E-2</v>
      </c>
      <c r="EH35" s="223">
        <v>3.6999999999999998E-2</v>
      </c>
      <c r="EI35" s="723">
        <f t="shared" si="48"/>
        <v>-1.3999999999999999E-2</v>
      </c>
      <c r="EJ35" s="631">
        <f t="shared" si="49"/>
        <v>-0.2745098039215686</v>
      </c>
      <c r="EK35" s="223">
        <v>0.10300000000000001</v>
      </c>
      <c r="EL35" s="723">
        <f t="shared" si="50"/>
        <v>-7.9999999999999793E-3</v>
      </c>
      <c r="EM35" s="631">
        <f t="shared" si="51"/>
        <v>-7.2072072072071891E-2</v>
      </c>
      <c r="EN35" s="223">
        <v>1.2509999999999999</v>
      </c>
      <c r="EO35" s="723">
        <f t="shared" si="52"/>
        <v>1.0000000000000009E-2</v>
      </c>
      <c r="EP35" s="631">
        <f t="shared" si="53"/>
        <v>8.0580177276390087E-3</v>
      </c>
    </row>
    <row r="36" spans="1:146" x14ac:dyDescent="0.3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  <c r="DP36" s="223"/>
      <c r="DQ36" s="723">
        <f t="shared" si="36"/>
        <v>0</v>
      </c>
      <c r="DR36" s="631" t="e">
        <f t="shared" si="37"/>
        <v>#DIV/0!</v>
      </c>
      <c r="DS36" s="223"/>
      <c r="DT36" s="723">
        <f t="shared" si="38"/>
        <v>0</v>
      </c>
      <c r="DU36" s="631" t="e">
        <f t="shared" si="39"/>
        <v>#DIV/0!</v>
      </c>
      <c r="DV36" s="223">
        <v>0</v>
      </c>
      <c r="DW36" s="723">
        <f t="shared" si="40"/>
        <v>0</v>
      </c>
      <c r="DX36" s="631" t="e">
        <f t="shared" si="41"/>
        <v>#DIV/0!</v>
      </c>
      <c r="DY36" s="223">
        <v>0</v>
      </c>
      <c r="DZ36" s="723">
        <f t="shared" si="42"/>
        <v>0</v>
      </c>
      <c r="EA36" s="631" t="e">
        <f t="shared" si="43"/>
        <v>#DIV/0!</v>
      </c>
      <c r="EB36" s="223">
        <v>0</v>
      </c>
      <c r="EC36" s="723">
        <f t="shared" si="44"/>
        <v>0</v>
      </c>
      <c r="ED36" s="631" t="e">
        <f t="shared" si="45"/>
        <v>#DIV/0!</v>
      </c>
      <c r="EE36" s="223">
        <v>0</v>
      </c>
      <c r="EF36" s="723">
        <f t="shared" si="46"/>
        <v>0</v>
      </c>
      <c r="EG36" s="631" t="e">
        <f t="shared" si="47"/>
        <v>#DIV/0!</v>
      </c>
      <c r="EH36" s="223">
        <v>0</v>
      </c>
      <c r="EI36" s="723">
        <f t="shared" si="48"/>
        <v>0</v>
      </c>
      <c r="EJ36" s="631" t="e">
        <f t="shared" si="49"/>
        <v>#DIV/0!</v>
      </c>
      <c r="EK36" s="223">
        <v>0</v>
      </c>
      <c r="EL36" s="723">
        <f t="shared" si="50"/>
        <v>0</v>
      </c>
      <c r="EM36" s="631" t="e">
        <f t="shared" si="51"/>
        <v>#DIV/0!</v>
      </c>
      <c r="EN36" s="223">
        <v>0</v>
      </c>
      <c r="EO36" s="723">
        <f t="shared" si="52"/>
        <v>0</v>
      </c>
      <c r="EP36" s="631" t="e">
        <f t="shared" si="53"/>
        <v>#DIV/0!</v>
      </c>
    </row>
    <row r="37" spans="1:146" x14ac:dyDescent="0.3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  <c r="DP37" s="223">
        <v>6.1159999999999997</v>
      </c>
      <c r="DQ37" s="723">
        <f t="shared" si="36"/>
        <v>0.41099999999999959</v>
      </c>
      <c r="DR37" s="631">
        <f t="shared" si="37"/>
        <v>7.2042068361086689E-2</v>
      </c>
      <c r="DS37" s="223">
        <v>1.9019999999999999</v>
      </c>
      <c r="DT37" s="723">
        <f t="shared" si="38"/>
        <v>-0.15400000000000014</v>
      </c>
      <c r="DU37" s="631">
        <f t="shared" si="39"/>
        <v>-7.4902723735408627E-2</v>
      </c>
      <c r="DV37" s="223">
        <v>16.067</v>
      </c>
      <c r="DW37" s="723">
        <f t="shared" si="40"/>
        <v>0.95684858433182995</v>
      </c>
      <c r="DX37" s="631">
        <f t="shared" si="41"/>
        <v>6.3324883914773006E-2</v>
      </c>
      <c r="DY37" s="223">
        <v>46.713999999999999</v>
      </c>
      <c r="DZ37" s="723">
        <f t="shared" si="42"/>
        <v>1.08184858433183</v>
      </c>
      <c r="EA37" s="631">
        <f t="shared" si="43"/>
        <v>2.3708033716779098E-2</v>
      </c>
      <c r="EB37" s="223">
        <v>0.16900000000000001</v>
      </c>
      <c r="EC37" s="723">
        <f t="shared" si="44"/>
        <v>-0.45299999999999996</v>
      </c>
      <c r="ED37" s="631">
        <f t="shared" si="45"/>
        <v>-0.72829581993569126</v>
      </c>
      <c r="EE37" s="223">
        <v>0.14899999999999999</v>
      </c>
      <c r="EF37" s="723">
        <f t="shared" si="46"/>
        <v>-0.43399999999999994</v>
      </c>
      <c r="EG37" s="631">
        <f t="shared" si="47"/>
        <v>-0.74442538593481988</v>
      </c>
      <c r="EH37" s="223">
        <v>1.9710000000000001</v>
      </c>
      <c r="EI37" s="723">
        <f t="shared" si="48"/>
        <v>-0.80099999999999971</v>
      </c>
      <c r="EJ37" s="631">
        <f t="shared" si="49"/>
        <v>-0.28896103896103886</v>
      </c>
      <c r="EK37" s="223">
        <v>2.2890000000000001</v>
      </c>
      <c r="EL37" s="723">
        <f t="shared" si="50"/>
        <v>-1.6879999999999997</v>
      </c>
      <c r="EM37" s="631">
        <f t="shared" si="51"/>
        <v>-0.42444053306512441</v>
      </c>
      <c r="EN37" s="223">
        <v>49.003</v>
      </c>
      <c r="EO37" s="723">
        <f t="shared" si="52"/>
        <v>-0.60615141566816533</v>
      </c>
      <c r="EP37" s="631">
        <f t="shared" si="53"/>
        <v>-1.2218540296916332E-2</v>
      </c>
    </row>
    <row r="38" spans="1:146" x14ac:dyDescent="0.3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4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2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  <c r="DP38" s="145">
        <v>96.073999999999998</v>
      </c>
      <c r="DQ38" s="722">
        <f t="shared" si="36"/>
        <v>-0.70399999999999352</v>
      </c>
      <c r="DR38" s="629">
        <f t="shared" si="37"/>
        <v>-7.2743805410319861E-3</v>
      </c>
      <c r="DS38" s="145">
        <v>49.093999999999994</v>
      </c>
      <c r="DT38" s="722">
        <f t="shared" si="38"/>
        <v>-5.9070000000000107</v>
      </c>
      <c r="DU38" s="629">
        <f t="shared" si="39"/>
        <v>-0.10739804730823095</v>
      </c>
      <c r="DV38" s="145">
        <v>272.50699999999995</v>
      </c>
      <c r="DW38" s="722">
        <f t="shared" si="40"/>
        <v>2.8209999999999695</v>
      </c>
      <c r="DX38" s="629">
        <f t="shared" si="41"/>
        <v>1.0460313104869995E-2</v>
      </c>
      <c r="DY38" s="145">
        <v>728.95899999999983</v>
      </c>
      <c r="DZ38" s="722">
        <f t="shared" si="42"/>
        <v>-9.2280000000001792</v>
      </c>
      <c r="EA38" s="629">
        <f t="shared" si="43"/>
        <v>-1.2500897469069733E-2</v>
      </c>
      <c r="EB38" s="145">
        <v>22.073</v>
      </c>
      <c r="EC38" s="722">
        <f t="shared" si="44"/>
        <v>-6.9739999999999966</v>
      </c>
      <c r="ED38" s="629">
        <f t="shared" si="45"/>
        <v>-0.24009364133989733</v>
      </c>
      <c r="EE38" s="145">
        <v>21.052</v>
      </c>
      <c r="EF38" s="722">
        <f t="shared" si="46"/>
        <v>-2.4720000000000013</v>
      </c>
      <c r="EG38" s="629">
        <f t="shared" si="47"/>
        <v>-0.10508416935895261</v>
      </c>
      <c r="EH38" s="145">
        <v>48.545000000000002</v>
      </c>
      <c r="EI38" s="722">
        <f t="shared" si="48"/>
        <v>5.5619999999999976</v>
      </c>
      <c r="EJ38" s="629">
        <f t="shared" si="49"/>
        <v>0.12939999534699759</v>
      </c>
      <c r="EK38" s="145">
        <v>91.67</v>
      </c>
      <c r="EL38" s="722">
        <f t="shared" si="50"/>
        <v>-3.8840000000000003</v>
      </c>
      <c r="EM38" s="629">
        <f t="shared" si="51"/>
        <v>-4.0647173326077403E-2</v>
      </c>
      <c r="EN38" s="145">
        <v>820.62899999999979</v>
      </c>
      <c r="EO38" s="722">
        <f t="shared" si="52"/>
        <v>-13.112000000000194</v>
      </c>
      <c r="EP38" s="629">
        <f t="shared" si="53"/>
        <v>-1.5726706495182791E-2</v>
      </c>
    </row>
    <row r="39" spans="1:146" x14ac:dyDescent="0.3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  <c r="DP39" s="223">
        <v>96.073999999999998</v>
      </c>
      <c r="DQ39" s="723">
        <f t="shared" si="36"/>
        <v>-0.70399999999999352</v>
      </c>
      <c r="DR39" s="631">
        <f t="shared" si="37"/>
        <v>-7.2743805410319861E-3</v>
      </c>
      <c r="DS39" s="223">
        <v>49.093999999999994</v>
      </c>
      <c r="DT39" s="723">
        <f t="shared" si="38"/>
        <v>-5.9070000000000107</v>
      </c>
      <c r="DU39" s="631">
        <f t="shared" si="39"/>
        <v>-0.10739804730823095</v>
      </c>
      <c r="DV39" s="223">
        <v>272.50699999999995</v>
      </c>
      <c r="DW39" s="723">
        <f t="shared" si="40"/>
        <v>2.8209999999999695</v>
      </c>
      <c r="DX39" s="631">
        <f t="shared" si="41"/>
        <v>1.0460313104869995E-2</v>
      </c>
      <c r="DY39" s="223">
        <v>728.95899999999983</v>
      </c>
      <c r="DZ39" s="723">
        <f t="shared" si="42"/>
        <v>-9.2280000000001792</v>
      </c>
      <c r="EA39" s="631">
        <f t="shared" si="43"/>
        <v>-1.2500897469069733E-2</v>
      </c>
      <c r="EB39" s="223">
        <v>22.073</v>
      </c>
      <c r="EC39" s="723">
        <f t="shared" si="44"/>
        <v>-6.9739999999999966</v>
      </c>
      <c r="ED39" s="631">
        <f t="shared" si="45"/>
        <v>-0.24009364133989733</v>
      </c>
      <c r="EE39" s="223">
        <v>21.052</v>
      </c>
      <c r="EF39" s="723">
        <f t="shared" si="46"/>
        <v>-2.4720000000000013</v>
      </c>
      <c r="EG39" s="631">
        <f t="shared" si="47"/>
        <v>-0.10508416935895261</v>
      </c>
      <c r="EH39" s="223">
        <v>48.545000000000002</v>
      </c>
      <c r="EI39" s="723">
        <f t="shared" si="48"/>
        <v>5.5619999999999976</v>
      </c>
      <c r="EJ39" s="631">
        <f t="shared" si="49"/>
        <v>0.12939999534699759</v>
      </c>
      <c r="EK39" s="223">
        <v>91.67</v>
      </c>
      <c r="EL39" s="723">
        <f t="shared" si="50"/>
        <v>-3.8840000000000003</v>
      </c>
      <c r="EM39" s="631">
        <f t="shared" si="51"/>
        <v>-4.0647173326077403E-2</v>
      </c>
      <c r="EN39" s="223">
        <v>820.62899999999979</v>
      </c>
      <c r="EO39" s="723">
        <f t="shared" si="52"/>
        <v>-13.112000000000194</v>
      </c>
      <c r="EP39" s="631">
        <f t="shared" si="53"/>
        <v>-1.5726706495182791E-2</v>
      </c>
    </row>
    <row r="40" spans="1:146" x14ac:dyDescent="0.3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  <c r="DP40" s="223">
        <v>0</v>
      </c>
      <c r="DQ40" s="723">
        <f t="shared" si="36"/>
        <v>0</v>
      </c>
      <c r="DR40" s="631" t="e">
        <f t="shared" si="37"/>
        <v>#DIV/0!</v>
      </c>
      <c r="DS40" s="223">
        <v>0</v>
      </c>
      <c r="DT40" s="723">
        <f t="shared" si="38"/>
        <v>0</v>
      </c>
      <c r="DU40" s="631" t="e">
        <f t="shared" si="39"/>
        <v>#DIV/0!</v>
      </c>
      <c r="DV40" s="223">
        <v>1.657</v>
      </c>
      <c r="DW40" s="723">
        <f t="shared" si="40"/>
        <v>-1.8279999999999998</v>
      </c>
      <c r="DX40" s="631">
        <f t="shared" si="41"/>
        <v>-0.52453371592539455</v>
      </c>
      <c r="DY40" s="223">
        <v>34.218000000000004</v>
      </c>
      <c r="DZ40" s="723">
        <f t="shared" si="42"/>
        <v>-1.5849999999999937</v>
      </c>
      <c r="EA40" s="631">
        <f t="shared" si="43"/>
        <v>-4.4270033237438035E-2</v>
      </c>
      <c r="EB40" s="223">
        <v>0</v>
      </c>
      <c r="EC40" s="723">
        <f t="shared" si="44"/>
        <v>0</v>
      </c>
      <c r="ED40" s="631" t="e">
        <f t="shared" si="45"/>
        <v>#DIV/0!</v>
      </c>
      <c r="EE40" s="223">
        <v>0</v>
      </c>
      <c r="EF40" s="723">
        <f t="shared" si="46"/>
        <v>0</v>
      </c>
      <c r="EG40" s="631" t="e">
        <f t="shared" si="47"/>
        <v>#DIV/0!</v>
      </c>
      <c r="EH40" s="223">
        <v>0</v>
      </c>
      <c r="EI40" s="723">
        <f t="shared" si="48"/>
        <v>0</v>
      </c>
      <c r="EJ40" s="631" t="e">
        <f t="shared" si="49"/>
        <v>#DIV/0!</v>
      </c>
      <c r="EK40" s="223">
        <v>0</v>
      </c>
      <c r="EL40" s="723">
        <f t="shared" si="50"/>
        <v>0</v>
      </c>
      <c r="EM40" s="631" t="e">
        <f t="shared" si="51"/>
        <v>#DIV/0!</v>
      </c>
      <c r="EN40" s="223">
        <v>34.218000000000004</v>
      </c>
      <c r="EO40" s="723">
        <f t="shared" si="52"/>
        <v>-1.5849999999999937</v>
      </c>
      <c r="EP40" s="631">
        <f t="shared" si="53"/>
        <v>-4.4270033237438035E-2</v>
      </c>
    </row>
    <row r="41" spans="1:146" x14ac:dyDescent="0.3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  <c r="DP41" s="223">
        <v>6.617</v>
      </c>
      <c r="DQ41" s="723">
        <f t="shared" si="36"/>
        <v>0.41600000000000037</v>
      </c>
      <c r="DR41" s="631">
        <f t="shared" si="37"/>
        <v>6.7085953878406768E-2</v>
      </c>
      <c r="DS41" s="223">
        <v>3.12</v>
      </c>
      <c r="DT41" s="723">
        <f t="shared" si="38"/>
        <v>-0.13199999999999967</v>
      </c>
      <c r="DU41" s="631">
        <f t="shared" si="39"/>
        <v>-4.0590405904058942E-2</v>
      </c>
      <c r="DV41" s="223">
        <v>18.067</v>
      </c>
      <c r="DW41" s="723">
        <f t="shared" si="40"/>
        <v>3.3979999999999997</v>
      </c>
      <c r="DX41" s="631">
        <f t="shared" si="41"/>
        <v>0.23164496557365871</v>
      </c>
      <c r="DY41" s="223">
        <v>18.067</v>
      </c>
      <c r="DZ41" s="723">
        <f t="shared" si="42"/>
        <v>3.3979999999999997</v>
      </c>
      <c r="EA41" s="631">
        <f t="shared" si="43"/>
        <v>0.23164496557365871</v>
      </c>
      <c r="EB41" s="223">
        <v>1.744</v>
      </c>
      <c r="EC41" s="723">
        <f t="shared" si="44"/>
        <v>-0.91200000000000014</v>
      </c>
      <c r="ED41" s="631">
        <f t="shared" si="45"/>
        <v>-0.34337349397590367</v>
      </c>
      <c r="EE41" s="223">
        <v>2.1070000000000002</v>
      </c>
      <c r="EF41" s="723">
        <f t="shared" si="46"/>
        <v>-0.875</v>
      </c>
      <c r="EG41" s="631">
        <f t="shared" si="47"/>
        <v>-0.29342723004694832</v>
      </c>
      <c r="EH41" s="223">
        <v>5.0209999999999999</v>
      </c>
      <c r="EI41" s="723">
        <f t="shared" si="48"/>
        <v>0.92100000000000026</v>
      </c>
      <c r="EJ41" s="631">
        <f t="shared" si="49"/>
        <v>0.2246341463414635</v>
      </c>
      <c r="EK41" s="223">
        <v>8.8719999999999999</v>
      </c>
      <c r="EL41" s="723">
        <f t="shared" si="50"/>
        <v>-0.86599999999999966</v>
      </c>
      <c r="EM41" s="631">
        <f t="shared" si="51"/>
        <v>-8.892996508523307E-2</v>
      </c>
      <c r="EN41" s="223">
        <v>26.939</v>
      </c>
      <c r="EO41" s="723">
        <f t="shared" si="52"/>
        <v>2.532</v>
      </c>
      <c r="EP41" s="631">
        <f t="shared" si="53"/>
        <v>0.10374073011840866</v>
      </c>
    </row>
    <row r="42" spans="1:146" x14ac:dyDescent="0.3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  <c r="DP42" s="223">
        <v>0.436</v>
      </c>
      <c r="DQ42" s="723">
        <f t="shared" si="36"/>
        <v>4.0000000000000036E-3</v>
      </c>
      <c r="DR42" s="631">
        <f t="shared" si="37"/>
        <v>9.2592592592592674E-3</v>
      </c>
      <c r="DS42" s="223">
        <v>7.4999999999999997E-2</v>
      </c>
      <c r="DT42" s="723">
        <f t="shared" si="38"/>
        <v>3.7999999999999999E-2</v>
      </c>
      <c r="DU42" s="631">
        <f t="shared" si="39"/>
        <v>1.027027027027027</v>
      </c>
      <c r="DV42" s="223">
        <v>1.25</v>
      </c>
      <c r="DW42" s="723">
        <f t="shared" si="40"/>
        <v>0.1140000000000001</v>
      </c>
      <c r="DX42" s="631">
        <f t="shared" si="41"/>
        <v>0.10035211267605644</v>
      </c>
      <c r="DY42" s="223">
        <v>4.2469999999999999</v>
      </c>
      <c r="DZ42" s="723">
        <f t="shared" si="42"/>
        <v>0.31299999999999972</v>
      </c>
      <c r="EA42" s="631">
        <f t="shared" si="43"/>
        <v>7.9562785968479849E-2</v>
      </c>
      <c r="EB42" s="223">
        <v>0</v>
      </c>
      <c r="EC42" s="723">
        <f t="shared" si="44"/>
        <v>0</v>
      </c>
      <c r="ED42" s="631" t="e">
        <f t="shared" si="45"/>
        <v>#DIV/0!</v>
      </c>
      <c r="EE42" s="223">
        <v>0</v>
      </c>
      <c r="EF42" s="723">
        <f t="shared" si="46"/>
        <v>-2E-3</v>
      </c>
      <c r="EG42" s="631">
        <f t="shared" si="47"/>
        <v>-1</v>
      </c>
      <c r="EH42" s="223">
        <v>0.39700000000000002</v>
      </c>
      <c r="EI42" s="723">
        <f t="shared" si="48"/>
        <v>0.124</v>
      </c>
      <c r="EJ42" s="631">
        <f t="shared" si="49"/>
        <v>0.45421245421245415</v>
      </c>
      <c r="EK42" s="223">
        <v>0.39700000000000002</v>
      </c>
      <c r="EL42" s="723">
        <f t="shared" si="50"/>
        <v>0.122</v>
      </c>
      <c r="EM42" s="631">
        <f t="shared" si="51"/>
        <v>0.44363636363636361</v>
      </c>
      <c r="EN42" s="223">
        <v>4.6440000000000001</v>
      </c>
      <c r="EO42" s="723">
        <f t="shared" si="52"/>
        <v>0.43499999999999961</v>
      </c>
      <c r="EP42" s="631">
        <f t="shared" si="53"/>
        <v>0.10334996436208115</v>
      </c>
    </row>
    <row r="43" spans="1:146" x14ac:dyDescent="0.3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  <c r="DP43" s="223">
        <v>75.680999999999997</v>
      </c>
      <c r="DQ43" s="723">
        <f t="shared" si="36"/>
        <v>1.4939999999999998</v>
      </c>
      <c r="DR43" s="631">
        <f t="shared" si="37"/>
        <v>2.0138299162926115E-2</v>
      </c>
      <c r="DS43" s="223">
        <v>32.765999999999998</v>
      </c>
      <c r="DT43" s="723">
        <f t="shared" si="38"/>
        <v>-3.1270000000000024</v>
      </c>
      <c r="DU43" s="631">
        <f t="shared" si="39"/>
        <v>-8.7120051263477619E-2</v>
      </c>
      <c r="DV43" s="223">
        <v>213.43899999999999</v>
      </c>
      <c r="DW43" s="723">
        <f t="shared" si="40"/>
        <v>10.167000000000002</v>
      </c>
      <c r="DX43" s="631">
        <f t="shared" si="41"/>
        <v>5.0016726356802717E-2</v>
      </c>
      <c r="DY43" s="223">
        <v>595.05599999999993</v>
      </c>
      <c r="DZ43" s="723">
        <f t="shared" si="42"/>
        <v>6.7539999999999054</v>
      </c>
      <c r="EA43" s="631">
        <f t="shared" si="43"/>
        <v>1.1480498111513993E-2</v>
      </c>
      <c r="EB43" s="223">
        <v>12.2</v>
      </c>
      <c r="EC43" s="723">
        <f t="shared" si="44"/>
        <v>-1.6630000000000003</v>
      </c>
      <c r="ED43" s="631">
        <f t="shared" si="45"/>
        <v>-0.11995960470316673</v>
      </c>
      <c r="EE43" s="223">
        <v>11.551</v>
      </c>
      <c r="EF43" s="723">
        <f t="shared" si="46"/>
        <v>0.40200000000000102</v>
      </c>
      <c r="EG43" s="631">
        <f t="shared" si="47"/>
        <v>3.6057045474930584E-2</v>
      </c>
      <c r="EH43" s="223">
        <v>36.302</v>
      </c>
      <c r="EI43" s="723">
        <f t="shared" si="48"/>
        <v>7.8589999999999982</v>
      </c>
      <c r="EJ43" s="631">
        <f t="shared" si="49"/>
        <v>0.27630699996484187</v>
      </c>
      <c r="EK43" s="223">
        <v>60.052999999999997</v>
      </c>
      <c r="EL43" s="723">
        <f t="shared" si="50"/>
        <v>6.597999999999999</v>
      </c>
      <c r="EM43" s="631">
        <f t="shared" si="51"/>
        <v>0.1234309232064353</v>
      </c>
      <c r="EN43" s="223">
        <v>655.10899999999992</v>
      </c>
      <c r="EO43" s="723">
        <f t="shared" si="52"/>
        <v>13.351999999999862</v>
      </c>
      <c r="EP43" s="631">
        <f t="shared" si="53"/>
        <v>2.0805382722743751E-2</v>
      </c>
    </row>
    <row r="44" spans="1:146" x14ac:dyDescent="0.3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  <c r="DP44" s="223">
        <v>13.34</v>
      </c>
      <c r="DQ44" s="723">
        <f t="shared" si="36"/>
        <v>-2.6180000000000003</v>
      </c>
      <c r="DR44" s="631">
        <f t="shared" si="37"/>
        <v>-0.16405564607093623</v>
      </c>
      <c r="DS44" s="223">
        <v>13.132999999999999</v>
      </c>
      <c r="DT44" s="723">
        <f t="shared" si="38"/>
        <v>-2.6860000000000017</v>
      </c>
      <c r="DU44" s="631">
        <f t="shared" si="39"/>
        <v>-0.16979581515898612</v>
      </c>
      <c r="DV44" s="223">
        <v>38.093999999999994</v>
      </c>
      <c r="DW44" s="723">
        <f t="shared" si="40"/>
        <v>-9.0300000000000082</v>
      </c>
      <c r="DX44" s="631">
        <f t="shared" si="41"/>
        <v>-0.19162210338680943</v>
      </c>
      <c r="DY44" s="223">
        <v>77.370999999999995</v>
      </c>
      <c r="DZ44" s="723">
        <f t="shared" si="42"/>
        <v>-18.108000000000018</v>
      </c>
      <c r="EA44" s="631">
        <f t="shared" si="43"/>
        <v>-0.18965426952523609</v>
      </c>
      <c r="EB44" s="223">
        <v>8.1289999999999996</v>
      </c>
      <c r="EC44" s="723">
        <f t="shared" si="44"/>
        <v>-4.3990000000000009</v>
      </c>
      <c r="ED44" s="631">
        <f t="shared" si="45"/>
        <v>-0.35113346104725424</v>
      </c>
      <c r="EE44" s="223">
        <v>7.3940000000000001</v>
      </c>
      <c r="EF44" s="723">
        <f t="shared" si="46"/>
        <v>-1.9969999999999999</v>
      </c>
      <c r="EG44" s="631">
        <f t="shared" si="47"/>
        <v>-0.21265040996698967</v>
      </c>
      <c r="EH44" s="223">
        <v>6.8250000000000002</v>
      </c>
      <c r="EI44" s="723">
        <f t="shared" si="48"/>
        <v>-3.3419999999999996</v>
      </c>
      <c r="EJ44" s="631">
        <f t="shared" si="49"/>
        <v>-0.32871053408084977</v>
      </c>
      <c r="EK44" s="223">
        <v>22.347999999999999</v>
      </c>
      <c r="EL44" s="723">
        <f t="shared" si="50"/>
        <v>-9.7379999999999995</v>
      </c>
      <c r="EM44" s="631">
        <f t="shared" si="51"/>
        <v>-0.30349685220968647</v>
      </c>
      <c r="EN44" s="223">
        <v>99.718999999999994</v>
      </c>
      <c r="EO44" s="723">
        <f t="shared" si="52"/>
        <v>-27.846000000000018</v>
      </c>
      <c r="EP44" s="631">
        <f t="shared" si="53"/>
        <v>-0.21828871555677509</v>
      </c>
    </row>
    <row r="45" spans="1:146" x14ac:dyDescent="0.3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4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2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  <c r="DP45" s="145">
        <v>37.15</v>
      </c>
      <c r="DQ45" s="722">
        <f t="shared" si="36"/>
        <v>-0.1980000000000004</v>
      </c>
      <c r="DR45" s="629">
        <f t="shared" si="37"/>
        <v>-5.3014887008675272E-3</v>
      </c>
      <c r="DS45" s="145">
        <v>24.495999999999999</v>
      </c>
      <c r="DT45" s="722">
        <f t="shared" si="38"/>
        <v>-5.573000000000004</v>
      </c>
      <c r="DU45" s="629">
        <f t="shared" si="39"/>
        <v>-0.18534038378396367</v>
      </c>
      <c r="DV45" s="145">
        <v>111.26900000000001</v>
      </c>
      <c r="DW45" s="722">
        <f t="shared" si="40"/>
        <v>-2.0859999999999843</v>
      </c>
      <c r="DX45" s="629">
        <f t="shared" si="41"/>
        <v>-1.8402364253892502E-2</v>
      </c>
      <c r="DY45" s="145">
        <v>289.66300000000001</v>
      </c>
      <c r="DZ45" s="722">
        <f t="shared" si="42"/>
        <v>8.93100000000004</v>
      </c>
      <c r="EA45" s="629">
        <f t="shared" si="43"/>
        <v>3.1813259621275951E-2</v>
      </c>
      <c r="EB45" s="145">
        <v>7.7110000000000003</v>
      </c>
      <c r="EC45" s="722">
        <f t="shared" si="44"/>
        <v>6.2999999999999723E-2</v>
      </c>
      <c r="ED45" s="629">
        <f t="shared" si="45"/>
        <v>8.2374476987447324E-3</v>
      </c>
      <c r="EE45" s="145">
        <v>13.597</v>
      </c>
      <c r="EF45" s="722">
        <f t="shared" si="46"/>
        <v>0.54400000000000048</v>
      </c>
      <c r="EG45" s="629">
        <f t="shared" si="47"/>
        <v>4.1676243009269941E-2</v>
      </c>
      <c r="EH45" s="145">
        <v>23.509</v>
      </c>
      <c r="EI45" s="722">
        <f t="shared" si="48"/>
        <v>-1.3230000000000004</v>
      </c>
      <c r="EJ45" s="629">
        <f t="shared" si="49"/>
        <v>-5.3278028350515476E-2</v>
      </c>
      <c r="EK45" s="145">
        <v>44.817</v>
      </c>
      <c r="EL45" s="722">
        <f t="shared" si="50"/>
        <v>-0.71600000000000108</v>
      </c>
      <c r="EM45" s="629">
        <f t="shared" si="51"/>
        <v>-1.5724858893549756E-2</v>
      </c>
      <c r="EN45" s="145">
        <v>334.48</v>
      </c>
      <c r="EO45" s="722">
        <f t="shared" si="52"/>
        <v>8.2150000000000318</v>
      </c>
      <c r="EP45" s="629">
        <f t="shared" si="53"/>
        <v>2.5178918976905374E-2</v>
      </c>
    </row>
    <row r="46" spans="1:146" x14ac:dyDescent="0.3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  <c r="DP46" s="223">
        <v>37.15</v>
      </c>
      <c r="DQ46" s="723">
        <f t="shared" si="36"/>
        <v>-0.1980000000000004</v>
      </c>
      <c r="DR46" s="631">
        <f t="shared" si="37"/>
        <v>-5.3014887008675272E-3</v>
      </c>
      <c r="DS46" s="223">
        <v>24.495999999999999</v>
      </c>
      <c r="DT46" s="723">
        <f t="shared" si="38"/>
        <v>-5.573000000000004</v>
      </c>
      <c r="DU46" s="631">
        <f t="shared" si="39"/>
        <v>-0.18534038378396367</v>
      </c>
      <c r="DV46" s="223">
        <v>111.26900000000001</v>
      </c>
      <c r="DW46" s="723">
        <f t="shared" si="40"/>
        <v>-2.0859999999999843</v>
      </c>
      <c r="DX46" s="631">
        <f t="shared" si="41"/>
        <v>-1.8402364253892502E-2</v>
      </c>
      <c r="DY46" s="223">
        <v>289.66300000000001</v>
      </c>
      <c r="DZ46" s="723">
        <f t="shared" si="42"/>
        <v>8.93100000000004</v>
      </c>
      <c r="EA46" s="631">
        <f t="shared" si="43"/>
        <v>3.1813259621275951E-2</v>
      </c>
      <c r="EB46" s="223">
        <v>7.7110000000000003</v>
      </c>
      <c r="EC46" s="723">
        <f t="shared" si="44"/>
        <v>6.2999999999999723E-2</v>
      </c>
      <c r="ED46" s="631">
        <f t="shared" si="45"/>
        <v>8.2374476987447324E-3</v>
      </c>
      <c r="EE46" s="223">
        <v>13.597</v>
      </c>
      <c r="EF46" s="723">
        <f t="shared" si="46"/>
        <v>0.54400000000000048</v>
      </c>
      <c r="EG46" s="631">
        <f t="shared" si="47"/>
        <v>4.1676243009269941E-2</v>
      </c>
      <c r="EH46" s="223">
        <v>23.509</v>
      </c>
      <c r="EI46" s="723">
        <f t="shared" si="48"/>
        <v>-1.3230000000000004</v>
      </c>
      <c r="EJ46" s="631">
        <f t="shared" si="49"/>
        <v>-5.3278028350515476E-2</v>
      </c>
      <c r="EK46" s="223">
        <v>44.817</v>
      </c>
      <c r="EL46" s="723">
        <f t="shared" si="50"/>
        <v>-0.71600000000000108</v>
      </c>
      <c r="EM46" s="631">
        <f t="shared" si="51"/>
        <v>-1.5724858893549756E-2</v>
      </c>
      <c r="EN46" s="223">
        <v>334.48</v>
      </c>
      <c r="EO46" s="723">
        <f t="shared" si="52"/>
        <v>8.2150000000000318</v>
      </c>
      <c r="EP46" s="631">
        <f t="shared" si="53"/>
        <v>2.5178918976905374E-2</v>
      </c>
    </row>
    <row r="47" spans="1:146" x14ac:dyDescent="0.3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  <c r="DP47" s="223">
        <v>14.037000000000001</v>
      </c>
      <c r="DQ47" s="723">
        <f t="shared" si="36"/>
        <v>-0.36799999999999855</v>
      </c>
      <c r="DR47" s="631">
        <f t="shared" si="37"/>
        <v>-2.5546685178757276E-2</v>
      </c>
      <c r="DS47" s="223">
        <v>3.3069999999999999</v>
      </c>
      <c r="DT47" s="723">
        <f t="shared" si="38"/>
        <v>-0.371</v>
      </c>
      <c r="DU47" s="631">
        <f t="shared" si="39"/>
        <v>-0.10087003806416531</v>
      </c>
      <c r="DV47" s="223">
        <v>33.211000000000006</v>
      </c>
      <c r="DW47" s="723">
        <f t="shared" si="40"/>
        <v>0.17800000000001148</v>
      </c>
      <c r="DX47" s="631">
        <f t="shared" si="41"/>
        <v>5.3885508430966461E-3</v>
      </c>
      <c r="DY47" s="223">
        <v>87.275000000000006</v>
      </c>
      <c r="DZ47" s="723">
        <f t="shared" si="42"/>
        <v>2.6260000000000048</v>
      </c>
      <c r="EA47" s="631">
        <f t="shared" si="43"/>
        <v>3.10222211721344E-2</v>
      </c>
      <c r="EB47" s="223">
        <v>0</v>
      </c>
      <c r="EC47" s="723">
        <f t="shared" si="44"/>
        <v>0</v>
      </c>
      <c r="ED47" s="631" t="e">
        <f t="shared" si="45"/>
        <v>#DIV/0!</v>
      </c>
      <c r="EE47" s="223">
        <v>0</v>
      </c>
      <c r="EF47" s="723">
        <f t="shared" si="46"/>
        <v>0</v>
      </c>
      <c r="EG47" s="631" t="e">
        <f t="shared" si="47"/>
        <v>#DIV/0!</v>
      </c>
      <c r="EH47" s="223">
        <v>0</v>
      </c>
      <c r="EI47" s="723">
        <f t="shared" si="48"/>
        <v>0</v>
      </c>
      <c r="EJ47" s="631" t="e">
        <f t="shared" si="49"/>
        <v>#DIV/0!</v>
      </c>
      <c r="EK47" s="223">
        <v>0</v>
      </c>
      <c r="EL47" s="723">
        <f t="shared" si="50"/>
        <v>0</v>
      </c>
      <c r="EM47" s="631" t="e">
        <f t="shared" si="51"/>
        <v>#DIV/0!</v>
      </c>
      <c r="EN47" s="223">
        <v>87.275000000000006</v>
      </c>
      <c r="EO47" s="723">
        <f t="shared" si="52"/>
        <v>2.6260000000000048</v>
      </c>
      <c r="EP47" s="631">
        <f t="shared" si="53"/>
        <v>3.10222211721344E-2</v>
      </c>
    </row>
    <row r="48" spans="1:146" x14ac:dyDescent="0.3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  <c r="DP48" s="223">
        <v>4.5149999999999997</v>
      </c>
      <c r="DQ48" s="723">
        <f t="shared" si="36"/>
        <v>1.8589999999999995</v>
      </c>
      <c r="DR48" s="631">
        <f t="shared" si="37"/>
        <v>0.69992469879518049</v>
      </c>
      <c r="DS48" s="223">
        <v>6.56</v>
      </c>
      <c r="DT48" s="723">
        <f t="shared" si="38"/>
        <v>-1.5770000000000008</v>
      </c>
      <c r="DU48" s="631">
        <f t="shared" si="39"/>
        <v>-0.19380607103355055</v>
      </c>
      <c r="DV48" s="223">
        <v>21.282</v>
      </c>
      <c r="DW48" s="723">
        <f t="shared" si="40"/>
        <v>2.6449999999999996</v>
      </c>
      <c r="DX48" s="631">
        <f t="shared" si="41"/>
        <v>0.1419219831517948</v>
      </c>
      <c r="DY48" s="223">
        <v>60.736999999999995</v>
      </c>
      <c r="DZ48" s="723">
        <f t="shared" si="42"/>
        <v>6.9919999999999902</v>
      </c>
      <c r="EA48" s="631">
        <f t="shared" si="43"/>
        <v>0.13009582286724328</v>
      </c>
      <c r="EB48" s="223">
        <v>2.411</v>
      </c>
      <c r="EC48" s="723">
        <f t="shared" si="44"/>
        <v>0.10999999999999988</v>
      </c>
      <c r="ED48" s="631">
        <f t="shared" si="45"/>
        <v>4.780530204259012E-2</v>
      </c>
      <c r="EE48" s="223">
        <v>2.556</v>
      </c>
      <c r="EF48" s="723">
        <f t="shared" si="46"/>
        <v>0.42500000000000027</v>
      </c>
      <c r="EG48" s="631">
        <f t="shared" si="47"/>
        <v>0.19943688409197574</v>
      </c>
      <c r="EH48" s="223">
        <v>8.4640000000000004</v>
      </c>
      <c r="EI48" s="723">
        <f t="shared" si="48"/>
        <v>0.31700000000000017</v>
      </c>
      <c r="EJ48" s="631">
        <f t="shared" si="49"/>
        <v>3.8910028231250789E-2</v>
      </c>
      <c r="EK48" s="223">
        <v>13.431000000000001</v>
      </c>
      <c r="EL48" s="723">
        <f t="shared" si="50"/>
        <v>0.85200000000000031</v>
      </c>
      <c r="EM48" s="631">
        <f t="shared" si="51"/>
        <v>6.7731934176007647E-2</v>
      </c>
      <c r="EN48" s="223">
        <v>74.167999999999992</v>
      </c>
      <c r="EO48" s="723">
        <f t="shared" si="52"/>
        <v>7.8439999999999799</v>
      </c>
      <c r="EP48" s="631">
        <f t="shared" si="53"/>
        <v>0.118267896990531</v>
      </c>
    </row>
    <row r="49" spans="1:146" x14ac:dyDescent="0.3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  <c r="DP49" s="223">
        <v>11.488</v>
      </c>
      <c r="DQ49" s="723">
        <f t="shared" si="36"/>
        <v>-1.0820000000000007</v>
      </c>
      <c r="DR49" s="631">
        <f t="shared" si="37"/>
        <v>-8.6077963404932442E-2</v>
      </c>
      <c r="DS49" s="223">
        <v>9.2720000000000002</v>
      </c>
      <c r="DT49" s="723">
        <f t="shared" si="38"/>
        <v>-1.9659999999999993</v>
      </c>
      <c r="DU49" s="631">
        <f t="shared" si="39"/>
        <v>-0.17494216052678407</v>
      </c>
      <c r="DV49" s="223">
        <v>35.109000000000002</v>
      </c>
      <c r="DW49" s="723">
        <f t="shared" si="40"/>
        <v>-3.2359999999999971</v>
      </c>
      <c r="DX49" s="631">
        <f t="shared" si="41"/>
        <v>-8.4391706871821542E-2</v>
      </c>
      <c r="DY49" s="223">
        <v>85.420999999999992</v>
      </c>
      <c r="DZ49" s="723">
        <f t="shared" si="42"/>
        <v>-5.7950000000000017</v>
      </c>
      <c r="EA49" s="631">
        <f t="shared" si="43"/>
        <v>-6.353052096123489E-2</v>
      </c>
      <c r="EB49" s="223">
        <v>3.8860000000000001</v>
      </c>
      <c r="EC49" s="723">
        <f t="shared" si="44"/>
        <v>-3.6000000000000032E-2</v>
      </c>
      <c r="ED49" s="631">
        <f t="shared" si="45"/>
        <v>-9.1789903110657909E-3</v>
      </c>
      <c r="EE49" s="223">
        <v>7.2649999999999997</v>
      </c>
      <c r="EF49" s="723">
        <f t="shared" si="46"/>
        <v>-0.1120000000000001</v>
      </c>
      <c r="EG49" s="631">
        <f t="shared" si="47"/>
        <v>-1.5182323437711821E-2</v>
      </c>
      <c r="EH49" s="223">
        <v>8.9510000000000005</v>
      </c>
      <c r="EI49" s="723">
        <f t="shared" si="48"/>
        <v>-0.14100000000000001</v>
      </c>
      <c r="EJ49" s="631">
        <f t="shared" si="49"/>
        <v>-1.5508139023317203E-2</v>
      </c>
      <c r="EK49" s="223">
        <v>20.102</v>
      </c>
      <c r="EL49" s="723">
        <f t="shared" si="50"/>
        <v>-0.28899999999999793</v>
      </c>
      <c r="EM49" s="631">
        <f t="shared" si="51"/>
        <v>-1.4172919425236524E-2</v>
      </c>
      <c r="EN49" s="223">
        <v>105.523</v>
      </c>
      <c r="EO49" s="723">
        <f t="shared" si="52"/>
        <v>-6.0840000000000032</v>
      </c>
      <c r="EP49" s="631">
        <f t="shared" si="53"/>
        <v>-5.4512709776268542E-2</v>
      </c>
    </row>
    <row r="50" spans="1:146" x14ac:dyDescent="0.3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  <c r="DP50" s="223">
        <v>7.11</v>
      </c>
      <c r="DQ50" s="723">
        <f t="shared" si="36"/>
        <v>-0.60699999999999932</v>
      </c>
      <c r="DR50" s="631">
        <f t="shared" si="37"/>
        <v>-7.8657509394842465E-2</v>
      </c>
      <c r="DS50" s="223">
        <v>5.3570000000000002</v>
      </c>
      <c r="DT50" s="723">
        <f t="shared" si="38"/>
        <v>-1.6589999999999998</v>
      </c>
      <c r="DU50" s="631">
        <f t="shared" si="39"/>
        <v>-0.2364595210946408</v>
      </c>
      <c r="DV50" s="223">
        <v>21.666999999999998</v>
      </c>
      <c r="DW50" s="723">
        <f t="shared" si="40"/>
        <v>-1.6729999999999983</v>
      </c>
      <c r="DX50" s="631">
        <f t="shared" si="41"/>
        <v>-7.1679520137103617E-2</v>
      </c>
      <c r="DY50" s="223">
        <v>56.22999999999999</v>
      </c>
      <c r="DZ50" s="723">
        <f t="shared" si="42"/>
        <v>5.1079999999999899</v>
      </c>
      <c r="EA50" s="631">
        <f t="shared" si="43"/>
        <v>9.9917843589843708E-2</v>
      </c>
      <c r="EB50" s="223">
        <v>1.4139999999999999</v>
      </c>
      <c r="EC50" s="723">
        <f t="shared" si="44"/>
        <v>-1.1000000000000121E-2</v>
      </c>
      <c r="ED50" s="631">
        <f t="shared" si="45"/>
        <v>-7.7192982456141196E-3</v>
      </c>
      <c r="EE50" s="223">
        <v>3.7759999999999998</v>
      </c>
      <c r="EF50" s="723">
        <f t="shared" si="46"/>
        <v>0.23099999999999987</v>
      </c>
      <c r="EG50" s="631">
        <f t="shared" si="47"/>
        <v>6.5162200282087412E-2</v>
      </c>
      <c r="EH50" s="223">
        <v>6.0940000000000003</v>
      </c>
      <c r="EI50" s="723">
        <f t="shared" si="48"/>
        <v>-1.4989999999999997</v>
      </c>
      <c r="EJ50" s="631">
        <f t="shared" si="49"/>
        <v>-0.19741867509548264</v>
      </c>
      <c r="EK50" s="223">
        <v>11.283999999999999</v>
      </c>
      <c r="EL50" s="723">
        <f t="shared" si="50"/>
        <v>-1.2789999999999999</v>
      </c>
      <c r="EM50" s="631">
        <f t="shared" si="51"/>
        <v>-0.10180689325797979</v>
      </c>
      <c r="EN50" s="223">
        <v>67.513999999999982</v>
      </c>
      <c r="EO50" s="723">
        <f t="shared" si="52"/>
        <v>3.8289999999999793</v>
      </c>
      <c r="EP50" s="631">
        <f t="shared" si="53"/>
        <v>6.0124048048990804E-2</v>
      </c>
    </row>
    <row r="51" spans="1:146" x14ac:dyDescent="0.3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4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2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  <c r="DP51" s="145">
        <v>130.09299999999999</v>
      </c>
      <c r="DQ51" s="722">
        <f t="shared" si="36"/>
        <v>0.77299999999999613</v>
      </c>
      <c r="DR51" s="629">
        <f t="shared" si="37"/>
        <v>5.9774203526136421E-3</v>
      </c>
      <c r="DS51" s="145">
        <v>48.204999999999998</v>
      </c>
      <c r="DT51" s="722">
        <f t="shared" si="38"/>
        <v>17.306000000000001</v>
      </c>
      <c r="DU51" s="629">
        <f t="shared" si="39"/>
        <v>0.5600828505776887</v>
      </c>
      <c r="DV51" s="145">
        <v>339.45600000000002</v>
      </c>
      <c r="DW51" s="722">
        <f t="shared" si="40"/>
        <v>22.059000000000026</v>
      </c>
      <c r="DX51" s="629">
        <f t="shared" si="41"/>
        <v>6.9499711717502133E-2</v>
      </c>
      <c r="DY51" s="145">
        <v>937.22500000000014</v>
      </c>
      <c r="DZ51" s="722">
        <f t="shared" si="42"/>
        <v>-14.814999999999827</v>
      </c>
      <c r="EA51" s="629">
        <f t="shared" si="43"/>
        <v>-1.5561320952900958E-2</v>
      </c>
      <c r="EB51" s="145">
        <v>18.309999999999999</v>
      </c>
      <c r="EC51" s="722">
        <f t="shared" si="44"/>
        <v>-0.48200000000000287</v>
      </c>
      <c r="ED51" s="629">
        <f t="shared" si="45"/>
        <v>-2.5649212430821775E-2</v>
      </c>
      <c r="EE51" s="145">
        <v>14.343999999999999</v>
      </c>
      <c r="EF51" s="722">
        <f t="shared" si="46"/>
        <v>1.0220000000000002</v>
      </c>
      <c r="EG51" s="629">
        <f t="shared" si="47"/>
        <v>7.671520792673775E-2</v>
      </c>
      <c r="EH51" s="145">
        <v>22.366</v>
      </c>
      <c r="EI51" s="722">
        <f t="shared" si="48"/>
        <v>4.2879999999999967</v>
      </c>
      <c r="EJ51" s="629">
        <f t="shared" si="49"/>
        <v>0.23719437990928177</v>
      </c>
      <c r="EK51" s="145">
        <v>55.019999999999996</v>
      </c>
      <c r="EL51" s="722">
        <f t="shared" si="50"/>
        <v>4.8279999999999887</v>
      </c>
      <c r="EM51" s="629">
        <f t="shared" si="51"/>
        <v>9.6190627988523833E-2</v>
      </c>
      <c r="EN51" s="145">
        <v>992.24500000000012</v>
      </c>
      <c r="EO51" s="722">
        <f t="shared" si="52"/>
        <v>-9.9869999999998527</v>
      </c>
      <c r="EP51" s="629">
        <f t="shared" si="53"/>
        <v>-9.9647586586736926E-3</v>
      </c>
    </row>
    <row r="52" spans="1:146" x14ac:dyDescent="0.3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  <c r="DP52" s="223">
        <v>130.09299999999999</v>
      </c>
      <c r="DQ52" s="723">
        <f t="shared" si="36"/>
        <v>0.77299999999999613</v>
      </c>
      <c r="DR52" s="631">
        <f t="shared" si="37"/>
        <v>5.9774203526136421E-3</v>
      </c>
      <c r="DS52" s="223">
        <v>48.204999999999998</v>
      </c>
      <c r="DT52" s="723">
        <f t="shared" si="38"/>
        <v>17.306000000000001</v>
      </c>
      <c r="DU52" s="631">
        <f t="shared" si="39"/>
        <v>0.5600828505776887</v>
      </c>
      <c r="DV52" s="223">
        <v>339.45600000000002</v>
      </c>
      <c r="DW52" s="723">
        <f t="shared" si="40"/>
        <v>22.059000000000026</v>
      </c>
      <c r="DX52" s="631">
        <f t="shared" si="41"/>
        <v>6.9499711717502133E-2</v>
      </c>
      <c r="DY52" s="223">
        <v>937.22500000000014</v>
      </c>
      <c r="DZ52" s="723">
        <f t="shared" si="42"/>
        <v>-14.814999999999827</v>
      </c>
      <c r="EA52" s="631">
        <f t="shared" si="43"/>
        <v>-1.5561320952900958E-2</v>
      </c>
      <c r="EB52" s="223">
        <v>18.309999999999999</v>
      </c>
      <c r="EC52" s="723">
        <f t="shared" si="44"/>
        <v>-0.48200000000000287</v>
      </c>
      <c r="ED52" s="631">
        <f t="shared" si="45"/>
        <v>-2.5649212430821775E-2</v>
      </c>
      <c r="EE52" s="223">
        <v>14.343999999999999</v>
      </c>
      <c r="EF52" s="723">
        <f t="shared" si="46"/>
        <v>1.0220000000000002</v>
      </c>
      <c r="EG52" s="631">
        <f t="shared" si="47"/>
        <v>7.671520792673775E-2</v>
      </c>
      <c r="EH52" s="223">
        <v>22.366</v>
      </c>
      <c r="EI52" s="723">
        <f t="shared" si="48"/>
        <v>4.2879999999999967</v>
      </c>
      <c r="EJ52" s="631">
        <f t="shared" si="49"/>
        <v>0.23719437990928177</v>
      </c>
      <c r="EK52" s="223">
        <v>55.019999999999996</v>
      </c>
      <c r="EL52" s="723">
        <f t="shared" si="50"/>
        <v>4.8279999999999887</v>
      </c>
      <c r="EM52" s="631">
        <f t="shared" si="51"/>
        <v>9.6190627988523833E-2</v>
      </c>
      <c r="EN52" s="223">
        <v>992.24500000000012</v>
      </c>
      <c r="EO52" s="723">
        <f t="shared" si="52"/>
        <v>-9.9869999999998527</v>
      </c>
      <c r="EP52" s="631">
        <f t="shared" si="53"/>
        <v>-9.9647586586736926E-3</v>
      </c>
    </row>
    <row r="53" spans="1:146" x14ac:dyDescent="0.3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  <c r="DP53" s="223">
        <v>0.45800000000000002</v>
      </c>
      <c r="DQ53" s="723">
        <f t="shared" si="36"/>
        <v>-2.5379999999999998</v>
      </c>
      <c r="DR53" s="631">
        <f t="shared" si="37"/>
        <v>-0.84712950600801062</v>
      </c>
      <c r="DS53" s="223">
        <v>0</v>
      </c>
      <c r="DT53" s="723">
        <f t="shared" si="38"/>
        <v>-0.57299999999999995</v>
      </c>
      <c r="DU53" s="631">
        <f t="shared" si="39"/>
        <v>-1</v>
      </c>
      <c r="DV53" s="223">
        <v>1.623</v>
      </c>
      <c r="DW53" s="723">
        <f t="shared" si="40"/>
        <v>-5.1680000000000001</v>
      </c>
      <c r="DX53" s="631">
        <f t="shared" si="41"/>
        <v>-0.76100721543218963</v>
      </c>
      <c r="DY53" s="223">
        <v>14.65</v>
      </c>
      <c r="DZ53" s="723">
        <f t="shared" si="42"/>
        <v>-6.275999999999998</v>
      </c>
      <c r="EA53" s="631">
        <f t="shared" si="43"/>
        <v>-0.29991398260537122</v>
      </c>
      <c r="EB53" s="223">
        <v>0</v>
      </c>
      <c r="EC53" s="723">
        <f t="shared" si="44"/>
        <v>0</v>
      </c>
      <c r="ED53" s="631" t="e">
        <f t="shared" si="45"/>
        <v>#DIV/0!</v>
      </c>
      <c r="EE53" s="223">
        <v>0</v>
      </c>
      <c r="EF53" s="723">
        <f t="shared" si="46"/>
        <v>0</v>
      </c>
      <c r="EG53" s="631" t="e">
        <f t="shared" si="47"/>
        <v>#DIV/0!</v>
      </c>
      <c r="EH53" s="223">
        <v>0</v>
      </c>
      <c r="EI53" s="723">
        <f t="shared" si="48"/>
        <v>0</v>
      </c>
      <c r="EJ53" s="631" t="e">
        <f t="shared" si="49"/>
        <v>#DIV/0!</v>
      </c>
      <c r="EK53" s="223">
        <v>0</v>
      </c>
      <c r="EL53" s="723">
        <f t="shared" si="50"/>
        <v>0</v>
      </c>
      <c r="EM53" s="631" t="e">
        <f t="shared" si="51"/>
        <v>#DIV/0!</v>
      </c>
      <c r="EN53" s="223">
        <v>14.65</v>
      </c>
      <c r="EO53" s="723">
        <f t="shared" si="52"/>
        <v>-6.275999999999998</v>
      </c>
      <c r="EP53" s="631">
        <f t="shared" si="53"/>
        <v>-0.29991398260537122</v>
      </c>
    </row>
    <row r="54" spans="1:146" x14ac:dyDescent="0.3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  <c r="DP54" s="223">
        <v>2.431</v>
      </c>
      <c r="DQ54" s="723">
        <f t="shared" si="36"/>
        <v>2.431</v>
      </c>
      <c r="DR54" s="631" t="e">
        <f t="shared" si="37"/>
        <v>#DIV/0!</v>
      </c>
      <c r="DS54" s="223">
        <v>1.964</v>
      </c>
      <c r="DT54" s="723">
        <f t="shared" si="38"/>
        <v>1.099</v>
      </c>
      <c r="DU54" s="631">
        <f t="shared" si="39"/>
        <v>1.2705202312138728</v>
      </c>
      <c r="DV54" s="223">
        <v>6.4920000000000009</v>
      </c>
      <c r="DW54" s="723">
        <f t="shared" si="40"/>
        <v>5.6270000000000007</v>
      </c>
      <c r="DX54" s="631">
        <f t="shared" si="41"/>
        <v>6.5052023121387288</v>
      </c>
      <c r="DY54" s="223">
        <v>6.4920000000000009</v>
      </c>
      <c r="DZ54" s="723">
        <f t="shared" si="42"/>
        <v>5.6270000000000007</v>
      </c>
      <c r="EA54" s="631">
        <f t="shared" si="43"/>
        <v>6.5052023121387288</v>
      </c>
      <c r="EB54" s="223">
        <v>1.319</v>
      </c>
      <c r="EC54" s="723">
        <f t="shared" si="44"/>
        <v>-3.0000000000000027E-2</v>
      </c>
      <c r="ED54" s="631">
        <f t="shared" si="45"/>
        <v>-2.2238695329874002E-2</v>
      </c>
      <c r="EE54" s="223">
        <v>0.71599999999999997</v>
      </c>
      <c r="EF54" s="723">
        <f t="shared" si="46"/>
        <v>0.24799999999999994</v>
      </c>
      <c r="EG54" s="631">
        <f t="shared" si="47"/>
        <v>0.52991452991452981</v>
      </c>
      <c r="EH54" s="223">
        <v>1.3049999999999999</v>
      </c>
      <c r="EI54" s="723">
        <f t="shared" si="48"/>
        <v>7.9999999999999849E-2</v>
      </c>
      <c r="EJ54" s="631">
        <f t="shared" si="49"/>
        <v>6.5306122448979459E-2</v>
      </c>
      <c r="EK54" s="223">
        <v>3.34</v>
      </c>
      <c r="EL54" s="723">
        <f t="shared" si="50"/>
        <v>0.29800000000000004</v>
      </c>
      <c r="EM54" s="631">
        <f t="shared" si="51"/>
        <v>9.7961867192636443E-2</v>
      </c>
      <c r="EN54" s="223">
        <v>9.8320000000000007</v>
      </c>
      <c r="EO54" s="723">
        <f t="shared" si="52"/>
        <v>5.9250000000000007</v>
      </c>
      <c r="EP54" s="631">
        <f t="shared" si="53"/>
        <v>1.5165088303045817</v>
      </c>
    </row>
    <row r="55" spans="1:146" x14ac:dyDescent="0.3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  <c r="DP55" s="223">
        <v>127.20399999999999</v>
      </c>
      <c r="DQ55" s="723">
        <f t="shared" si="36"/>
        <v>0.87999999999999545</v>
      </c>
      <c r="DR55" s="631">
        <f t="shared" si="37"/>
        <v>6.9662138627655506E-3</v>
      </c>
      <c r="DS55" s="223">
        <v>46.241</v>
      </c>
      <c r="DT55" s="723">
        <f t="shared" si="38"/>
        <v>16.78</v>
      </c>
      <c r="DU55" s="631">
        <f t="shared" si="39"/>
        <v>0.56956654560266118</v>
      </c>
      <c r="DV55" s="223">
        <v>331.34100000000001</v>
      </c>
      <c r="DW55" s="723">
        <f t="shared" si="40"/>
        <v>21.600000000000023</v>
      </c>
      <c r="DX55" s="631">
        <f t="shared" si="41"/>
        <v>6.9735682392708817E-2</v>
      </c>
      <c r="DY55" s="223">
        <v>916.08300000000008</v>
      </c>
      <c r="DZ55" s="723">
        <f t="shared" si="42"/>
        <v>-14.16599999999994</v>
      </c>
      <c r="EA55" s="631">
        <f t="shared" si="43"/>
        <v>-1.5228180841903555E-2</v>
      </c>
      <c r="EB55" s="223">
        <v>16.991</v>
      </c>
      <c r="EC55" s="723">
        <f t="shared" si="44"/>
        <v>-0.45200000000000173</v>
      </c>
      <c r="ED55" s="631">
        <f t="shared" si="45"/>
        <v>-2.5912973685719296E-2</v>
      </c>
      <c r="EE55" s="223">
        <v>13.628</v>
      </c>
      <c r="EF55" s="723">
        <f t="shared" si="46"/>
        <v>0.77400000000000091</v>
      </c>
      <c r="EG55" s="631">
        <f t="shared" si="47"/>
        <v>6.0214719153570948E-2</v>
      </c>
      <c r="EH55" s="223">
        <v>21.061</v>
      </c>
      <c r="EI55" s="723">
        <f t="shared" si="48"/>
        <v>4.2079999999999984</v>
      </c>
      <c r="EJ55" s="631">
        <f t="shared" si="49"/>
        <v>0.24968848276271274</v>
      </c>
      <c r="EK55" s="223">
        <v>51.68</v>
      </c>
      <c r="EL55" s="723">
        <f t="shared" si="50"/>
        <v>4.529999999999994</v>
      </c>
      <c r="EM55" s="631">
        <f t="shared" si="51"/>
        <v>9.6076352067868367E-2</v>
      </c>
      <c r="EN55" s="223">
        <v>967.76300000000003</v>
      </c>
      <c r="EO55" s="723">
        <f t="shared" si="52"/>
        <v>-9.6359999999999673</v>
      </c>
      <c r="EP55" s="631">
        <f t="shared" si="53"/>
        <v>-9.858819172108799E-3</v>
      </c>
    </row>
    <row r="56" spans="1:146" x14ac:dyDescent="0.3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  <c r="DP56" s="736">
        <v>105.74299999999999</v>
      </c>
      <c r="DQ56" s="725">
        <f t="shared" si="36"/>
        <v>-3.8590000000000089</v>
      </c>
      <c r="DR56" s="631">
        <f t="shared" si="37"/>
        <v>-3.5209211510738934E-2</v>
      </c>
      <c r="DS56" s="736">
        <v>46.241</v>
      </c>
      <c r="DT56" s="725">
        <f t="shared" si="38"/>
        <v>16.78</v>
      </c>
      <c r="DU56" s="631">
        <f t="shared" si="39"/>
        <v>0.56956654560266118</v>
      </c>
      <c r="DV56" s="736">
        <v>274.80500000000001</v>
      </c>
      <c r="DW56" s="725">
        <f t="shared" si="40"/>
        <v>-34.935999999999979</v>
      </c>
      <c r="DX56" s="631">
        <f t="shared" si="41"/>
        <v>-0.11279100926257737</v>
      </c>
      <c r="DY56" s="736">
        <v>719.58400000000006</v>
      </c>
      <c r="DZ56" s="725">
        <f t="shared" si="42"/>
        <v>-210.66499999999996</v>
      </c>
      <c r="EA56" s="631">
        <f t="shared" si="43"/>
        <v>-0.22646087230408199</v>
      </c>
      <c r="EB56" s="736">
        <v>16.991</v>
      </c>
      <c r="EC56" s="725">
        <f t="shared" si="44"/>
        <v>-0.45200000000000173</v>
      </c>
      <c r="ED56" s="631">
        <f t="shared" si="45"/>
        <v>-2.5912973685719296E-2</v>
      </c>
      <c r="EE56" s="736">
        <v>13.628</v>
      </c>
      <c r="EF56" s="725">
        <f t="shared" si="46"/>
        <v>0.77400000000000091</v>
      </c>
      <c r="EG56" s="631">
        <f t="shared" si="47"/>
        <v>6.0214719153570948E-2</v>
      </c>
      <c r="EH56" s="736">
        <v>21.061</v>
      </c>
      <c r="EI56" s="725">
        <f t="shared" si="48"/>
        <v>4.2079999999999984</v>
      </c>
      <c r="EJ56" s="631">
        <f t="shared" si="49"/>
        <v>0.24968848276271274</v>
      </c>
      <c r="EK56" s="736">
        <v>51.68</v>
      </c>
      <c r="EL56" s="725">
        <f t="shared" si="50"/>
        <v>4.529999999999994</v>
      </c>
      <c r="EM56" s="631">
        <f t="shared" si="51"/>
        <v>9.6076352067868367E-2</v>
      </c>
      <c r="EN56" s="736">
        <v>967.76300000000003</v>
      </c>
      <c r="EO56" s="725">
        <f t="shared" si="52"/>
        <v>-9.6359999999999673</v>
      </c>
      <c r="EP56" s="631">
        <f t="shared" si="53"/>
        <v>-9.858819172108799E-3</v>
      </c>
    </row>
    <row r="57" spans="1:146" ht="21.75" customHeight="1" x14ac:dyDescent="0.3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54">CX57-BI57</f>
        <v>214.226</v>
      </c>
      <c r="CZ57" s="631">
        <f t="shared" ref="CZ57:CZ69" si="55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  <c r="DP57" s="223">
        <v>21.460999999999999</v>
      </c>
      <c r="DQ57" s="723">
        <f t="shared" si="36"/>
        <v>4.7389999999999972</v>
      </c>
      <c r="DR57" s="631">
        <f t="shared" si="37"/>
        <v>0.28339911493840431</v>
      </c>
      <c r="DS57" s="223">
        <v>0</v>
      </c>
      <c r="DT57" s="723">
        <f t="shared" si="38"/>
        <v>0</v>
      </c>
      <c r="DU57" s="631" t="e">
        <f t="shared" si="39"/>
        <v>#DIV/0!</v>
      </c>
      <c r="DV57" s="223">
        <v>56.536000000000001</v>
      </c>
      <c r="DW57" s="723">
        <f t="shared" si="40"/>
        <v>23.957000000000001</v>
      </c>
      <c r="DX57" s="631">
        <f t="shared" si="41"/>
        <v>0.7353509929709322</v>
      </c>
      <c r="DY57" s="223">
        <v>196.499</v>
      </c>
      <c r="DZ57" s="723">
        <f t="shared" si="42"/>
        <v>23.009999999999991</v>
      </c>
      <c r="EA57" s="631">
        <f t="shared" si="43"/>
        <v>0.13263088726086375</v>
      </c>
      <c r="EB57" s="223">
        <v>0</v>
      </c>
      <c r="EC57" s="723">
        <f t="shared" si="44"/>
        <v>0</v>
      </c>
      <c r="ED57" s="631" t="e">
        <f t="shared" si="45"/>
        <v>#DIV/0!</v>
      </c>
      <c r="EE57" s="223">
        <v>0</v>
      </c>
      <c r="EF57" s="723">
        <f t="shared" si="46"/>
        <v>0</v>
      </c>
      <c r="EG57" s="631" t="e">
        <f t="shared" si="47"/>
        <v>#DIV/0!</v>
      </c>
      <c r="EH57" s="223">
        <v>0</v>
      </c>
      <c r="EI57" s="723">
        <f t="shared" si="48"/>
        <v>0</v>
      </c>
      <c r="EJ57" s="631" t="e">
        <f t="shared" si="49"/>
        <v>#DIV/0!</v>
      </c>
      <c r="EK57" s="223">
        <v>0</v>
      </c>
      <c r="EL57" s="723">
        <f t="shared" si="50"/>
        <v>0</v>
      </c>
      <c r="EM57" s="631" t="e">
        <f t="shared" si="51"/>
        <v>#DIV/0!</v>
      </c>
      <c r="EN57" s="223">
        <v>196.499</v>
      </c>
      <c r="EO57" s="723">
        <f t="shared" si="52"/>
        <v>23.009999999999991</v>
      </c>
      <c r="EP57" s="631">
        <f t="shared" si="53"/>
        <v>0.13263088726086375</v>
      </c>
    </row>
    <row r="58" spans="1:146" x14ac:dyDescent="0.3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4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54"/>
        <v>58.20699999999988</v>
      </c>
      <c r="CZ58" s="629">
        <f t="shared" si="55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2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  <c r="DP58" s="145">
        <v>187.678</v>
      </c>
      <c r="DQ58" s="722">
        <f t="shared" si="36"/>
        <v>2.0129999999999768</v>
      </c>
      <c r="DR58" s="629">
        <f t="shared" si="37"/>
        <v>1.0842108097918168E-2</v>
      </c>
      <c r="DS58" s="145">
        <v>40.914000000000001</v>
      </c>
      <c r="DT58" s="722">
        <f t="shared" si="38"/>
        <v>-8.5829999999999984</v>
      </c>
      <c r="DU58" s="629">
        <f t="shared" si="39"/>
        <v>-0.17340444875446995</v>
      </c>
      <c r="DV58" s="145">
        <v>552.88599999999997</v>
      </c>
      <c r="DW58" s="722">
        <f t="shared" si="40"/>
        <v>-8.7590000000000146</v>
      </c>
      <c r="DX58" s="629">
        <f t="shared" si="41"/>
        <v>-1.5595260351289542E-2</v>
      </c>
      <c r="DY58" s="145">
        <v>2167.1109999999999</v>
      </c>
      <c r="DZ58" s="722">
        <f t="shared" si="42"/>
        <v>-70.248999999999796</v>
      </c>
      <c r="EA58" s="629">
        <f t="shared" si="43"/>
        <v>-3.1398165695283642E-2</v>
      </c>
      <c r="EB58" s="145">
        <v>37.153999999999996</v>
      </c>
      <c r="EC58" s="722">
        <f t="shared" si="44"/>
        <v>-0.74799999999999756</v>
      </c>
      <c r="ED58" s="629">
        <f t="shared" si="45"/>
        <v>-1.973510632684285E-2</v>
      </c>
      <c r="EE58" s="145">
        <v>34.326000000000001</v>
      </c>
      <c r="EF58" s="722">
        <f t="shared" si="46"/>
        <v>-3.7069999999999936</v>
      </c>
      <c r="EG58" s="629">
        <f t="shared" si="47"/>
        <v>-9.7467988325927332E-2</v>
      </c>
      <c r="EH58" s="145">
        <v>157.45600000000002</v>
      </c>
      <c r="EI58" s="722">
        <f t="shared" si="48"/>
        <v>-17.134999999999991</v>
      </c>
      <c r="EJ58" s="629">
        <f t="shared" si="49"/>
        <v>-9.8143661471668017E-2</v>
      </c>
      <c r="EK58" s="145">
        <v>228.93600000000004</v>
      </c>
      <c r="EL58" s="722">
        <f t="shared" si="50"/>
        <v>-21.589999999999918</v>
      </c>
      <c r="EM58" s="629">
        <f t="shared" si="51"/>
        <v>-8.6178680057159424E-2</v>
      </c>
      <c r="EN58" s="145">
        <v>2396.047</v>
      </c>
      <c r="EO58" s="722">
        <f t="shared" si="52"/>
        <v>-91.838999999999487</v>
      </c>
      <c r="EP58" s="629">
        <f t="shared" si="53"/>
        <v>-3.691447276925048E-2</v>
      </c>
    </row>
    <row r="59" spans="1:146" x14ac:dyDescent="0.3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54"/>
        <v>47.125</v>
      </c>
      <c r="CZ59" s="631">
        <f t="shared" si="55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  <c r="DP59" s="223">
        <v>116.083</v>
      </c>
      <c r="DQ59" s="723">
        <f t="shared" si="36"/>
        <v>18.36399999999999</v>
      </c>
      <c r="DR59" s="631">
        <f t="shared" si="37"/>
        <v>0.18792660588012555</v>
      </c>
      <c r="DS59" s="223">
        <v>32.261000000000003</v>
      </c>
      <c r="DT59" s="723">
        <f t="shared" si="38"/>
        <v>-6.5999999999999943</v>
      </c>
      <c r="DU59" s="631">
        <f t="shared" si="39"/>
        <v>-0.16983608244769807</v>
      </c>
      <c r="DV59" s="223">
        <v>347.029</v>
      </c>
      <c r="DW59" s="723">
        <f t="shared" si="40"/>
        <v>30.837999999999965</v>
      </c>
      <c r="DX59" s="631">
        <f t="shared" si="41"/>
        <v>9.7529657706892231E-2</v>
      </c>
      <c r="DY59" s="223">
        <v>1316.096</v>
      </c>
      <c r="DZ59" s="723">
        <f t="shared" si="42"/>
        <v>-62.594000000000051</v>
      </c>
      <c r="EA59" s="631">
        <f t="shared" si="43"/>
        <v>-4.5401069130841631E-2</v>
      </c>
      <c r="EB59" s="223">
        <v>32.635999999999996</v>
      </c>
      <c r="EC59" s="723">
        <f t="shared" si="44"/>
        <v>-2.0579999999999998</v>
      </c>
      <c r="ED59" s="631">
        <f t="shared" si="45"/>
        <v>-5.931861416959705E-2</v>
      </c>
      <c r="EE59" s="223">
        <v>31.640999999999998</v>
      </c>
      <c r="EF59" s="723">
        <f t="shared" si="46"/>
        <v>-1.8590000000000018</v>
      </c>
      <c r="EG59" s="631">
        <f t="shared" si="47"/>
        <v>-5.5492537313432885E-2</v>
      </c>
      <c r="EH59" s="223">
        <v>103.10000000000001</v>
      </c>
      <c r="EI59" s="723">
        <f t="shared" si="48"/>
        <v>-6.8079999999999927</v>
      </c>
      <c r="EJ59" s="631">
        <f t="shared" si="49"/>
        <v>-6.1942715725879761E-2</v>
      </c>
      <c r="EK59" s="223">
        <v>167.37700000000001</v>
      </c>
      <c r="EL59" s="723">
        <f t="shared" si="50"/>
        <v>-10.724999999999966</v>
      </c>
      <c r="EM59" s="631">
        <f t="shared" si="51"/>
        <v>-6.0218301871960825E-2</v>
      </c>
      <c r="EN59" s="223">
        <v>1483.473</v>
      </c>
      <c r="EO59" s="723">
        <f t="shared" si="52"/>
        <v>-73.31899999999996</v>
      </c>
      <c r="EP59" s="631">
        <f t="shared" si="53"/>
        <v>-4.7096208099733278E-2</v>
      </c>
    </row>
    <row r="60" spans="1:146" x14ac:dyDescent="0.3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54"/>
        <v>3.3070000000000164</v>
      </c>
      <c r="CZ60" s="631">
        <f t="shared" si="55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  <c r="DP60" s="223">
        <v>101.011</v>
      </c>
      <c r="DQ60" s="723">
        <f t="shared" si="36"/>
        <v>19.310999999999993</v>
      </c>
      <c r="DR60" s="631">
        <f t="shared" si="37"/>
        <v>0.23636474908200725</v>
      </c>
      <c r="DS60" s="223">
        <v>27.765999999999998</v>
      </c>
      <c r="DT60" s="723">
        <f t="shared" si="38"/>
        <v>-7.0219999999999985</v>
      </c>
      <c r="DU60" s="631">
        <f t="shared" si="39"/>
        <v>-0.20185121306197537</v>
      </c>
      <c r="DV60" s="223">
        <v>271.43400000000003</v>
      </c>
      <c r="DW60" s="723">
        <f t="shared" si="40"/>
        <v>2.4850000000000136</v>
      </c>
      <c r="DX60" s="631">
        <f t="shared" si="41"/>
        <v>9.239669974604901E-3</v>
      </c>
      <c r="DY60" s="223">
        <v>753.56100000000004</v>
      </c>
      <c r="DZ60" s="723">
        <f t="shared" si="42"/>
        <v>-34.342999999999961</v>
      </c>
      <c r="EA60" s="631">
        <f t="shared" si="43"/>
        <v>-4.3587797498172313E-2</v>
      </c>
      <c r="EB60" s="223">
        <v>29.143999999999998</v>
      </c>
      <c r="EC60" s="723">
        <f t="shared" si="44"/>
        <v>-1.7840000000000025</v>
      </c>
      <c r="ED60" s="631">
        <f t="shared" si="45"/>
        <v>-5.7682359027418598E-2</v>
      </c>
      <c r="EE60" s="223">
        <v>29.920999999999999</v>
      </c>
      <c r="EF60" s="723">
        <f t="shared" si="46"/>
        <v>-2.1000000000000014</v>
      </c>
      <c r="EG60" s="631">
        <f t="shared" si="47"/>
        <v>-6.5581961837544153E-2</v>
      </c>
      <c r="EH60" s="223">
        <v>70.519000000000005</v>
      </c>
      <c r="EI60" s="723">
        <f t="shared" si="48"/>
        <v>-7.2139999999999986</v>
      </c>
      <c r="EJ60" s="631">
        <f t="shared" si="49"/>
        <v>-9.2804857653763506E-2</v>
      </c>
      <c r="EK60" s="223">
        <v>129.584</v>
      </c>
      <c r="EL60" s="723">
        <f t="shared" si="50"/>
        <v>-11.098000000000013</v>
      </c>
      <c r="EM60" s="631">
        <f t="shared" si="51"/>
        <v>-7.888713552551152E-2</v>
      </c>
      <c r="EN60" s="223">
        <v>883.14499999999998</v>
      </c>
      <c r="EO60" s="723">
        <f t="shared" si="52"/>
        <v>-45.441000000000031</v>
      </c>
      <c r="EP60" s="631">
        <f t="shared" si="53"/>
        <v>-4.8935693624500079E-2</v>
      </c>
    </row>
    <row r="61" spans="1:146" x14ac:dyDescent="0.3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54"/>
        <v>35.449000000000069</v>
      </c>
      <c r="CZ61" s="631">
        <f t="shared" si="55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  <c r="DP61" s="223">
        <v>6.915</v>
      </c>
      <c r="DQ61" s="723">
        <f t="shared" si="36"/>
        <v>-0.37999999999999989</v>
      </c>
      <c r="DR61" s="631">
        <f t="shared" si="37"/>
        <v>-5.2090472926662086E-2</v>
      </c>
      <c r="DS61" s="223">
        <v>4.2759999999999998</v>
      </c>
      <c r="DT61" s="723">
        <f t="shared" si="38"/>
        <v>0.45099999999999962</v>
      </c>
      <c r="DU61" s="631">
        <f t="shared" si="39"/>
        <v>0.11790849673202604</v>
      </c>
      <c r="DV61" s="223">
        <v>53.338999999999999</v>
      </c>
      <c r="DW61" s="723">
        <f t="shared" si="40"/>
        <v>30.687999999999999</v>
      </c>
      <c r="DX61" s="631">
        <f t="shared" si="41"/>
        <v>1.3548187717981546</v>
      </c>
      <c r="DY61" s="223">
        <v>477.37900000000008</v>
      </c>
      <c r="DZ61" s="723">
        <f t="shared" si="42"/>
        <v>-20.063999999999965</v>
      </c>
      <c r="EA61" s="631">
        <f t="shared" si="43"/>
        <v>-4.0334269453987617E-2</v>
      </c>
      <c r="EB61" s="223">
        <v>3.3359999999999999</v>
      </c>
      <c r="EC61" s="723">
        <f t="shared" si="44"/>
        <v>-0.24300000000000033</v>
      </c>
      <c r="ED61" s="631">
        <f t="shared" si="45"/>
        <v>-6.7896060352053728E-2</v>
      </c>
      <c r="EE61" s="223">
        <v>1.534</v>
      </c>
      <c r="EF61" s="723">
        <f t="shared" si="46"/>
        <v>0.27800000000000002</v>
      </c>
      <c r="EG61" s="631">
        <f t="shared" si="47"/>
        <v>0.2213375796178344</v>
      </c>
      <c r="EH61" s="223">
        <v>23.853999999999999</v>
      </c>
      <c r="EI61" s="723">
        <f t="shared" si="48"/>
        <v>0.83099999999999952</v>
      </c>
      <c r="EJ61" s="631">
        <f t="shared" si="49"/>
        <v>3.6094340442166507E-2</v>
      </c>
      <c r="EK61" s="223">
        <v>28.724</v>
      </c>
      <c r="EL61" s="723">
        <f t="shared" si="50"/>
        <v>0.86599999999999966</v>
      </c>
      <c r="EM61" s="631">
        <f t="shared" si="51"/>
        <v>3.1086222988010611E-2</v>
      </c>
      <c r="EN61" s="223">
        <v>506.10300000000007</v>
      </c>
      <c r="EO61" s="723">
        <f t="shared" si="52"/>
        <v>-19.197999999999979</v>
      </c>
      <c r="EP61" s="631">
        <f t="shared" si="53"/>
        <v>-3.6546665625993437E-2</v>
      </c>
    </row>
    <row r="62" spans="1:146" x14ac:dyDescent="0.3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5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54"/>
        <v>9.4730000000000132</v>
      </c>
      <c r="CZ62" s="631">
        <f t="shared" si="55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  <c r="DP62" s="223">
        <v>7.1689999999999996</v>
      </c>
      <c r="DQ62" s="723">
        <f t="shared" si="36"/>
        <v>-0.55200000000000049</v>
      </c>
      <c r="DR62" s="631">
        <f t="shared" si="37"/>
        <v>-7.1493329879549344E-2</v>
      </c>
      <c r="DS62" s="223">
        <v>0.219</v>
      </c>
      <c r="DT62" s="723">
        <f t="shared" si="38"/>
        <v>-2.8999999999999998E-2</v>
      </c>
      <c r="DU62" s="631">
        <f t="shared" si="39"/>
        <v>-0.11693548387096774</v>
      </c>
      <c r="DV62" s="223">
        <v>19.278000000000002</v>
      </c>
      <c r="DW62" s="723">
        <f t="shared" si="40"/>
        <v>-2.5519999999999996</v>
      </c>
      <c r="DX62" s="631">
        <f t="shared" si="41"/>
        <v>-0.11690334402198806</v>
      </c>
      <c r="DY62" s="223">
        <v>71.98</v>
      </c>
      <c r="DZ62" s="723">
        <f t="shared" si="42"/>
        <v>-7.0379999999999967</v>
      </c>
      <c r="EA62" s="631">
        <f t="shared" si="43"/>
        <v>-8.9068313548811617E-2</v>
      </c>
      <c r="EB62" s="223">
        <v>0.156</v>
      </c>
      <c r="EC62" s="723">
        <f t="shared" si="44"/>
        <v>-3.1E-2</v>
      </c>
      <c r="ED62" s="631">
        <f t="shared" si="45"/>
        <v>-0.16577540106951871</v>
      </c>
      <c r="EE62" s="223">
        <v>0.186</v>
      </c>
      <c r="EF62" s="723">
        <f t="shared" si="46"/>
        <v>-3.7000000000000005E-2</v>
      </c>
      <c r="EG62" s="631">
        <f t="shared" si="47"/>
        <v>-0.16591928251121077</v>
      </c>
      <c r="EH62" s="223">
        <v>7.8310000000000004</v>
      </c>
      <c r="EI62" s="723">
        <f t="shared" si="48"/>
        <v>-0.41800000000000015</v>
      </c>
      <c r="EJ62" s="631">
        <f t="shared" si="49"/>
        <v>-5.0672808825312173E-2</v>
      </c>
      <c r="EK62" s="223">
        <v>8.173</v>
      </c>
      <c r="EL62" s="723">
        <f t="shared" si="50"/>
        <v>-0.48600000000000065</v>
      </c>
      <c r="EM62" s="631">
        <f t="shared" si="51"/>
        <v>-5.612657350733348E-2</v>
      </c>
      <c r="EN62" s="223">
        <v>80.153000000000006</v>
      </c>
      <c r="EO62" s="723">
        <f t="shared" si="52"/>
        <v>-7.5240000000000009</v>
      </c>
      <c r="EP62" s="631">
        <f t="shared" si="53"/>
        <v>-8.5814979983347972E-2</v>
      </c>
    </row>
    <row r="63" spans="1:146" x14ac:dyDescent="0.3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5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54"/>
        <v>-0.40499999999999997</v>
      </c>
      <c r="CZ63" s="631">
        <f t="shared" si="55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  <c r="DP63" s="223"/>
      <c r="DQ63" s="723">
        <f t="shared" si="36"/>
        <v>0</v>
      </c>
      <c r="DR63" s="631" t="e">
        <f t="shared" si="37"/>
        <v>#DIV/0!</v>
      </c>
      <c r="DS63" s="223"/>
      <c r="DT63" s="723">
        <f t="shared" si="38"/>
        <v>0</v>
      </c>
      <c r="DU63" s="631" t="e">
        <f t="shared" si="39"/>
        <v>#DIV/0!</v>
      </c>
      <c r="DV63" s="223">
        <v>0</v>
      </c>
      <c r="DW63" s="723">
        <f t="shared" si="40"/>
        <v>0</v>
      </c>
      <c r="DX63" s="631" t="e">
        <f t="shared" si="41"/>
        <v>#DIV/0!</v>
      </c>
      <c r="DY63" s="223">
        <v>0</v>
      </c>
      <c r="DZ63" s="723">
        <f t="shared" si="42"/>
        <v>0</v>
      </c>
      <c r="EA63" s="631" t="e">
        <f t="shared" si="43"/>
        <v>#DIV/0!</v>
      </c>
      <c r="EB63" s="223">
        <v>0</v>
      </c>
      <c r="EC63" s="723">
        <f t="shared" si="44"/>
        <v>0</v>
      </c>
      <c r="ED63" s="631" t="e">
        <f t="shared" si="45"/>
        <v>#DIV/0!</v>
      </c>
      <c r="EE63" s="223"/>
      <c r="EF63" s="723">
        <f t="shared" si="46"/>
        <v>0</v>
      </c>
      <c r="EG63" s="631" t="e">
        <f t="shared" si="47"/>
        <v>#DIV/0!</v>
      </c>
      <c r="EH63" s="223"/>
      <c r="EI63" s="723">
        <f t="shared" si="48"/>
        <v>0</v>
      </c>
      <c r="EJ63" s="631" t="e">
        <f t="shared" si="49"/>
        <v>#DIV/0!</v>
      </c>
      <c r="EK63" s="223">
        <v>0</v>
      </c>
      <c r="EL63" s="723">
        <f t="shared" si="50"/>
        <v>0</v>
      </c>
      <c r="EM63" s="631" t="e">
        <f t="shared" si="51"/>
        <v>#DIV/0!</v>
      </c>
      <c r="EN63" s="223">
        <v>0</v>
      </c>
      <c r="EO63" s="723">
        <f t="shared" si="52"/>
        <v>0</v>
      </c>
      <c r="EP63" s="631" t="e">
        <f t="shared" si="53"/>
        <v>#DIV/0!</v>
      </c>
    </row>
    <row r="64" spans="1:146" x14ac:dyDescent="0.3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5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54"/>
        <v>-0.22300000000000009</v>
      </c>
      <c r="CZ64" s="631">
        <f t="shared" si="55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  <c r="DP64" s="223">
        <v>0</v>
      </c>
      <c r="DQ64" s="723">
        <f t="shared" si="36"/>
        <v>-0.13400000000000001</v>
      </c>
      <c r="DR64" s="631">
        <f t="shared" si="37"/>
        <v>-1</v>
      </c>
      <c r="DS64" s="223">
        <v>0</v>
      </c>
      <c r="DT64" s="723">
        <f t="shared" si="38"/>
        <v>0</v>
      </c>
      <c r="DU64" s="631" t="e">
        <f t="shared" si="39"/>
        <v>#DIV/0!</v>
      </c>
      <c r="DV64" s="223">
        <v>0</v>
      </c>
      <c r="DW64" s="723">
        <f t="shared" si="40"/>
        <v>-0.42899999999999999</v>
      </c>
      <c r="DX64" s="631">
        <f t="shared" si="41"/>
        <v>-1</v>
      </c>
      <c r="DY64" s="223">
        <v>0</v>
      </c>
      <c r="DZ64" s="723">
        <f t="shared" si="42"/>
        <v>-1.1779999999999999</v>
      </c>
      <c r="EA64" s="631">
        <f t="shared" si="43"/>
        <v>-1</v>
      </c>
      <c r="EB64" s="223">
        <v>0</v>
      </c>
      <c r="EC64" s="723">
        <f t="shared" si="44"/>
        <v>0</v>
      </c>
      <c r="ED64" s="631" t="e">
        <f t="shared" si="45"/>
        <v>#DIV/0!</v>
      </c>
      <c r="EE64" s="223"/>
      <c r="EF64" s="723">
        <f t="shared" si="46"/>
        <v>0</v>
      </c>
      <c r="EG64" s="631" t="e">
        <f t="shared" si="47"/>
        <v>#DIV/0!</v>
      </c>
      <c r="EH64" s="223"/>
      <c r="EI64" s="723">
        <f t="shared" si="48"/>
        <v>0</v>
      </c>
      <c r="EJ64" s="631" t="e">
        <f t="shared" si="49"/>
        <v>#DIV/0!</v>
      </c>
      <c r="EK64" s="223">
        <v>0</v>
      </c>
      <c r="EL64" s="723">
        <f t="shared" si="50"/>
        <v>0</v>
      </c>
      <c r="EM64" s="631" t="e">
        <f t="shared" si="51"/>
        <v>#DIV/0!</v>
      </c>
      <c r="EN64" s="223">
        <v>0</v>
      </c>
      <c r="EO64" s="723">
        <f t="shared" si="52"/>
        <v>-1.1779999999999999</v>
      </c>
      <c r="EP64" s="631">
        <f t="shared" si="53"/>
        <v>-1</v>
      </c>
    </row>
    <row r="65" spans="1:146" x14ac:dyDescent="0.3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5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54"/>
        <v>0.13099999999999978</v>
      </c>
      <c r="CZ65" s="631">
        <f t="shared" si="55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  <c r="DP65" s="223">
        <v>4.3999999999999997E-2</v>
      </c>
      <c r="DQ65" s="723">
        <f t="shared" si="36"/>
        <v>8.9999999999999941E-3</v>
      </c>
      <c r="DR65" s="631">
        <f t="shared" si="37"/>
        <v>0.25714285714285695</v>
      </c>
      <c r="DS65" s="223">
        <v>0</v>
      </c>
      <c r="DT65" s="723">
        <f t="shared" si="38"/>
        <v>0</v>
      </c>
      <c r="DU65" s="631" t="e">
        <f t="shared" si="39"/>
        <v>#DIV/0!</v>
      </c>
      <c r="DV65" s="223">
        <v>0.22599999999999998</v>
      </c>
      <c r="DW65" s="723">
        <f t="shared" si="40"/>
        <v>3.999999999999998E-2</v>
      </c>
      <c r="DX65" s="631">
        <f t="shared" si="41"/>
        <v>0.21505376344086011</v>
      </c>
      <c r="DY65" s="223">
        <v>1.343</v>
      </c>
      <c r="DZ65" s="723">
        <f t="shared" si="42"/>
        <v>-1.6000000000000014E-2</v>
      </c>
      <c r="EA65" s="631">
        <f t="shared" si="43"/>
        <v>-1.1773362766740261E-2</v>
      </c>
      <c r="EB65" s="223">
        <v>0</v>
      </c>
      <c r="EC65" s="723">
        <f t="shared" si="44"/>
        <v>0</v>
      </c>
      <c r="ED65" s="631" t="e">
        <f t="shared" si="45"/>
        <v>#DIV/0!</v>
      </c>
      <c r="EE65" s="223">
        <v>0</v>
      </c>
      <c r="EF65" s="723">
        <f t="shared" si="46"/>
        <v>0</v>
      </c>
      <c r="EG65" s="631" t="e">
        <f t="shared" si="47"/>
        <v>#DIV/0!</v>
      </c>
      <c r="EH65" s="223">
        <v>6.0999999999999999E-2</v>
      </c>
      <c r="EI65" s="723">
        <f t="shared" si="48"/>
        <v>1.4999999999999999E-2</v>
      </c>
      <c r="EJ65" s="631">
        <f t="shared" si="49"/>
        <v>0.32608695652173914</v>
      </c>
      <c r="EK65" s="223">
        <v>6.0999999999999999E-2</v>
      </c>
      <c r="EL65" s="723">
        <f t="shared" si="50"/>
        <v>1.4999999999999999E-2</v>
      </c>
      <c r="EM65" s="631">
        <f t="shared" si="51"/>
        <v>0.32608695652173914</v>
      </c>
      <c r="EN65" s="223">
        <v>1.4039999999999999</v>
      </c>
      <c r="EO65" s="723">
        <f t="shared" si="52"/>
        <v>-1.0000000000001119E-3</v>
      </c>
      <c r="EP65" s="631">
        <f t="shared" si="53"/>
        <v>-7.1174377224207251E-4</v>
      </c>
    </row>
    <row r="66" spans="1:146" x14ac:dyDescent="0.3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5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54"/>
        <v>-0.60699999999999932</v>
      </c>
      <c r="CZ66" s="631">
        <f t="shared" si="55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  <c r="DP66" s="223">
        <v>0.94399999999999995</v>
      </c>
      <c r="DQ66" s="723">
        <f t="shared" si="36"/>
        <v>0.10999999999999999</v>
      </c>
      <c r="DR66" s="631">
        <f t="shared" si="37"/>
        <v>0.13189448441247001</v>
      </c>
      <c r="DS66" s="223">
        <v>0</v>
      </c>
      <c r="DT66" s="723">
        <f t="shared" si="38"/>
        <v>0</v>
      </c>
      <c r="DU66" s="631" t="e">
        <f t="shared" si="39"/>
        <v>#DIV/0!</v>
      </c>
      <c r="DV66" s="223">
        <v>2.7519999999999998</v>
      </c>
      <c r="DW66" s="723">
        <f t="shared" si="40"/>
        <v>0.60599999999999987</v>
      </c>
      <c r="DX66" s="631">
        <f t="shared" si="41"/>
        <v>0.28238583410997198</v>
      </c>
      <c r="DY66" s="223">
        <v>11.832999999999998</v>
      </c>
      <c r="DZ66" s="723">
        <f t="shared" si="42"/>
        <v>4.4999999999998153E-2</v>
      </c>
      <c r="EA66" s="631">
        <f t="shared" si="43"/>
        <v>3.8174414658973662E-3</v>
      </c>
      <c r="EB66" s="223">
        <v>0</v>
      </c>
      <c r="EC66" s="723">
        <f t="shared" si="44"/>
        <v>0</v>
      </c>
      <c r="ED66" s="631" t="e">
        <f t="shared" si="45"/>
        <v>#DIV/0!</v>
      </c>
      <c r="EE66" s="223">
        <v>0</v>
      </c>
      <c r="EF66" s="723">
        <f t="shared" si="46"/>
        <v>0</v>
      </c>
      <c r="EG66" s="631" t="e">
        <f t="shared" si="47"/>
        <v>#DIV/0!</v>
      </c>
      <c r="EH66" s="223">
        <v>0.83499999999999996</v>
      </c>
      <c r="EI66" s="723">
        <f t="shared" si="48"/>
        <v>-2.200000000000002E-2</v>
      </c>
      <c r="EJ66" s="631">
        <f t="shared" si="49"/>
        <v>-2.5670945157526277E-2</v>
      </c>
      <c r="EK66" s="223">
        <v>0.83499999999999996</v>
      </c>
      <c r="EL66" s="723">
        <f t="shared" si="50"/>
        <v>-2.200000000000002E-2</v>
      </c>
      <c r="EM66" s="631">
        <f t="shared" si="51"/>
        <v>-2.5670945157526277E-2</v>
      </c>
      <c r="EN66" s="223">
        <v>12.667999999999999</v>
      </c>
      <c r="EO66" s="723">
        <f t="shared" si="52"/>
        <v>2.2999999999999687E-2</v>
      </c>
      <c r="EP66" s="631">
        <f t="shared" si="53"/>
        <v>1.8189007512850683E-3</v>
      </c>
    </row>
    <row r="67" spans="1:146" x14ac:dyDescent="0.3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54"/>
        <v>-9.3599999999999852</v>
      </c>
      <c r="CZ67" s="595">
        <f t="shared" si="55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  <c r="DP67" s="141">
        <v>7.2060000000000004</v>
      </c>
      <c r="DQ67" s="726">
        <f t="shared" si="36"/>
        <v>1.5940000000000003</v>
      </c>
      <c r="DR67" s="595">
        <f t="shared" si="37"/>
        <v>0.28403421240199578</v>
      </c>
      <c r="DS67" s="141">
        <v>1.5189999999999999</v>
      </c>
      <c r="DT67" s="726">
        <f t="shared" si="38"/>
        <v>-0.40800000000000014</v>
      </c>
      <c r="DU67" s="595">
        <f t="shared" si="39"/>
        <v>-0.21172807472755586</v>
      </c>
      <c r="DV67" s="141">
        <v>19.555999999999997</v>
      </c>
      <c r="DW67" s="726">
        <f t="shared" si="40"/>
        <v>3.4429999999999978</v>
      </c>
      <c r="DX67" s="595">
        <f t="shared" si="41"/>
        <v>0.21367839632594787</v>
      </c>
      <c r="DY67" s="141">
        <v>61.653999999999996</v>
      </c>
      <c r="DZ67" s="726">
        <f t="shared" si="42"/>
        <v>6.4799999999999969</v>
      </c>
      <c r="EA67" s="595">
        <f t="shared" si="43"/>
        <v>0.11744662340957691</v>
      </c>
      <c r="EB67" s="141">
        <v>4.5999999999999999E-2</v>
      </c>
      <c r="EC67" s="726">
        <f t="shared" si="44"/>
        <v>2.4999999999999998E-2</v>
      </c>
      <c r="ED67" s="595">
        <f t="shared" si="45"/>
        <v>1.1904761904761902</v>
      </c>
      <c r="EE67" s="141">
        <v>0.155</v>
      </c>
      <c r="EF67" s="726">
        <f t="shared" si="46"/>
        <v>-2.0000000000000018E-3</v>
      </c>
      <c r="EG67" s="595">
        <f t="shared" si="47"/>
        <v>-1.2738853503184724E-2</v>
      </c>
      <c r="EH67" s="141">
        <v>4.3609999999999998</v>
      </c>
      <c r="EI67" s="726">
        <f t="shared" si="48"/>
        <v>0.46899999999999986</v>
      </c>
      <c r="EJ67" s="595">
        <f t="shared" si="49"/>
        <v>0.12050359712230213</v>
      </c>
      <c r="EK67" s="141">
        <v>4.5619999999999994</v>
      </c>
      <c r="EL67" s="726">
        <f t="shared" si="50"/>
        <v>0.4919999999999991</v>
      </c>
      <c r="EM67" s="595">
        <f t="shared" si="51"/>
        <v>0.12088452088452066</v>
      </c>
      <c r="EN67" s="141">
        <v>66.215999999999994</v>
      </c>
      <c r="EO67" s="726">
        <f t="shared" si="52"/>
        <v>6.9719999999999942</v>
      </c>
      <c r="EP67" s="595">
        <f t="shared" si="53"/>
        <v>0.11768280332185528</v>
      </c>
    </row>
    <row r="68" spans="1:146" x14ac:dyDescent="0.3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54"/>
        <v>1.9279999999999831</v>
      </c>
      <c r="CZ68" s="631">
        <f t="shared" si="55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  <c r="DP68" s="223">
        <v>7.0179999999999998</v>
      </c>
      <c r="DQ68" s="723">
        <f t="shared" si="36"/>
        <v>2.6099999999999994</v>
      </c>
      <c r="DR68" s="631">
        <f t="shared" si="37"/>
        <v>0.59210526315789458</v>
      </c>
      <c r="DS68" s="223">
        <v>1.488</v>
      </c>
      <c r="DT68" s="723">
        <f t="shared" si="38"/>
        <v>-0.33499999999999996</v>
      </c>
      <c r="DU68" s="631">
        <f t="shared" si="39"/>
        <v>-0.18376302797586394</v>
      </c>
      <c r="DV68" s="223">
        <v>18.916</v>
      </c>
      <c r="DW68" s="723">
        <f t="shared" si="40"/>
        <v>6.1069999999999993</v>
      </c>
      <c r="DX68" s="631">
        <f t="shared" si="41"/>
        <v>0.47677414318057604</v>
      </c>
      <c r="DY68" s="223">
        <v>50.531000000000006</v>
      </c>
      <c r="DZ68" s="723">
        <f t="shared" si="42"/>
        <v>3.7260000000000133</v>
      </c>
      <c r="EA68" s="631">
        <f t="shared" si="43"/>
        <v>7.9606879606879899E-2</v>
      </c>
      <c r="EB68" s="223">
        <v>0</v>
      </c>
      <c r="EC68" s="723">
        <f t="shared" si="44"/>
        <v>0</v>
      </c>
      <c r="ED68" s="631" t="e">
        <f t="shared" si="45"/>
        <v>#DIV/0!</v>
      </c>
      <c r="EE68" s="223">
        <v>0</v>
      </c>
      <c r="EF68" s="723">
        <f t="shared" si="46"/>
        <v>0</v>
      </c>
      <c r="EG68" s="631" t="e">
        <f t="shared" si="47"/>
        <v>#DIV/0!</v>
      </c>
      <c r="EH68" s="223">
        <v>1</v>
      </c>
      <c r="EI68" s="723">
        <f t="shared" si="48"/>
        <v>-2.7639999999999998</v>
      </c>
      <c r="EJ68" s="631">
        <f t="shared" si="49"/>
        <v>-0.73432518597236984</v>
      </c>
      <c r="EK68" s="223">
        <v>1</v>
      </c>
      <c r="EL68" s="723">
        <f t="shared" si="50"/>
        <v>-2.7639999999999998</v>
      </c>
      <c r="EM68" s="631">
        <f t="shared" si="51"/>
        <v>-0.73432518597236984</v>
      </c>
      <c r="EN68" s="223">
        <v>51.531000000000006</v>
      </c>
      <c r="EO68" s="723">
        <f t="shared" si="52"/>
        <v>0.9620000000000104</v>
      </c>
      <c r="EP68" s="631">
        <f t="shared" si="53"/>
        <v>1.902351242856316E-2</v>
      </c>
    </row>
    <row r="69" spans="1:146" x14ac:dyDescent="0.3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56">BF69-AM69</f>
        <v>-88.890999999999963</v>
      </c>
      <c r="BH69" s="595">
        <f t="shared" ref="BH69" si="57">BG69/AM69</f>
        <v>-0.15889168531613526</v>
      </c>
      <c r="BI69" s="743">
        <v>1388.94</v>
      </c>
      <c r="BJ69" s="673">
        <f t="shared" ref="BJ69" si="58">BI69-AN69</f>
        <v>-67.876999999999953</v>
      </c>
      <c r="BK69" s="595">
        <f t="shared" ref="BK69" si="59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60">BS69-AV69</f>
        <v>5.1979999999999791</v>
      </c>
      <c r="BU69" s="534">
        <f t="shared" ref="BU69" si="61">BT69/AV69</f>
        <v>2.3190552459813506E-2</v>
      </c>
      <c r="BV69" s="141">
        <v>803.49599999999998</v>
      </c>
      <c r="BW69" s="726">
        <f t="shared" ref="BW69" si="62">BV69-AW69</f>
        <v>-100.50599999999997</v>
      </c>
      <c r="BX69" s="595">
        <f t="shared" ref="BX69" si="63">BW69/AW69</f>
        <v>-0.11117895756867792</v>
      </c>
      <c r="BY69" s="141">
        <v>3.1869999999999998</v>
      </c>
      <c r="BZ69" s="141">
        <v>4.3760000000000003</v>
      </c>
      <c r="CA69" s="726">
        <f t="shared" ref="CA69" si="64">BZ69-AY69</f>
        <v>0.5860000000000003</v>
      </c>
      <c r="CB69" s="595">
        <f t="shared" ref="CB69" si="65">CA69/AY69</f>
        <v>0.1546174142480212</v>
      </c>
      <c r="CC69" s="141">
        <v>60.790999999999997</v>
      </c>
      <c r="CD69" s="726">
        <f t="shared" ref="CD69" si="66">CC69-AZ69</f>
        <v>1.6819999999999951</v>
      </c>
      <c r="CE69" s="595">
        <f t="shared" ref="CE69" si="67">CD69/AZ69</f>
        <v>2.8455903500312896E-2</v>
      </c>
      <c r="CF69" s="141">
        <v>68.353999999999999</v>
      </c>
      <c r="CG69" s="726">
        <f t="shared" ref="CG69" si="68">CF69-BA69</f>
        <v>2.5489999999999924</v>
      </c>
      <c r="CH69" s="595">
        <f t="shared" ref="CH69" si="69">CG69/BA69</f>
        <v>3.8735658384621112E-2</v>
      </c>
      <c r="CI69" s="141">
        <v>871.85</v>
      </c>
      <c r="CJ69" s="726">
        <f t="shared" ref="CJ69" si="70">CI69-BB69</f>
        <v>-51.741999999999962</v>
      </c>
      <c r="CK69" s="595">
        <f t="shared" ref="CK69" si="71">CJ69/BB69</f>
        <v>-5.6022572737745628E-2</v>
      </c>
      <c r="CL69" s="141">
        <v>128.30500000000001</v>
      </c>
      <c r="CM69" s="726">
        <f t="shared" ref="CM69" si="72">CL69-BC69</f>
        <v>12.961000000000013</v>
      </c>
      <c r="CN69" s="595">
        <f t="shared" ref="CN69" si="73">CM69/BC69</f>
        <v>0.11236822028020542</v>
      </c>
      <c r="CO69" s="141">
        <v>182.06200000000001</v>
      </c>
      <c r="CP69" s="726">
        <f t="shared" ref="CP69" si="74">CO69-BD69</f>
        <v>21.754000000000019</v>
      </c>
      <c r="CQ69" s="595">
        <f t="shared" ref="CQ69" si="75">CP69/BD69</f>
        <v>0.13570127504553747</v>
      </c>
      <c r="CR69" s="141">
        <v>227.16499999999999</v>
      </c>
      <c r="CS69" s="726">
        <f t="shared" ref="CS69" si="76">CR69-BE69</f>
        <v>32.263999999999982</v>
      </c>
      <c r="CT69" s="595">
        <f t="shared" ref="CT69" si="77">CS69/BE69</f>
        <v>0.16554045387145258</v>
      </c>
      <c r="CU69" s="141">
        <v>537.53200000000004</v>
      </c>
      <c r="CV69" s="726">
        <f t="shared" ref="CV69" si="78">CU69-BF69</f>
        <v>66.979000000000042</v>
      </c>
      <c r="CW69" s="595">
        <f t="shared" ref="CW69" si="79">CV69/BF69</f>
        <v>0.14234103278482985</v>
      </c>
      <c r="CX69" s="141">
        <v>1409.3820000000001</v>
      </c>
      <c r="CY69" s="726">
        <f t="shared" si="54"/>
        <v>20.442000000000007</v>
      </c>
      <c r="CZ69" s="595">
        <f t="shared" si="55"/>
        <v>1.47176983886993E-2</v>
      </c>
      <c r="DA69" s="141">
        <v>242.964</v>
      </c>
      <c r="DB69" s="726">
        <f t="shared" ref="DB69" si="80">DA69-BL69</f>
        <v>11.369</v>
      </c>
      <c r="DC69" s="595">
        <f t="shared" ref="DC69" si="81">DB69/BL69</f>
        <v>4.9090006260929638E-2</v>
      </c>
      <c r="DD69" s="141">
        <v>192.256</v>
      </c>
      <c r="DE69" s="726">
        <f t="shared" ref="DE69" si="82">DD69-BM69</f>
        <v>6.2729999999999961</v>
      </c>
      <c r="DF69" s="595">
        <f t="shared" ref="DF69" si="83">DE69/BM69</f>
        <v>3.3728889199550478E-2</v>
      </c>
      <c r="DG69" s="141">
        <v>167.84</v>
      </c>
      <c r="DH69" s="726">
        <f t="shared" ref="DH69" si="84">DG69-BN69</f>
        <v>11.263000000000005</v>
      </c>
      <c r="DI69" s="595">
        <f t="shared" ref="DI69" si="85">DH69/BN69</f>
        <v>7.1932659330553053E-2</v>
      </c>
      <c r="DJ69" s="716">
        <v>603.06000000000006</v>
      </c>
      <c r="DK69" s="726">
        <f t="shared" ref="DK69" si="86">DJ69-BO69</f>
        <v>28.905000000000086</v>
      </c>
      <c r="DL69" s="595">
        <f t="shared" ref="DL69" si="87">DK69/BO69</f>
        <v>5.0343548344959264E-2</v>
      </c>
      <c r="DM69" s="141">
        <v>114.77800000000001</v>
      </c>
      <c r="DN69" s="726">
        <f t="shared" ref="DN69" si="88">DM69-BP69</f>
        <v>-23.519999999999996</v>
      </c>
      <c r="DO69" s="595">
        <f t="shared" ref="DO69" si="89">DN69/BP69</f>
        <v>-0.17006753532227506</v>
      </c>
      <c r="DP69" s="141">
        <v>64.388999999999996</v>
      </c>
      <c r="DQ69" s="726">
        <f t="shared" ref="DQ69" si="90">DP69-BQ69</f>
        <v>-17.945000000000007</v>
      </c>
      <c r="DR69" s="595">
        <f t="shared" ref="DR69" si="91">DQ69/BQ69</f>
        <v>-0.21795370077975085</v>
      </c>
      <c r="DS69" s="141">
        <v>7.1340000000000003</v>
      </c>
      <c r="DT69" s="726">
        <f t="shared" ref="DT69" si="92">DS69-BR69</f>
        <v>-1.5749999999999993</v>
      </c>
      <c r="DU69" s="595">
        <f t="shared" ref="DU69" si="93">DT69/BR69</f>
        <v>-0.1808473992421632</v>
      </c>
      <c r="DV69" s="141">
        <v>186.30099999999999</v>
      </c>
      <c r="DW69" s="726">
        <f t="shared" ref="DW69" si="94">DV69-BS69</f>
        <v>-43.04000000000002</v>
      </c>
      <c r="DX69" s="595">
        <f t="shared" ref="DX69" si="95">DW69/BS69</f>
        <v>-0.18766814481492633</v>
      </c>
      <c r="DY69" s="141">
        <v>789.3610000000001</v>
      </c>
      <c r="DZ69" s="726">
        <f t="shared" ref="DZ69" si="96">DY69-BV69</f>
        <v>-14.134999999999877</v>
      </c>
      <c r="EA69" s="595">
        <f t="shared" ref="EA69" si="97">DZ69/BV69</f>
        <v>-1.7591873512749132E-2</v>
      </c>
      <c r="EB69" s="141">
        <v>4.4720000000000004</v>
      </c>
      <c r="EC69" s="726">
        <f t="shared" ref="EC69" si="98">EB69-BY69</f>
        <v>1.2850000000000006</v>
      </c>
      <c r="ED69" s="595">
        <f t="shared" ref="ED69" si="99">EC69/BY69</f>
        <v>0.40320050203953584</v>
      </c>
      <c r="EE69" s="141">
        <v>2.5299999999999998</v>
      </c>
      <c r="EF69" s="726">
        <f t="shared" ref="EF69" si="100">EE69-BZ69</f>
        <v>-1.8460000000000005</v>
      </c>
      <c r="EG69" s="595">
        <f t="shared" ref="EG69" si="101">EF69/BZ69</f>
        <v>-0.42184643510054853</v>
      </c>
      <c r="EH69" s="141">
        <v>49.994999999999997</v>
      </c>
      <c r="EI69" s="726">
        <f t="shared" ref="EI69" si="102">EH69-CC69</f>
        <v>-10.795999999999999</v>
      </c>
      <c r="EJ69" s="595">
        <f t="shared" ref="EJ69" si="103">EI69/CC69</f>
        <v>-0.17759207777467059</v>
      </c>
      <c r="EK69" s="141">
        <v>56.997</v>
      </c>
      <c r="EL69" s="726">
        <f t="shared" ref="EL69" si="104">EK69-CF69</f>
        <v>-11.356999999999999</v>
      </c>
      <c r="EM69" s="595">
        <f t="shared" ref="EM69" si="105">EL69/CF69</f>
        <v>-0.1661497498317582</v>
      </c>
      <c r="EN69" s="141">
        <v>846.35800000000006</v>
      </c>
      <c r="EO69" s="726">
        <f t="shared" ref="EO69" si="106">EN69-CI69</f>
        <v>-25.491999999999962</v>
      </c>
      <c r="EP69" s="595">
        <f t="shared" ref="EP69" si="107">EO69/CI69</f>
        <v>-2.9238974594253554E-2</v>
      </c>
    </row>
    <row r="85" spans="36:36" x14ac:dyDescent="0.3">
      <c r="AJ85" s="567"/>
    </row>
    <row r="86" spans="36:36" x14ac:dyDescent="0.3">
      <c r="AJ86" s="567"/>
    </row>
    <row r="87" spans="36:36" x14ac:dyDescent="0.3">
      <c r="AJ87" s="567"/>
    </row>
    <row r="88" spans="36:36" x14ac:dyDescent="0.3">
      <c r="AJ88" s="567"/>
    </row>
    <row r="89" spans="36:36" x14ac:dyDescent="0.3">
      <c r="AJ89" s="567"/>
    </row>
    <row r="90" spans="36:36" x14ac:dyDescent="0.3">
      <c r="AJ90" s="567"/>
    </row>
    <row r="91" spans="36:36" x14ac:dyDescent="0.3">
      <c r="AJ91" s="567"/>
    </row>
    <row r="92" spans="36:36" x14ac:dyDescent="0.3">
      <c r="AJ92" s="567"/>
    </row>
    <row r="93" spans="36:36" x14ac:dyDescent="0.3">
      <c r="AJ93" s="567"/>
    </row>
    <row r="94" spans="36:36" x14ac:dyDescent="0.3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M65"/>
  <sheetViews>
    <sheetView workbookViewId="0">
      <pane xSplit="1" ySplit="3" topLeftCell="DD34" activePane="bottomRight" state="frozen"/>
      <selection pane="topRight" activeCell="B1" sqref="B1"/>
      <selection pane="bottomLeft" activeCell="A4" sqref="A4"/>
      <selection pane="bottomRight" activeCell="A63" sqref="A63"/>
    </sheetView>
  </sheetViews>
  <sheetFormatPr defaultColWidth="9.109375" defaultRowHeight="14.4" x14ac:dyDescent="0.3"/>
  <cols>
    <col min="1" max="1" width="43" style="493" bestFit="1" customWidth="1"/>
    <col min="2" max="16384" width="9.109375" style="493"/>
  </cols>
  <sheetData>
    <row r="1" spans="1:117" ht="19.8" x14ac:dyDescent="0.3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117" ht="18" x14ac:dyDescent="0.3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2"/>
      <c r="CW2" s="872" t="s">
        <v>232</v>
      </c>
      <c r="CX2" s="942"/>
      <c r="CY2" s="942" t="s">
        <v>232</v>
      </c>
      <c r="CZ2" s="942"/>
      <c r="DA2" s="942" t="s">
        <v>232</v>
      </c>
      <c r="DB2" s="942"/>
      <c r="DC2" s="942" t="s">
        <v>232</v>
      </c>
      <c r="DD2" s="945"/>
      <c r="DE2" s="945" t="s">
        <v>232</v>
      </c>
      <c r="DF2" s="948"/>
      <c r="DG2" s="948" t="s">
        <v>232</v>
      </c>
      <c r="DH2" s="951"/>
      <c r="DI2" s="951" t="s">
        <v>232</v>
      </c>
      <c r="DJ2" s="951"/>
      <c r="DK2" s="951" t="s">
        <v>232</v>
      </c>
      <c r="DL2" s="951"/>
      <c r="DM2" s="951" t="s">
        <v>232</v>
      </c>
    </row>
    <row r="3" spans="1:117" x14ac:dyDescent="0.3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37" t="s">
        <v>107</v>
      </c>
      <c r="U3" s="137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37" t="s">
        <v>107</v>
      </c>
      <c r="AN3" s="137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37" t="s">
        <v>107</v>
      </c>
      <c r="BG3" s="137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82" t="s">
        <v>226</v>
      </c>
      <c r="CX3" s="833" t="s">
        <v>376</v>
      </c>
      <c r="CY3" s="944" t="s">
        <v>226</v>
      </c>
      <c r="CZ3" s="944" t="s">
        <v>6</v>
      </c>
      <c r="DA3" s="944" t="s">
        <v>226</v>
      </c>
      <c r="DB3" s="944" t="s">
        <v>108</v>
      </c>
      <c r="DC3" s="944" t="s">
        <v>226</v>
      </c>
      <c r="DD3" s="833" t="s">
        <v>377</v>
      </c>
      <c r="DE3" s="946" t="s">
        <v>226</v>
      </c>
      <c r="DF3" s="833" t="s">
        <v>378</v>
      </c>
      <c r="DG3" s="950" t="s">
        <v>226</v>
      </c>
      <c r="DH3" s="833" t="s">
        <v>381</v>
      </c>
      <c r="DI3" s="952" t="s">
        <v>226</v>
      </c>
      <c r="DJ3" s="952" t="s">
        <v>103</v>
      </c>
      <c r="DK3" s="952" t="s">
        <v>226</v>
      </c>
      <c r="DL3" s="952" t="s">
        <v>109</v>
      </c>
      <c r="DM3" s="952" t="s">
        <v>226</v>
      </c>
    </row>
    <row r="4" spans="1:117" x14ac:dyDescent="0.3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7">
        <f>CR4-BK4</f>
        <v>8.3124097689802223E-2</v>
      </c>
      <c r="CT4" s="292">
        <v>0.44170904649554071</v>
      </c>
      <c r="CU4" s="857">
        <f>CT4-BL4</f>
        <v>9.0897616234759171E-2</v>
      </c>
      <c r="CV4" s="292">
        <v>0.35459965192990539</v>
      </c>
      <c r="CW4" s="857">
        <f>CV4-BM4</f>
        <v>3.1609796081387032E-2</v>
      </c>
      <c r="CX4" s="292">
        <v>0.31980807906452102</v>
      </c>
      <c r="CY4" s="857">
        <f>CX4-BN4</f>
        <v>4.2236523335592524E-2</v>
      </c>
      <c r="CZ4" s="292">
        <v>0.3718424120910061</v>
      </c>
      <c r="DA4" s="857">
        <f>CZ4-BO4</f>
        <v>5.465247465418871E-2</v>
      </c>
      <c r="DB4" s="292">
        <v>0.456409083626301</v>
      </c>
      <c r="DC4" s="857">
        <f>DB4-BP4</f>
        <v>6.8989329938944077E-2</v>
      </c>
      <c r="DD4" s="292">
        <v>0.30365444066719227</v>
      </c>
      <c r="DE4" s="857">
        <f>DD4-BR4</f>
        <v>1.7741472803109615E-2</v>
      </c>
      <c r="DF4" s="292">
        <v>0.32505064880791501</v>
      </c>
      <c r="DG4" s="857">
        <f>DF4-BT4</f>
        <v>4.973140237980761E-2</v>
      </c>
      <c r="DH4" s="292">
        <v>0.3448582663428395</v>
      </c>
      <c r="DI4" s="857">
        <f>DH4-BV4</f>
        <v>3.0020579502864464E-2</v>
      </c>
      <c r="DJ4" s="292">
        <v>0.32430006265232081</v>
      </c>
      <c r="DK4" s="857">
        <f>DJ4-BX4</f>
        <v>3.2672586594152786E-2</v>
      </c>
      <c r="DL4" s="292">
        <v>0.41128364373578441</v>
      </c>
      <c r="DM4" s="857">
        <f>DL4-BZ4</f>
        <v>5.5897426902169867E-2</v>
      </c>
    </row>
    <row r="5" spans="1:117" x14ac:dyDescent="0.3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  <c r="CV5" s="134">
        <v>0.40950174056164779</v>
      </c>
      <c r="CW5" s="613">
        <f t="shared" ref="CW5:CW64" si="12">CV5-BM5</f>
        <v>3.6956052653374372E-2</v>
      </c>
      <c r="CX5" s="134">
        <v>0.37598500804348367</v>
      </c>
      <c r="CY5" s="613">
        <f t="shared" ref="CY5:CY64" si="13">CX5-BO5</f>
        <v>1.2275307847068151E-2</v>
      </c>
      <c r="CZ5" s="134">
        <v>0.43379151263485932</v>
      </c>
      <c r="DA5" s="613">
        <f t="shared" ref="DA5:DA64" si="14">CZ5-BO5</f>
        <v>7.0081812438443802E-2</v>
      </c>
      <c r="DB5" s="134">
        <v>0.53519110870629905</v>
      </c>
      <c r="DC5" s="613">
        <f t="shared" ref="DC5:DC64" si="15">DB5-BP5</f>
        <v>9.6223373451877925E-2</v>
      </c>
      <c r="DD5" s="134">
        <v>0.36126094737138242</v>
      </c>
      <c r="DE5" s="613">
        <f t="shared" ref="DE5:DE64" si="16">DD5-BR5</f>
        <v>1.8695656605127231E-2</v>
      </c>
      <c r="DF5" s="134">
        <v>0.38709939362870571</v>
      </c>
      <c r="DG5" s="613">
        <f t="shared" ref="DG5:DG64" si="17">DF5-BT5</f>
        <v>6.6801728891556E-2</v>
      </c>
      <c r="DH5" s="134">
        <v>0.39962687518882362</v>
      </c>
      <c r="DI5" s="613">
        <f t="shared" ref="DI5:DI64" si="18">DH5-BV5</f>
        <v>4.4996837438359027E-2</v>
      </c>
      <c r="DJ5" s="134">
        <v>0.38247800898551559</v>
      </c>
      <c r="DK5" s="613">
        <f t="shared" ref="DK5:DK64" si="19">DJ5-BX5</f>
        <v>4.3481783408129859E-2</v>
      </c>
      <c r="DL5" s="134">
        <v>0.48372729836583944</v>
      </c>
      <c r="DM5" s="613">
        <f t="shared" ref="DM5:DM64" si="20">DL5-BZ5</f>
        <v>7.8449595676573114E-2</v>
      </c>
    </row>
    <row r="6" spans="1:117" x14ac:dyDescent="0.3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  <c r="CV6" s="502">
        <v>0.50462433448167865</v>
      </c>
      <c r="CW6" s="608">
        <f t="shared" si="12"/>
        <v>1.8699113947176049E-2</v>
      </c>
      <c r="CX6" s="502">
        <v>0.48096679476806903</v>
      </c>
      <c r="CY6" s="608">
        <f t="shared" si="13"/>
        <v>3.4780049373489552E-4</v>
      </c>
      <c r="CZ6" s="502">
        <v>0.51075651027774815</v>
      </c>
      <c r="DA6" s="608">
        <f t="shared" si="14"/>
        <v>3.0137516003414022E-2</v>
      </c>
      <c r="DB6" s="502">
        <v>0.5877196490192923</v>
      </c>
      <c r="DC6" s="608">
        <f t="shared" si="15"/>
        <v>-1.8722364515726397E-3</v>
      </c>
      <c r="DD6" s="502">
        <v>0.46766635783136729</v>
      </c>
      <c r="DE6" s="608">
        <f t="shared" si="16"/>
        <v>-3.711632868775433E-2</v>
      </c>
      <c r="DF6" s="502">
        <v>0.55242351541566626</v>
      </c>
      <c r="DG6" s="608">
        <f t="shared" si="17"/>
        <v>0.11253851959146743</v>
      </c>
      <c r="DH6" s="502">
        <v>0.53056189095649042</v>
      </c>
      <c r="DI6" s="608">
        <f t="shared" si="18"/>
        <v>7.1914596817691412E-2</v>
      </c>
      <c r="DJ6" s="502">
        <v>0.51673524781905156</v>
      </c>
      <c r="DK6" s="608">
        <f t="shared" si="19"/>
        <v>4.8864411114628692E-2</v>
      </c>
      <c r="DL6" s="502">
        <v>0.5637981658309329</v>
      </c>
      <c r="DM6" s="608">
        <f t="shared" si="20"/>
        <v>1.5225827929711389E-2</v>
      </c>
    </row>
    <row r="7" spans="1:117" x14ac:dyDescent="0.3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  <c r="CV7" s="502">
        <v>0.53289594651952465</v>
      </c>
      <c r="CW7" s="609">
        <f t="shared" si="12"/>
        <v>1.8772017072250513E-2</v>
      </c>
      <c r="CX7" s="502">
        <v>0.50901382797270955</v>
      </c>
      <c r="CY7" s="609">
        <f t="shared" si="13"/>
        <v>1.5144593588672928E-3</v>
      </c>
      <c r="CZ7" s="502">
        <v>0.53827715121136166</v>
      </c>
      <c r="DA7" s="609">
        <f t="shared" si="14"/>
        <v>3.0777782597519399E-2</v>
      </c>
      <c r="DB7" s="502">
        <v>0.61877351377984557</v>
      </c>
      <c r="DC7" s="609">
        <f t="shared" si="15"/>
        <v>-1.9744879002294713E-3</v>
      </c>
      <c r="DD7" s="502">
        <v>0.50245605074514244</v>
      </c>
      <c r="DE7" s="609">
        <f t="shared" si="16"/>
        <v>-3.9284748160724359E-2</v>
      </c>
      <c r="DF7" s="502">
        <v>0.58916208970005657</v>
      </c>
      <c r="DG7" s="609">
        <f t="shared" si="17"/>
        <v>0.12278961752499523</v>
      </c>
      <c r="DH7" s="502">
        <v>0.55506830165692</v>
      </c>
      <c r="DI7" s="609">
        <f t="shared" si="18"/>
        <v>7.2580560428849805E-2</v>
      </c>
      <c r="DJ7" s="502">
        <v>0.54882838482074747</v>
      </c>
      <c r="DK7" s="609">
        <f t="shared" si="19"/>
        <v>5.1805084382150979E-2</v>
      </c>
      <c r="DL7" s="502">
        <v>0.59520226152989297</v>
      </c>
      <c r="DM7" s="609">
        <f t="shared" si="20"/>
        <v>1.6149030964162314E-2</v>
      </c>
    </row>
    <row r="8" spans="1:117" x14ac:dyDescent="0.3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  <c r="CV8" s="502">
        <v>0.16889894153225807</v>
      </c>
      <c r="CW8" s="609">
        <f t="shared" si="12"/>
        <v>1.7833389336917554E-2</v>
      </c>
      <c r="CX8" s="502">
        <v>0.14790827546296295</v>
      </c>
      <c r="CY8" s="609">
        <f t="shared" si="13"/>
        <v>-1.3506273529711038E-2</v>
      </c>
      <c r="CZ8" s="502">
        <v>0.18394889919108673</v>
      </c>
      <c r="DA8" s="609">
        <f t="shared" si="14"/>
        <v>2.2534350198412739E-2</v>
      </c>
      <c r="DB8" s="502">
        <v>0.21895500498772255</v>
      </c>
      <c r="DC8" s="609">
        <f t="shared" si="15"/>
        <v>-6.5800049877223765E-4</v>
      </c>
      <c r="DD8" s="502">
        <v>5.4538754480286743E-2</v>
      </c>
      <c r="DE8" s="609">
        <f t="shared" si="16"/>
        <v>-1.1366347446236554E-2</v>
      </c>
      <c r="DF8" s="502">
        <v>0.11615294578853047</v>
      </c>
      <c r="DG8" s="609">
        <f t="shared" si="17"/>
        <v>-9.1932683691756112E-3</v>
      </c>
      <c r="DH8" s="502">
        <v>0.23954826388888889</v>
      </c>
      <c r="DI8" s="609">
        <f t="shared" si="18"/>
        <v>6.4006278935185207E-2</v>
      </c>
      <c r="DJ8" s="502">
        <v>0.13562924592391304</v>
      </c>
      <c r="DK8" s="609">
        <f t="shared" si="19"/>
        <v>1.3943916062801931E-2</v>
      </c>
      <c r="DL8" s="502">
        <v>0.19087452940577943</v>
      </c>
      <c r="DM8" s="609">
        <f t="shared" si="20"/>
        <v>4.262791895604412E-3</v>
      </c>
    </row>
    <row r="9" spans="1:117" x14ac:dyDescent="0.3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  <c r="CV9" s="502">
        <v>0.45655359103192034</v>
      </c>
      <c r="CW9" s="610">
        <f t="shared" si="12"/>
        <v>6.4604032961774527E-2</v>
      </c>
      <c r="CX9" s="502">
        <v>0.40706448880162888</v>
      </c>
      <c r="CY9" s="610">
        <f t="shared" si="13"/>
        <v>-6.9668732699819103E-3</v>
      </c>
      <c r="CZ9" s="502">
        <v>0.4980908547168364</v>
      </c>
      <c r="DA9" s="610">
        <f t="shared" si="14"/>
        <v>8.4059492645225609E-2</v>
      </c>
      <c r="DB9" s="502">
        <v>0.6459718700886099</v>
      </c>
      <c r="DC9" s="610">
        <f t="shared" si="15"/>
        <v>8.8198587086479097E-2</v>
      </c>
      <c r="DD9" s="502">
        <v>0.38905233139109385</v>
      </c>
      <c r="DE9" s="610">
        <f t="shared" si="16"/>
        <v>-6.996108483927288E-3</v>
      </c>
      <c r="DF9" s="502">
        <v>0.42533206313685756</v>
      </c>
      <c r="DG9" s="610">
        <f t="shared" si="17"/>
        <v>5.8979912599223083E-2</v>
      </c>
      <c r="DH9" s="502">
        <v>0.35593640561372891</v>
      </c>
      <c r="DI9" s="610">
        <f t="shared" si="18"/>
        <v>-1.5836056573589274E-2</v>
      </c>
      <c r="DJ9" s="502">
        <v>0.39047835216063437</v>
      </c>
      <c r="DK9" s="610">
        <f t="shared" si="19"/>
        <v>1.2352350330070649E-2</v>
      </c>
      <c r="DL9" s="502">
        <v>0.55987149042057416</v>
      </c>
      <c r="DM9" s="610">
        <f t="shared" si="20"/>
        <v>6.263868312461246E-2</v>
      </c>
    </row>
    <row r="10" spans="1:117" x14ac:dyDescent="0.3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  <c r="CV10" s="502">
        <v>0.37976748629559348</v>
      </c>
      <c r="CW10" s="611">
        <f t="shared" si="12"/>
        <v>0.12038634566729917</v>
      </c>
      <c r="CX10" s="502">
        <v>0.27080189270152505</v>
      </c>
      <c r="CY10" s="611">
        <f t="shared" si="13"/>
        <v>2.0250031572458027E-2</v>
      </c>
      <c r="CZ10" s="502">
        <v>0.36918933150183147</v>
      </c>
      <c r="DA10" s="611">
        <f t="shared" si="14"/>
        <v>0.11863747037276445</v>
      </c>
      <c r="DB10" s="502">
        <v>0.56853177924024123</v>
      </c>
      <c r="DC10" s="611">
        <f t="shared" si="15"/>
        <v>0.23974540046221066</v>
      </c>
      <c r="DD10" s="502">
        <v>0.32564972064094455</v>
      </c>
      <c r="DE10" s="611">
        <f t="shared" si="16"/>
        <v>5.1923215791693011E-2</v>
      </c>
      <c r="DF10" s="502">
        <v>0.37298368648534685</v>
      </c>
      <c r="DG10" s="611">
        <f t="shared" si="17"/>
        <v>8.3150129137676609E-2</v>
      </c>
      <c r="DH10" s="502">
        <v>0.49558209422657951</v>
      </c>
      <c r="DI10" s="611">
        <f t="shared" si="18"/>
        <v>0.24696313997821348</v>
      </c>
      <c r="DJ10" s="502">
        <v>0.39701193964904807</v>
      </c>
      <c r="DK10" s="611">
        <f t="shared" si="19"/>
        <v>0.12604530317561813</v>
      </c>
      <c r="DL10" s="502">
        <v>0.51073022157580983</v>
      </c>
      <c r="DM10" s="611">
        <f t="shared" si="20"/>
        <v>0.20142888416050186</v>
      </c>
    </row>
    <row r="11" spans="1:117" x14ac:dyDescent="0.3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  <c r="CV11" s="502">
        <v>0.48452567204301078</v>
      </c>
      <c r="CW11" s="611">
        <f t="shared" si="12"/>
        <v>4.4283333333333341E-2</v>
      </c>
      <c r="CX11" s="502">
        <v>0.45670300595238095</v>
      </c>
      <c r="CY11" s="611">
        <f t="shared" si="13"/>
        <v>-1.6881602891156477E-2</v>
      </c>
      <c r="CZ11" s="502">
        <v>0.54504783817373115</v>
      </c>
      <c r="DA11" s="611">
        <f t="shared" si="14"/>
        <v>7.1463229330193723E-2</v>
      </c>
      <c r="DB11" s="502">
        <v>0.67418218889765846</v>
      </c>
      <c r="DC11" s="611">
        <f t="shared" si="15"/>
        <v>3.2992247928176788E-2</v>
      </c>
      <c r="DD11" s="502">
        <v>0.41214899673579108</v>
      </c>
      <c r="DE11" s="611">
        <f t="shared" si="16"/>
        <v>-2.8459576612903215E-2</v>
      </c>
      <c r="DF11" s="502">
        <v>0.44440182891705071</v>
      </c>
      <c r="DG11" s="611">
        <f t="shared" si="17"/>
        <v>5.0175048003072209E-2</v>
      </c>
      <c r="DH11" s="502">
        <v>0.30506547619047619</v>
      </c>
      <c r="DI11" s="611">
        <f t="shared" si="18"/>
        <v>-0.11157004960317457</v>
      </c>
      <c r="DJ11" s="502">
        <v>0.38809825957556932</v>
      </c>
      <c r="DK11" s="611">
        <f t="shared" si="19"/>
        <v>-2.9064368206521696E-2</v>
      </c>
      <c r="DL11" s="502">
        <v>0.57777295264259543</v>
      </c>
      <c r="DM11" s="611">
        <f t="shared" si="20"/>
        <v>1.2079395604395415E-2</v>
      </c>
    </row>
    <row r="12" spans="1:117" x14ac:dyDescent="0.3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  <c r="CV12" s="502">
        <v>0.36090401520473953</v>
      </c>
      <c r="CW12" s="610">
        <f t="shared" si="12"/>
        <v>2.5558070374905983E-2</v>
      </c>
      <c r="CX12" s="502">
        <v>0.29341948946029273</v>
      </c>
      <c r="CY12" s="610">
        <f t="shared" si="13"/>
        <v>-3.4843238214405048E-2</v>
      </c>
      <c r="CZ12" s="502">
        <v>0.37409023324464225</v>
      </c>
      <c r="DA12" s="610">
        <f t="shared" si="14"/>
        <v>4.5827505569944471E-2</v>
      </c>
      <c r="DB12" s="502">
        <v>0.50710916106742832</v>
      </c>
      <c r="DC12" s="610">
        <f t="shared" si="15"/>
        <v>7.8310381007375307E-2</v>
      </c>
      <c r="DD12" s="502">
        <v>0.27560603258696648</v>
      </c>
      <c r="DE12" s="610">
        <f t="shared" si="16"/>
        <v>2.5787219963642166E-2</v>
      </c>
      <c r="DF12" s="502">
        <v>0.3308345948385768</v>
      </c>
      <c r="DG12" s="610">
        <f t="shared" si="17"/>
        <v>9.5994046154005253E-2</v>
      </c>
      <c r="DH12" s="502">
        <v>0.37267759604667011</v>
      </c>
      <c r="DI12" s="610">
        <f t="shared" si="18"/>
        <v>5.2450560466531237E-2</v>
      </c>
      <c r="DJ12" s="502">
        <v>0.32586942751730374</v>
      </c>
      <c r="DK12" s="610">
        <f t="shared" si="19"/>
        <v>5.8138435474380523E-2</v>
      </c>
      <c r="DL12" s="502">
        <v>0.44603186208337231</v>
      </c>
      <c r="DM12" s="610">
        <f t="shared" si="20"/>
        <v>7.1512336593194614E-2</v>
      </c>
    </row>
    <row r="13" spans="1:117" x14ac:dyDescent="0.3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  <c r="CV13" s="502">
        <v>0.29860273142998395</v>
      </c>
      <c r="CW13" s="611">
        <f t="shared" si="12"/>
        <v>1.8087776541836631E-2</v>
      </c>
      <c r="CX13" s="502">
        <v>0.26915072796934869</v>
      </c>
      <c r="CY13" s="611">
        <f t="shared" si="13"/>
        <v>-4.294374594753908E-2</v>
      </c>
      <c r="CZ13" s="502">
        <v>0.34820239884636434</v>
      </c>
      <c r="DA13" s="611">
        <f t="shared" si="14"/>
        <v>3.6107924929476565E-2</v>
      </c>
      <c r="DB13" s="502">
        <v>0.49396910734319766</v>
      </c>
      <c r="DC13" s="611">
        <f t="shared" si="15"/>
        <v>3.276929891407887E-2</v>
      </c>
      <c r="DD13" s="502">
        <v>0.31090423309850451</v>
      </c>
      <c r="DE13" s="611">
        <f t="shared" si="16"/>
        <v>4.989773822766036E-2</v>
      </c>
      <c r="DF13" s="502">
        <v>0.31705971449758991</v>
      </c>
      <c r="DG13" s="611">
        <f t="shared" si="17"/>
        <v>8.9133802990977645E-2</v>
      </c>
      <c r="DH13" s="502">
        <v>0.27304004150702427</v>
      </c>
      <c r="DI13" s="611">
        <f t="shared" si="18"/>
        <v>4.1200191570881256E-2</v>
      </c>
      <c r="DJ13" s="502">
        <v>0.30063134370314848</v>
      </c>
      <c r="DK13" s="611">
        <f t="shared" si="19"/>
        <v>6.0282429618524119E-2</v>
      </c>
      <c r="DL13" s="502">
        <v>0.42881498919343741</v>
      </c>
      <c r="DM13" s="611">
        <f t="shared" si="20"/>
        <v>4.2041123180778239E-2</v>
      </c>
    </row>
    <row r="14" spans="1:117" x14ac:dyDescent="0.3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  <c r="CV14" s="502">
        <v>0.37683398297491044</v>
      </c>
      <c r="CW14" s="611">
        <f t="shared" si="12"/>
        <v>-3.7686742084826697E-2</v>
      </c>
      <c r="CX14" s="502">
        <v>0.24019442708333333</v>
      </c>
      <c r="CY14" s="611">
        <f t="shared" si="13"/>
        <v>-0.16127602659493284</v>
      </c>
      <c r="CZ14" s="502">
        <v>0.36546600719881966</v>
      </c>
      <c r="DA14" s="611">
        <f t="shared" si="14"/>
        <v>-3.6004446479446506E-2</v>
      </c>
      <c r="DB14" s="502">
        <v>0.52210898685287499</v>
      </c>
      <c r="DC14" s="611">
        <f t="shared" si="15"/>
        <v>1.2059399938612603E-2</v>
      </c>
      <c r="DD14" s="502">
        <v>0.22593088224313024</v>
      </c>
      <c r="DE14" s="611">
        <f t="shared" si="16"/>
        <v>-5.7071983273596083E-3</v>
      </c>
      <c r="DF14" s="502">
        <v>0.35594917674731186</v>
      </c>
      <c r="DG14" s="611">
        <f t="shared" si="17"/>
        <v>9.7431602822580621E-2</v>
      </c>
      <c r="DH14" s="502">
        <v>0.40853732060185188</v>
      </c>
      <c r="DI14" s="611">
        <f t="shared" si="18"/>
        <v>2.6186502700617342E-2</v>
      </c>
      <c r="DJ14" s="502">
        <v>0.32928697224738324</v>
      </c>
      <c r="DK14" s="611">
        <f t="shared" si="19"/>
        <v>3.9446213264895336E-2</v>
      </c>
      <c r="DL14" s="502">
        <v>0.45712867423857007</v>
      </c>
      <c r="DM14" s="611">
        <f t="shared" si="20"/>
        <v>2.1288655711572402E-2</v>
      </c>
    </row>
    <row r="15" spans="1:117" x14ac:dyDescent="0.3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  <c r="CV15" s="502">
        <v>0.3039482360758729</v>
      </c>
      <c r="CW15" s="611">
        <f t="shared" si="12"/>
        <v>0.11106798356892594</v>
      </c>
      <c r="CX15" s="502">
        <v>0.26974717852684144</v>
      </c>
      <c r="CY15" s="611">
        <f t="shared" si="13"/>
        <v>-1.3152883209175348E-2</v>
      </c>
      <c r="CZ15" s="502">
        <v>0.35538368934436354</v>
      </c>
      <c r="DA15" s="611">
        <f t="shared" si="14"/>
        <v>7.2483627608346757E-2</v>
      </c>
      <c r="DB15" s="502">
        <v>0.61114364951269473</v>
      </c>
      <c r="DC15" s="611">
        <f t="shared" si="15"/>
        <v>0.12172060959711967</v>
      </c>
      <c r="DD15" s="502">
        <v>0.27556914945028388</v>
      </c>
      <c r="DE15" s="611">
        <f t="shared" si="16"/>
        <v>0.15345611936692033</v>
      </c>
      <c r="DF15" s="502">
        <v>0.42420523136402072</v>
      </c>
      <c r="DG15" s="611">
        <f t="shared" si="17"/>
        <v>4.103680681406302E-2</v>
      </c>
      <c r="DH15" s="502">
        <v>0.4915210174781523</v>
      </c>
      <c r="DI15" s="611">
        <f t="shared" si="18"/>
        <v>0.27965518726591754</v>
      </c>
      <c r="DJ15" s="502">
        <v>0.39607213401726105</v>
      </c>
      <c r="DK15" s="611">
        <f t="shared" si="19"/>
        <v>0.15672756879986971</v>
      </c>
      <c r="DL15" s="502">
        <v>0.53866533659848259</v>
      </c>
      <c r="DM15" s="611">
        <f t="shared" si="20"/>
        <v>0.13351782661782657</v>
      </c>
    </row>
    <row r="16" spans="1:117" x14ac:dyDescent="0.3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  <c r="CV16" s="502">
        <v>0.64661006571087221</v>
      </c>
      <c r="CW16" s="611">
        <f t="shared" si="12"/>
        <v>0.12189890606332143</v>
      </c>
      <c r="CX16" s="502">
        <v>0.45770630401234569</v>
      </c>
      <c r="CY16" s="611">
        <f t="shared" si="13"/>
        <v>3.8114675501967177E-2</v>
      </c>
      <c r="CZ16" s="502">
        <v>0.61348722145909651</v>
      </c>
      <c r="DA16" s="611">
        <f t="shared" si="14"/>
        <v>0.193895592948718</v>
      </c>
      <c r="DB16" s="502">
        <v>0.63860122838653577</v>
      </c>
      <c r="DC16" s="611">
        <f t="shared" si="15"/>
        <v>0.19315419672089218</v>
      </c>
      <c r="DD16" s="502">
        <v>0.30671102150537632</v>
      </c>
      <c r="DE16" s="611">
        <f t="shared" si="16"/>
        <v>9.6193548387096817E-3</v>
      </c>
      <c r="DF16" s="502">
        <v>0.29944370146356036</v>
      </c>
      <c r="DG16" s="611">
        <f t="shared" si="17"/>
        <v>6.7762399193548428E-2</v>
      </c>
      <c r="DH16" s="502">
        <v>0.56844970679012341</v>
      </c>
      <c r="DI16" s="611">
        <f t="shared" si="18"/>
        <v>3.2803869598765356E-2</v>
      </c>
      <c r="DJ16" s="502">
        <v>0.38961182191022548</v>
      </c>
      <c r="DK16" s="611">
        <f t="shared" si="19"/>
        <v>3.6771200684380001E-2</v>
      </c>
      <c r="DL16" s="502">
        <v>0.55469271045312718</v>
      </c>
      <c r="DM16" s="611">
        <f t="shared" si="20"/>
        <v>0.14045369988807493</v>
      </c>
    </row>
    <row r="17" spans="1:117" x14ac:dyDescent="0.3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  <c r="CV17" s="502">
        <v>0.18322815978117338</v>
      </c>
      <c r="CW17" s="611">
        <f t="shared" si="12"/>
        <v>3.7614959441614804E-2</v>
      </c>
      <c r="CX17" s="502">
        <v>0.28310409356725147</v>
      </c>
      <c r="CY17" s="611">
        <f t="shared" si="13"/>
        <v>0.12980725853094277</v>
      </c>
      <c r="CZ17" s="502">
        <v>0.23315564231090549</v>
      </c>
      <c r="DA17" s="611">
        <f t="shared" si="14"/>
        <v>7.9858807274596794E-2</v>
      </c>
      <c r="DB17" s="502">
        <v>0.41603922732706528</v>
      </c>
      <c r="DC17" s="611">
        <f t="shared" si="15"/>
        <v>0.18360087800071073</v>
      </c>
      <c r="DD17" s="502">
        <v>0.26229647236370496</v>
      </c>
      <c r="DE17" s="611">
        <f t="shared" si="16"/>
        <v>-2.5279758536125241E-2</v>
      </c>
      <c r="DF17" s="502">
        <v>0.33228012639124693</v>
      </c>
      <c r="DG17" s="611">
        <f t="shared" si="17"/>
        <v>0.19536327579701943</v>
      </c>
      <c r="DH17" s="502">
        <v>0.19233412768031191</v>
      </c>
      <c r="DI17" s="611">
        <f t="shared" si="18"/>
        <v>3.3658615984405477E-2</v>
      </c>
      <c r="DJ17" s="502">
        <v>0.26306411295448767</v>
      </c>
      <c r="DK17" s="611">
        <f t="shared" si="19"/>
        <v>6.8286386028476975E-2</v>
      </c>
      <c r="DL17" s="502">
        <v>0.36448717413191095</v>
      </c>
      <c r="DM17" s="611">
        <f t="shared" si="20"/>
        <v>0.14474031660347447</v>
      </c>
    </row>
    <row r="18" spans="1:117" x14ac:dyDescent="0.3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  <c r="CV18" s="502">
        <v>0.26108637213651237</v>
      </c>
      <c r="CW18" s="611">
        <f t="shared" si="12"/>
        <v>-4.2116459338208567E-2</v>
      </c>
      <c r="CX18" s="502">
        <v>0.37368680733162829</v>
      </c>
      <c r="CY18" s="611">
        <f t="shared" si="13"/>
        <v>0.1143767126643907</v>
      </c>
      <c r="CZ18" s="502">
        <v>0.28633371157827675</v>
      </c>
      <c r="DA18" s="611">
        <f t="shared" si="14"/>
        <v>2.7023616911039161E-2</v>
      </c>
      <c r="DB18" s="502">
        <v>0.29864832228831961</v>
      </c>
      <c r="DC18" s="611">
        <f t="shared" si="15"/>
        <v>2.2650717989610325E-2</v>
      </c>
      <c r="DD18" s="502">
        <v>0.51984101284272477</v>
      </c>
      <c r="DE18" s="611">
        <f t="shared" si="16"/>
        <v>0.11128439664785966</v>
      </c>
      <c r="DF18" s="502">
        <v>0.22994169897973213</v>
      </c>
      <c r="DG18" s="611">
        <f t="shared" si="17"/>
        <v>0.18765919653593938</v>
      </c>
      <c r="DH18" s="502">
        <v>0.23869598962773514</v>
      </c>
      <c r="DI18" s="611">
        <f t="shared" si="18"/>
        <v>-6.5444307905419608E-2</v>
      </c>
      <c r="DJ18" s="502">
        <v>0.33047982342748061</v>
      </c>
      <c r="DK18" s="611">
        <f t="shared" si="19"/>
        <v>7.93904581688607E-2</v>
      </c>
      <c r="DL18" s="502">
        <v>0.30937542157331166</v>
      </c>
      <c r="DM18" s="611">
        <f t="shared" si="20"/>
        <v>4.1771802592141694E-2</v>
      </c>
    </row>
    <row r="19" spans="1:117" x14ac:dyDescent="0.3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  <c r="CV19" s="502">
        <v>0.23931666707833163</v>
      </c>
      <c r="CW19" s="611">
        <f t="shared" si="12"/>
        <v>1.5461517561626281E-3</v>
      </c>
      <c r="CX19" s="502">
        <v>0.23102002509783909</v>
      </c>
      <c r="CY19" s="611">
        <f t="shared" si="13"/>
        <v>8.7887604780789719E-4</v>
      </c>
      <c r="CZ19" s="502">
        <v>0.24173599307787677</v>
      </c>
      <c r="DA19" s="611">
        <f t="shared" si="14"/>
        <v>1.159484402784558E-2</v>
      </c>
      <c r="DB19" s="502">
        <v>0.25444698149072564</v>
      </c>
      <c r="DC19" s="611">
        <f t="shared" si="15"/>
        <v>5.513864681777475E-3</v>
      </c>
      <c r="DD19" s="502">
        <v>0.23034939032422733</v>
      </c>
      <c r="DE19" s="611">
        <f t="shared" si="16"/>
        <v>9.7620885408948033E-3</v>
      </c>
      <c r="DF19" s="502">
        <v>0.22456815318875661</v>
      </c>
      <c r="DG19" s="611">
        <f t="shared" si="17"/>
        <v>7.1907984653131196E-3</v>
      </c>
      <c r="DH19" s="502">
        <v>0.24030968181044754</v>
      </c>
      <c r="DI19" s="611">
        <f t="shared" si="18"/>
        <v>1.3318157648460088E-2</v>
      </c>
      <c r="DJ19" s="502">
        <v>0.23164928590452094</v>
      </c>
      <c r="DK19" s="611">
        <f t="shared" si="19"/>
        <v>1.0055263333111381E-2</v>
      </c>
      <c r="DL19" s="502">
        <v>0.2467642415862171</v>
      </c>
      <c r="DM19" s="611">
        <f t="shared" si="20"/>
        <v>7.0442993921170927E-3</v>
      </c>
    </row>
    <row r="20" spans="1:117" x14ac:dyDescent="0.3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  <c r="CV20" s="502">
        <v>0.42164077242750581</v>
      </c>
      <c r="CW20" s="610">
        <f t="shared" si="12"/>
        <v>4.6933915942136306E-2</v>
      </c>
      <c r="CX20" s="502">
        <v>0.41715244757103964</v>
      </c>
      <c r="CY20" s="610">
        <f t="shared" si="13"/>
        <v>5.813789389793883E-2</v>
      </c>
      <c r="CZ20" s="502">
        <v>0.4571921096068301</v>
      </c>
      <c r="DA20" s="610">
        <f t="shared" si="14"/>
        <v>9.8177555933729288E-2</v>
      </c>
      <c r="DB20" s="502">
        <v>0.53055702678387606</v>
      </c>
      <c r="DC20" s="610">
        <f t="shared" si="15"/>
        <v>0.13590249986603825</v>
      </c>
      <c r="DD20" s="502">
        <v>0.40521229560835847</v>
      </c>
      <c r="DE20" s="610">
        <f t="shared" si="16"/>
        <v>2.9504389377397966E-2</v>
      </c>
      <c r="DF20" s="502">
        <v>0.39046995463452389</v>
      </c>
      <c r="DG20" s="610">
        <f t="shared" si="17"/>
        <v>3.2093048625862486E-2</v>
      </c>
      <c r="DH20" s="502">
        <v>0.39806516930406671</v>
      </c>
      <c r="DI20" s="610">
        <f t="shared" si="18"/>
        <v>4.1120740279904755E-2</v>
      </c>
      <c r="DJ20" s="502">
        <v>0.39791418300707992</v>
      </c>
      <c r="DK20" s="610">
        <f t="shared" si="19"/>
        <v>3.4164595505415341E-2</v>
      </c>
      <c r="DL20" s="502">
        <v>0.48585687430231844</v>
      </c>
      <c r="DM20" s="610">
        <f t="shared" si="20"/>
        <v>0.10161719876282471</v>
      </c>
    </row>
    <row r="21" spans="1:117" x14ac:dyDescent="0.3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  <c r="CV21" s="502">
        <v>0.38433755524770763</v>
      </c>
      <c r="CW21" s="611">
        <f t="shared" si="12"/>
        <v>3.3670225242063756E-2</v>
      </c>
      <c r="CX21" s="502">
        <v>0.37658664981443607</v>
      </c>
      <c r="CY21" s="611">
        <f t="shared" si="13"/>
        <v>6.1165899410556834E-2</v>
      </c>
      <c r="CZ21" s="502">
        <v>0.42676061228591911</v>
      </c>
      <c r="DA21" s="611">
        <f t="shared" si="14"/>
        <v>0.11133986188203987</v>
      </c>
      <c r="DB21" s="502">
        <v>0.48177748198237208</v>
      </c>
      <c r="DC21" s="611">
        <f t="shared" si="15"/>
        <v>0.15873044313760926</v>
      </c>
      <c r="DD21" s="502">
        <v>0.37739912849718904</v>
      </c>
      <c r="DE21" s="611">
        <f t="shared" si="16"/>
        <v>-4.1160508791990069E-2</v>
      </c>
      <c r="DF21" s="502">
        <v>0.35883322430386055</v>
      </c>
      <c r="DG21" s="611">
        <f t="shared" si="17"/>
        <v>4.0560032177437644E-2</v>
      </c>
      <c r="DH21" s="502">
        <v>0.36460476406877224</v>
      </c>
      <c r="DI21" s="611">
        <f t="shared" si="18"/>
        <v>7.3023123532530487E-2</v>
      </c>
      <c r="DJ21" s="502">
        <v>0.36697115064017066</v>
      </c>
      <c r="DK21" s="611">
        <f t="shared" si="19"/>
        <v>2.3609553597008559E-2</v>
      </c>
      <c r="DL21" s="502">
        <v>0.4430881688560625</v>
      </c>
      <c r="DM21" s="611">
        <f t="shared" si="20"/>
        <v>0.11319519831074026</v>
      </c>
    </row>
    <row r="22" spans="1:117" x14ac:dyDescent="0.3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  <c r="CV22" s="502">
        <v>0.54700418454367283</v>
      </c>
      <c r="CW22" s="611">
        <f t="shared" si="12"/>
        <v>2.118234546321307E-2</v>
      </c>
      <c r="CX22" s="502">
        <v>0.61221516146688559</v>
      </c>
      <c r="CY22" s="611">
        <f t="shared" si="13"/>
        <v>0.16266647103580595</v>
      </c>
      <c r="CZ22" s="502">
        <v>0.58508638057344964</v>
      </c>
      <c r="DA22" s="611">
        <f t="shared" si="14"/>
        <v>0.13553769014236999</v>
      </c>
      <c r="DB22" s="502">
        <v>0.61108620576254891</v>
      </c>
      <c r="DC22" s="611">
        <f t="shared" si="15"/>
        <v>0.10170664820510034</v>
      </c>
      <c r="DD22" s="502">
        <v>0.61900733619365433</v>
      </c>
      <c r="DE22" s="611">
        <f t="shared" si="16"/>
        <v>0.60814194342920702</v>
      </c>
      <c r="DF22" s="502">
        <v>0.62091695137454317</v>
      </c>
      <c r="DG22" s="611">
        <f t="shared" si="17"/>
        <v>7.4376046135918306E-2</v>
      </c>
      <c r="DH22" s="502">
        <v>0.57348045977011486</v>
      </c>
      <c r="DI22" s="611">
        <f t="shared" si="18"/>
        <v>3.2055281882866771E-3</v>
      </c>
      <c r="DJ22" s="502">
        <v>0.60480507290997354</v>
      </c>
      <c r="DK22" s="611">
        <f t="shared" si="19"/>
        <v>0.23102416871921172</v>
      </c>
      <c r="DL22" s="502">
        <v>0.60896948699904363</v>
      </c>
      <c r="DM22" s="611">
        <f t="shared" si="20"/>
        <v>0.14528617892780449</v>
      </c>
    </row>
    <row r="23" spans="1:117" x14ac:dyDescent="0.3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  <c r="CV23" s="502">
        <v>0.33853799679799224</v>
      </c>
      <c r="CW23" s="611">
        <f t="shared" si="12"/>
        <v>2.0599949157309394E-2</v>
      </c>
      <c r="CX23" s="502">
        <v>0.32770516990833892</v>
      </c>
      <c r="CY23" s="611">
        <f t="shared" si="13"/>
        <v>-3.510278035735781E-2</v>
      </c>
      <c r="CZ23" s="502">
        <v>0.41162658367789157</v>
      </c>
      <c r="DA23" s="611">
        <f t="shared" si="14"/>
        <v>4.8818633412194834E-2</v>
      </c>
      <c r="DB23" s="502">
        <v>0.53950003242289835</v>
      </c>
      <c r="DC23" s="611">
        <f t="shared" si="15"/>
        <v>9.314610777000859E-2</v>
      </c>
      <c r="DD23" s="502">
        <v>0.31305068583544277</v>
      </c>
      <c r="DE23" s="611">
        <f t="shared" si="16"/>
        <v>3.9274036693277892E-2</v>
      </c>
      <c r="DF23" s="502">
        <v>0.2690202018562991</v>
      </c>
      <c r="DG23" s="611">
        <f t="shared" si="17"/>
        <v>-4.806924341749419E-2</v>
      </c>
      <c r="DH23" s="502">
        <v>0.29869915045830536</v>
      </c>
      <c r="DI23" s="611">
        <f t="shared" si="18"/>
        <v>-3.309797116029517E-2</v>
      </c>
      <c r="DJ23" s="502">
        <v>0.29353447861079524</v>
      </c>
      <c r="DK23" s="611">
        <f t="shared" si="19"/>
        <v>-1.3756418948473459E-2</v>
      </c>
      <c r="DL23" s="502">
        <v>0.45661054176094423</v>
      </c>
      <c r="DM23" s="611">
        <f t="shared" si="20"/>
        <v>5.7120347850227182E-2</v>
      </c>
    </row>
    <row r="24" spans="1:117" x14ac:dyDescent="0.3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  <c r="CV24" s="502">
        <v>0.64241431451612907</v>
      </c>
      <c r="CW24" s="611">
        <f t="shared" si="12"/>
        <v>0.14461176411290327</v>
      </c>
      <c r="CX24" s="502">
        <v>0.62485032291666676</v>
      </c>
      <c r="CY24" s="611">
        <f t="shared" si="13"/>
        <v>0.11664525766941403</v>
      </c>
      <c r="CZ24" s="502">
        <v>0.610827986492674</v>
      </c>
      <c r="DA24" s="611">
        <f t="shared" si="14"/>
        <v>0.10262292124542127</v>
      </c>
      <c r="DB24" s="502">
        <v>0.71636975195672192</v>
      </c>
      <c r="DC24" s="611">
        <f t="shared" si="15"/>
        <v>0.13748610382136284</v>
      </c>
      <c r="DD24" s="502">
        <v>0.556739247311828</v>
      </c>
      <c r="DE24" s="611">
        <f t="shared" si="16"/>
        <v>-1.3711599462365665E-2</v>
      </c>
      <c r="DF24" s="502">
        <v>0.5802572043010753</v>
      </c>
      <c r="DG24" s="611">
        <f t="shared" si="17"/>
        <v>7.9230645161290414E-2</v>
      </c>
      <c r="DH24" s="502">
        <v>0.60000255555555559</v>
      </c>
      <c r="DI24" s="611">
        <f t="shared" si="18"/>
        <v>4.0203552083333371E-2</v>
      </c>
      <c r="DJ24" s="502">
        <v>0.57877137681159418</v>
      </c>
      <c r="DK24" s="611">
        <f t="shared" si="19"/>
        <v>3.5186923686594151E-2</v>
      </c>
      <c r="DL24" s="502">
        <v>0.66999960355616606</v>
      </c>
      <c r="DM24" s="611">
        <f t="shared" si="20"/>
        <v>0.10301165483821728</v>
      </c>
    </row>
    <row r="25" spans="1:117" x14ac:dyDescent="0.3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  <c r="CV25" s="502">
        <v>2.7589874551971323E-2</v>
      </c>
      <c r="CW25" s="611">
        <f t="shared" si="12"/>
        <v>1.8094922341696532E-2</v>
      </c>
      <c r="CX25" s="502">
        <v>1.3400308641975309E-3</v>
      </c>
      <c r="CY25" s="611">
        <f t="shared" si="13"/>
        <v>-2.3891205399538731E-3</v>
      </c>
      <c r="CZ25" s="502">
        <v>9.9073361823361818E-3</v>
      </c>
      <c r="DA25" s="611">
        <f t="shared" si="14"/>
        <v>6.1781847781847785E-3</v>
      </c>
      <c r="DB25" s="502">
        <v>7.0549161039492533E-3</v>
      </c>
      <c r="DC25" s="611">
        <f t="shared" si="15"/>
        <v>4.1169531409862899E-3</v>
      </c>
      <c r="DD25" s="502">
        <v>1.8435902031063323E-2</v>
      </c>
      <c r="DE25" s="611">
        <f t="shared" si="16"/>
        <v>-8.764336917562697E-4</v>
      </c>
      <c r="DF25" s="502">
        <v>3.66026284348865E-2</v>
      </c>
      <c r="DG25" s="611">
        <f t="shared" si="17"/>
        <v>3.1673207885304658E-2</v>
      </c>
      <c r="DH25" s="502">
        <v>0</v>
      </c>
      <c r="DI25" s="611">
        <f t="shared" si="18"/>
        <v>0</v>
      </c>
      <c r="DJ25" s="502">
        <v>1.854559178743961E-2</v>
      </c>
      <c r="DK25" s="611">
        <f t="shared" si="19"/>
        <v>1.0377173913043476E-2</v>
      </c>
      <c r="DL25" s="502">
        <v>1.0927231718898384E-2</v>
      </c>
      <c r="DM25" s="611">
        <f t="shared" si="20"/>
        <v>6.2266246099579427E-3</v>
      </c>
    </row>
    <row r="26" spans="1:117" x14ac:dyDescent="0.3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  <c r="CV26" s="292"/>
      <c r="CW26" s="607">
        <f t="shared" si="12"/>
        <v>0</v>
      </c>
      <c r="CX26" s="292"/>
      <c r="CY26" s="607">
        <f t="shared" si="13"/>
        <v>0</v>
      </c>
      <c r="CZ26" s="292">
        <v>0</v>
      </c>
      <c r="DA26" s="607">
        <f t="shared" si="14"/>
        <v>0</v>
      </c>
      <c r="DB26" s="292">
        <v>0</v>
      </c>
      <c r="DC26" s="607">
        <f t="shared" si="15"/>
        <v>0</v>
      </c>
      <c r="DD26" s="292"/>
      <c r="DE26" s="607">
        <f t="shared" si="16"/>
        <v>0</v>
      </c>
      <c r="DF26" s="292"/>
      <c r="DG26" s="607">
        <f t="shared" si="17"/>
        <v>0</v>
      </c>
      <c r="DH26" s="292"/>
      <c r="DI26" s="607">
        <f t="shared" si="18"/>
        <v>0</v>
      </c>
      <c r="DJ26" s="292">
        <v>0</v>
      </c>
      <c r="DK26" s="607">
        <f t="shared" si="19"/>
        <v>0</v>
      </c>
      <c r="DL26" s="292">
        <v>0</v>
      </c>
      <c r="DM26" s="607">
        <f t="shared" si="20"/>
        <v>0</v>
      </c>
    </row>
    <row r="27" spans="1:117" x14ac:dyDescent="0.3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  <c r="CV27" s="502">
        <v>0.23822872386116278</v>
      </c>
      <c r="CW27" s="610">
        <f t="shared" si="12"/>
        <v>-1.5699228811189847E-3</v>
      </c>
      <c r="CX27" s="502">
        <v>0.22385977366923329</v>
      </c>
      <c r="CY27" s="610">
        <f t="shared" si="13"/>
        <v>-1.3248404744768488E-2</v>
      </c>
      <c r="CZ27" s="502">
        <v>0.24366360575713517</v>
      </c>
      <c r="DA27" s="610">
        <f t="shared" si="14"/>
        <v>6.5554273431333854E-3</v>
      </c>
      <c r="DB27" s="502">
        <v>0.27497368816966467</v>
      </c>
      <c r="DC27" s="610">
        <f t="shared" si="15"/>
        <v>-6.6813067443877161E-4</v>
      </c>
      <c r="DD27" s="502">
        <v>0.20623822822627788</v>
      </c>
      <c r="DE27" s="610">
        <f t="shared" si="16"/>
        <v>1.711517567235693E-2</v>
      </c>
      <c r="DF27" s="502">
        <v>0.25304264341398719</v>
      </c>
      <c r="DG27" s="610">
        <f t="shared" si="17"/>
        <v>6.9410201770673252E-3</v>
      </c>
      <c r="DH27" s="502">
        <v>0.22343306716796682</v>
      </c>
      <c r="DI27" s="610">
        <f t="shared" si="18"/>
        <v>3.7260086910486656E-3</v>
      </c>
      <c r="DJ27" s="502">
        <v>0.22761629386833931</v>
      </c>
      <c r="DK27" s="610">
        <f t="shared" si="19"/>
        <v>9.3206183589350511E-3</v>
      </c>
      <c r="DL27" s="502">
        <v>0.2590184399409286</v>
      </c>
      <c r="DM27" s="610">
        <f t="shared" si="20"/>
        <v>2.6765392075505656E-3</v>
      </c>
    </row>
    <row r="28" spans="1:117" x14ac:dyDescent="0.3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  <c r="CV28" s="502">
        <v>0.24219705749790746</v>
      </c>
      <c r="CW28" s="611">
        <f t="shared" si="12"/>
        <v>-3.0896204902023383E-3</v>
      </c>
      <c r="CX28" s="502">
        <v>0.22366927603127079</v>
      </c>
      <c r="CY28" s="611">
        <f t="shared" si="13"/>
        <v>-1.6849423291694976E-2</v>
      </c>
      <c r="CZ28" s="502">
        <v>0.246950678542183</v>
      </c>
      <c r="DA28" s="611">
        <f t="shared" si="14"/>
        <v>6.431979219217232E-3</v>
      </c>
      <c r="DB28" s="502">
        <v>0.28078842372805035</v>
      </c>
      <c r="DC28" s="611">
        <f t="shared" si="15"/>
        <v>-1.3449671789018125E-3</v>
      </c>
      <c r="DD28" s="502">
        <v>0.20502006739209752</v>
      </c>
      <c r="DE28" s="611">
        <f t="shared" si="16"/>
        <v>1.7988217114158794E-2</v>
      </c>
      <c r="DF28" s="502">
        <v>0.26079364121219922</v>
      </c>
      <c r="DG28" s="611">
        <f t="shared" si="17"/>
        <v>9.5916969823793274E-3</v>
      </c>
      <c r="DH28" s="502">
        <v>0.22518460994677317</v>
      </c>
      <c r="DI28" s="611">
        <f t="shared" si="18"/>
        <v>4.4740172432912451E-3</v>
      </c>
      <c r="DJ28" s="502">
        <v>0.23038873114278688</v>
      </c>
      <c r="DK28" s="611">
        <f t="shared" si="19"/>
        <v>1.0752150590124077E-2</v>
      </c>
      <c r="DL28" s="502">
        <v>0.26380391194107511</v>
      </c>
      <c r="DM28" s="611">
        <f t="shared" si="20"/>
        <v>2.7317171974731713E-3</v>
      </c>
    </row>
    <row r="29" spans="1:117" x14ac:dyDescent="0.3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  <c r="CV29" s="502">
        <v>0.13287082687702492</v>
      </c>
      <c r="CW29" s="611">
        <f t="shared" si="12"/>
        <v>-1.2325679673193535E-3</v>
      </c>
      <c r="CX29" s="502">
        <v>0.10465793304221252</v>
      </c>
      <c r="CY29" s="611">
        <f t="shared" si="13"/>
        <v>-3.984516211590447E-3</v>
      </c>
      <c r="CZ29" s="502">
        <v>0.11455684053937329</v>
      </c>
      <c r="DA29" s="611">
        <f t="shared" si="14"/>
        <v>5.9143912855703223E-3</v>
      </c>
      <c r="DB29" s="502">
        <v>0.10610026779898186</v>
      </c>
      <c r="DC29" s="611">
        <f t="shared" si="15"/>
        <v>-9.4694685034622805E-4</v>
      </c>
      <c r="DD29" s="502">
        <v>8.1701648119453449E-2</v>
      </c>
      <c r="DE29" s="611">
        <f t="shared" si="16"/>
        <v>2.5848711086068468E-2</v>
      </c>
      <c r="DF29" s="502">
        <v>0.16283983659670376</v>
      </c>
      <c r="DG29" s="611">
        <f t="shared" si="17"/>
        <v>1.4086491055078171E-2</v>
      </c>
      <c r="DH29" s="502">
        <v>0.11179039301310044</v>
      </c>
      <c r="DI29" s="611">
        <f t="shared" si="18"/>
        <v>-8.7336244541484642E-3</v>
      </c>
      <c r="DJ29" s="502">
        <v>0.11885323713689007</v>
      </c>
      <c r="DK29" s="611">
        <f t="shared" si="19"/>
        <v>1.0608505790772729E-2</v>
      </c>
      <c r="DL29" s="502">
        <v>0.11039797175168355</v>
      </c>
      <c r="DM29" s="611">
        <f t="shared" si="20"/>
        <v>2.9471983620455305E-3</v>
      </c>
    </row>
    <row r="30" spans="1:117" x14ac:dyDescent="0.3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  <c r="CV30" s="502">
        <v>0.40836495888678054</v>
      </c>
      <c r="CW30" s="611">
        <f t="shared" si="12"/>
        <v>-5.6662449926207503E-3</v>
      </c>
      <c r="CX30" s="502">
        <v>0.4020235140931373</v>
      </c>
      <c r="CY30" s="611">
        <f t="shared" si="13"/>
        <v>-3.5965784190278627E-2</v>
      </c>
      <c r="CZ30" s="502">
        <v>0.44559634631096035</v>
      </c>
      <c r="DA30" s="611">
        <f t="shared" si="14"/>
        <v>7.6070480275444163E-3</v>
      </c>
      <c r="DB30" s="502">
        <v>0.54060374998871563</v>
      </c>
      <c r="DC30" s="611">
        <f t="shared" si="15"/>
        <v>-1.8844239180477729E-3</v>
      </c>
      <c r="DD30" s="502">
        <v>0.38886253426101625</v>
      </c>
      <c r="DE30" s="611">
        <f t="shared" si="16"/>
        <v>7.9063883617963016E-3</v>
      </c>
      <c r="DF30" s="502">
        <v>0.41141708834071267</v>
      </c>
      <c r="DG30" s="611">
        <f t="shared" si="17"/>
        <v>3.3051503531520421E-3</v>
      </c>
      <c r="DH30" s="502">
        <v>0.395889705882353</v>
      </c>
      <c r="DI30" s="611">
        <f t="shared" si="18"/>
        <v>2.3204520697167774E-2</v>
      </c>
      <c r="DJ30" s="502">
        <v>0.3987539073600454</v>
      </c>
      <c r="DK30" s="611">
        <f t="shared" si="19"/>
        <v>1.134449262041759E-2</v>
      </c>
      <c r="DL30" s="502">
        <v>0.49280087261934696</v>
      </c>
      <c r="DM30" s="611">
        <f t="shared" si="20"/>
        <v>2.5736724978454584E-3</v>
      </c>
    </row>
    <row r="31" spans="1:117" x14ac:dyDescent="0.3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  <c r="CV31" s="502">
        <v>0</v>
      </c>
      <c r="CW31" s="611">
        <f t="shared" si="12"/>
        <v>-3.6430982745686426E-3</v>
      </c>
      <c r="CX31" s="502">
        <v>8.1094961240310084E-3</v>
      </c>
      <c r="CY31" s="611">
        <f t="shared" si="13"/>
        <v>3.3513182553880231E-3</v>
      </c>
      <c r="CZ31" s="502">
        <v>2.6734602606695631E-3</v>
      </c>
      <c r="DA31" s="611">
        <f t="shared" si="14"/>
        <v>-2.0847176079734223E-3</v>
      </c>
      <c r="DB31" s="502">
        <v>1.9194076834125663E-3</v>
      </c>
      <c r="DC31" s="611">
        <f t="shared" si="15"/>
        <v>-1.7062829243222415E-3</v>
      </c>
      <c r="DD31" s="502">
        <v>0</v>
      </c>
      <c r="DE31" s="611">
        <f t="shared" si="16"/>
        <v>0</v>
      </c>
      <c r="DF31" s="502">
        <v>1.0755813953488371E-2</v>
      </c>
      <c r="DG31" s="611">
        <f t="shared" si="17"/>
        <v>9.2029257314328577E-3</v>
      </c>
      <c r="DH31" s="502">
        <v>5.2083333333333339E-3</v>
      </c>
      <c r="DI31" s="611">
        <f t="shared" si="18"/>
        <v>7.2189922480620124E-4</v>
      </c>
      <c r="DJ31" s="502">
        <v>5.3226112234580382E-3</v>
      </c>
      <c r="DK31" s="611">
        <f t="shared" si="19"/>
        <v>3.3363877654196154E-3</v>
      </c>
      <c r="DL31" s="502">
        <v>3.0662748104608568E-3</v>
      </c>
      <c r="DM31" s="611">
        <f t="shared" si="20"/>
        <v>-6.9213732004436493E-6</v>
      </c>
    </row>
    <row r="32" spans="1:117" x14ac:dyDescent="0.3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  <c r="CV32" s="502">
        <v>0.21220175410813924</v>
      </c>
      <c r="CW32" s="611">
        <f t="shared" si="12"/>
        <v>8.4279185835173243E-3</v>
      </c>
      <c r="CX32" s="502">
        <v>0.22510918380334188</v>
      </c>
      <c r="CY32" s="611">
        <f t="shared" si="13"/>
        <v>1.0388518578647699E-2</v>
      </c>
      <c r="CZ32" s="502">
        <v>0.22217839802200456</v>
      </c>
      <c r="DA32" s="611">
        <f t="shared" si="14"/>
        <v>7.4577327973103791E-3</v>
      </c>
      <c r="DB32" s="502">
        <v>0.23695293698793113</v>
      </c>
      <c r="DC32" s="611">
        <f t="shared" si="15"/>
        <v>3.9290064778127742E-3</v>
      </c>
      <c r="DD32" s="502">
        <v>0.22528750626823804</v>
      </c>
      <c r="DE32" s="611">
        <f t="shared" si="16"/>
        <v>2.2209177786683743E-2</v>
      </c>
      <c r="DF32" s="502">
        <v>0.21264560353648904</v>
      </c>
      <c r="DG32" s="611">
        <f t="shared" si="17"/>
        <v>5.812218652944956E-4</v>
      </c>
      <c r="DH32" s="502">
        <v>0.22288722059695218</v>
      </c>
      <c r="DI32" s="611">
        <f t="shared" si="18"/>
        <v>9.8772968565678798E-3</v>
      </c>
      <c r="DJ32" s="502">
        <v>0.2202450328462511</v>
      </c>
      <c r="DK32" s="611">
        <f t="shared" si="19"/>
        <v>1.0897952716946158E-2</v>
      </c>
      <c r="DL32" s="502">
        <v>0.23149011048754126</v>
      </c>
      <c r="DM32" s="611">
        <f t="shared" si="20"/>
        <v>6.3722324042430611E-3</v>
      </c>
    </row>
    <row r="33" spans="1:117" x14ac:dyDescent="0.3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  <c r="CV33" s="502">
        <v>4.3430779569892476E-2</v>
      </c>
      <c r="CW33" s="610">
        <f t="shared" si="12"/>
        <v>-1.0042842741935482E-2</v>
      </c>
      <c r="CX33" s="502">
        <v>1.7508680555555555E-2</v>
      </c>
      <c r="CY33" s="610">
        <f t="shared" si="13"/>
        <v>-3.2328201312576313E-2</v>
      </c>
      <c r="CZ33" s="502">
        <v>4.2804201007326008E-2</v>
      </c>
      <c r="DA33" s="610">
        <f t="shared" si="14"/>
        <v>-7.0326808608058636E-3</v>
      </c>
      <c r="DB33" s="502">
        <v>6.9506790976058927E-2</v>
      </c>
      <c r="DC33" s="610">
        <f t="shared" si="15"/>
        <v>-6.437758977900554E-3</v>
      </c>
      <c r="DD33" s="502">
        <v>3.3602150537634409E-5</v>
      </c>
      <c r="DE33" s="610">
        <f t="shared" si="16"/>
        <v>3.3602150537634409E-5</v>
      </c>
      <c r="DF33" s="502">
        <v>8.4005376344086021E-6</v>
      </c>
      <c r="DG33" s="610">
        <f t="shared" si="17"/>
        <v>0</v>
      </c>
      <c r="DH33" s="502">
        <v>2.7105034722222223E-2</v>
      </c>
      <c r="DI33" s="610">
        <f t="shared" si="18"/>
        <v>1.0203993055555555E-2</v>
      </c>
      <c r="DJ33" s="502">
        <v>8.852751358695652E-3</v>
      </c>
      <c r="DK33" s="610">
        <f t="shared" si="19"/>
        <v>3.3387115036231886E-3</v>
      </c>
      <c r="DL33" s="502">
        <v>4.90666018009768E-2</v>
      </c>
      <c r="DM33" s="610">
        <f t="shared" si="20"/>
        <v>-3.1431242368742396E-3</v>
      </c>
    </row>
    <row r="34" spans="1:117" x14ac:dyDescent="0.3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  <c r="CV34" s="502">
        <v>4.3430779569892476E-2</v>
      </c>
      <c r="CW34" s="611">
        <f t="shared" si="12"/>
        <v>-1.0042842741935482E-2</v>
      </c>
      <c r="CX34" s="502">
        <v>1.7508680555555555E-2</v>
      </c>
      <c r="CY34" s="611">
        <f t="shared" si="13"/>
        <v>-3.2328201312576313E-2</v>
      </c>
      <c r="CZ34" s="502">
        <v>4.2804201007326008E-2</v>
      </c>
      <c r="DA34" s="611">
        <f t="shared" si="14"/>
        <v>-7.0326808608058636E-3</v>
      </c>
      <c r="DB34" s="502">
        <v>6.9506790976058927E-2</v>
      </c>
      <c r="DC34" s="611">
        <f t="shared" si="15"/>
        <v>-6.437758977900554E-3</v>
      </c>
      <c r="DD34" s="502">
        <v>3.3602150537634409E-5</v>
      </c>
      <c r="DE34" s="611">
        <f t="shared" si="16"/>
        <v>3.3602150537634409E-5</v>
      </c>
      <c r="DF34" s="502">
        <v>8.4005376344086021E-6</v>
      </c>
      <c r="DG34" s="611">
        <f t="shared" si="17"/>
        <v>8.4005376344086021E-6</v>
      </c>
      <c r="DH34" s="502">
        <v>2.7105034722222223E-2</v>
      </c>
      <c r="DI34" s="611">
        <f t="shared" si="18"/>
        <v>1.0203993055555555E-2</v>
      </c>
      <c r="DJ34" s="502">
        <v>8.852751358695652E-3</v>
      </c>
      <c r="DK34" s="611">
        <f t="shared" si="19"/>
        <v>3.3387115036231886E-3</v>
      </c>
      <c r="DL34" s="502">
        <v>4.90666018009768E-2</v>
      </c>
      <c r="DM34" s="611">
        <f t="shared" si="20"/>
        <v>-3.1431242368742396E-3</v>
      </c>
    </row>
    <row r="35" spans="1:117" x14ac:dyDescent="0.3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  <c r="CV35" s="502">
        <v>0</v>
      </c>
      <c r="CW35" s="611">
        <f t="shared" si="12"/>
        <v>0</v>
      </c>
      <c r="CX35" s="502">
        <v>0</v>
      </c>
      <c r="CY35" s="611">
        <f t="shared" si="13"/>
        <v>-7.5610773155416009E-3</v>
      </c>
      <c r="CZ35" s="502">
        <v>2.6102989272632129E-3</v>
      </c>
      <c r="DA35" s="611">
        <f t="shared" si="14"/>
        <v>-4.950778388278388E-3</v>
      </c>
      <c r="DB35" s="502">
        <v>1.7684490923441203E-2</v>
      </c>
      <c r="DC35" s="611">
        <f t="shared" si="15"/>
        <v>-3.9987421073401676E-3</v>
      </c>
      <c r="DD35" s="502">
        <v>0</v>
      </c>
      <c r="DE35" s="611">
        <f t="shared" si="16"/>
        <v>0</v>
      </c>
      <c r="DF35" s="502">
        <v>0</v>
      </c>
      <c r="DG35" s="611">
        <f t="shared" si="17"/>
        <v>0</v>
      </c>
      <c r="DH35" s="502">
        <v>0</v>
      </c>
      <c r="DI35" s="611">
        <f t="shared" si="18"/>
        <v>0</v>
      </c>
      <c r="DJ35" s="502">
        <v>0</v>
      </c>
      <c r="DK35" s="611">
        <f t="shared" si="19"/>
        <v>0</v>
      </c>
      <c r="DL35" s="502">
        <v>1.1724882260596549E-2</v>
      </c>
      <c r="DM35" s="611">
        <f t="shared" si="20"/>
        <v>-2.6511806645735173E-3</v>
      </c>
    </row>
    <row r="36" spans="1:117" x14ac:dyDescent="0.3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  <c r="CV36" s="502">
        <v>0.1447692652329749</v>
      </c>
      <c r="CW36" s="611">
        <f t="shared" si="12"/>
        <v>-3.3476142473118281E-2</v>
      </c>
      <c r="CX36" s="502">
        <v>5.8362268518518522E-2</v>
      </c>
      <c r="CY36" s="611">
        <f t="shared" si="13"/>
        <v>-9.0118157305657309E-2</v>
      </c>
      <c r="CZ36" s="502">
        <v>0.13658997252747251</v>
      </c>
      <c r="DA36" s="611">
        <f t="shared" si="14"/>
        <v>-1.1890453296703324E-2</v>
      </c>
      <c r="DB36" s="502">
        <v>0.19042549109883364</v>
      </c>
      <c r="DC36" s="611">
        <f t="shared" si="15"/>
        <v>-1.2128798342541436E-2</v>
      </c>
      <c r="DD36" s="502">
        <v>1.1200716845878136E-4</v>
      </c>
      <c r="DE36" s="611">
        <f t="shared" si="16"/>
        <v>1.1200716845878136E-4</v>
      </c>
      <c r="DF36" s="502">
        <v>2.800179211469534E-5</v>
      </c>
      <c r="DG36" s="611">
        <f t="shared" si="17"/>
        <v>0</v>
      </c>
      <c r="DH36" s="502">
        <v>9.0350115740740741E-2</v>
      </c>
      <c r="DI36" s="611">
        <f t="shared" si="18"/>
        <v>3.4013310185185185E-2</v>
      </c>
      <c r="DJ36" s="502">
        <v>2.9509171195652172E-2</v>
      </c>
      <c r="DK36" s="611">
        <f t="shared" si="19"/>
        <v>1.1129038345410628E-2</v>
      </c>
      <c r="DL36" s="502">
        <v>0.13619728072853074</v>
      </c>
      <c r="DM36" s="611">
        <f t="shared" si="20"/>
        <v>-4.2909925722425524E-3</v>
      </c>
    </row>
    <row r="37" spans="1:117" x14ac:dyDescent="0.3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  <c r="CV37" s="502">
        <v>0.20035350822687714</v>
      </c>
      <c r="CW37" s="610">
        <f t="shared" si="12"/>
        <v>6.9595835132468808E-3</v>
      </c>
      <c r="CX37" s="502">
        <v>0.11866543330794063</v>
      </c>
      <c r="CY37" s="610">
        <f t="shared" si="13"/>
        <v>-7.4332884078231798E-2</v>
      </c>
      <c r="CZ37" s="502">
        <v>0.17880911122830809</v>
      </c>
      <c r="DA37" s="610">
        <f t="shared" si="14"/>
        <v>-1.4189206157864342E-2</v>
      </c>
      <c r="DB37" s="502">
        <v>0.20349130825310138</v>
      </c>
      <c r="DC37" s="610">
        <f t="shared" si="15"/>
        <v>-4.5613177247523229E-3</v>
      </c>
      <c r="DD37" s="502">
        <v>0.10591204771483435</v>
      </c>
      <c r="DE37" s="610">
        <f t="shared" si="16"/>
        <v>-4.2512260451662051E-2</v>
      </c>
      <c r="DF37" s="502">
        <v>0.12543047613029604</v>
      </c>
      <c r="DG37" s="610">
        <f t="shared" si="17"/>
        <v>1.1356495669787497E-2</v>
      </c>
      <c r="DH37" s="502">
        <v>0.13654913483512893</v>
      </c>
      <c r="DI37" s="610">
        <f t="shared" si="18"/>
        <v>-2.3941669387311237E-3</v>
      </c>
      <c r="DJ37" s="502">
        <v>0.12247926395927076</v>
      </c>
      <c r="DK37" s="610">
        <f t="shared" si="19"/>
        <v>-1.1278844743478747E-2</v>
      </c>
      <c r="DL37" s="502">
        <v>0.17619153413057878</v>
      </c>
      <c r="DM37" s="610">
        <f t="shared" si="20"/>
        <v>-6.8241116666536705E-3</v>
      </c>
    </row>
    <row r="38" spans="1:117" x14ac:dyDescent="0.3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  <c r="CV38" s="502">
        <v>0.20035350822687714</v>
      </c>
      <c r="CW38" s="610">
        <f t="shared" si="12"/>
        <v>6.9595835132468808E-3</v>
      </c>
      <c r="CX38" s="502">
        <v>0.11866543330794063</v>
      </c>
      <c r="CY38" s="610">
        <f t="shared" si="13"/>
        <v>-7.4332884078231798E-2</v>
      </c>
      <c r="CZ38" s="502">
        <v>0.17880911122830809</v>
      </c>
      <c r="DA38" s="610">
        <f t="shared" si="14"/>
        <v>-1.4189206157864342E-2</v>
      </c>
      <c r="DB38" s="502">
        <v>0.20349130825310138</v>
      </c>
      <c r="DC38" s="610">
        <f t="shared" si="15"/>
        <v>-4.5613177247523229E-3</v>
      </c>
      <c r="DD38" s="502">
        <v>0.10591204771483435</v>
      </c>
      <c r="DE38" s="610">
        <f t="shared" si="16"/>
        <v>-4.2512260451662051E-2</v>
      </c>
      <c r="DF38" s="502">
        <v>0.12543047613029604</v>
      </c>
      <c r="DG38" s="610">
        <f t="shared" si="17"/>
        <v>1.1356495669787497E-2</v>
      </c>
      <c r="DH38" s="502">
        <v>0.13654913483512893</v>
      </c>
      <c r="DI38" s="610">
        <f t="shared" si="18"/>
        <v>-2.3941669387311237E-3</v>
      </c>
      <c r="DJ38" s="502">
        <v>0.12247926395927076</v>
      </c>
      <c r="DK38" s="610">
        <f t="shared" si="19"/>
        <v>-1.1278844743478747E-2</v>
      </c>
      <c r="DL38" s="502">
        <v>0.17619153413057875</v>
      </c>
      <c r="DM38" s="610">
        <f t="shared" si="20"/>
        <v>-6.8241116666536983E-3</v>
      </c>
    </row>
    <row r="39" spans="1:117" x14ac:dyDescent="0.3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  <c r="CV39" s="502">
        <v>0.19724462365591397</v>
      </c>
      <c r="CW39" s="611">
        <f t="shared" si="12"/>
        <v>1.968125960061462E-3</v>
      </c>
      <c r="CX39" s="502">
        <v>1.5500992063492064E-2</v>
      </c>
      <c r="CY39" s="611">
        <f t="shared" si="13"/>
        <v>-0.12160817852782138</v>
      </c>
      <c r="CZ39" s="502">
        <v>0.13866267660910517</v>
      </c>
      <c r="DA39" s="611">
        <f t="shared" si="14"/>
        <v>1.5535060177917226E-3</v>
      </c>
      <c r="DB39" s="502">
        <v>0.1664899039726388</v>
      </c>
      <c r="DC39" s="611">
        <f t="shared" si="15"/>
        <v>1.9402788739805443E-3</v>
      </c>
      <c r="DD39" s="502">
        <v>0</v>
      </c>
      <c r="DE39" s="611">
        <f t="shared" si="16"/>
        <v>0</v>
      </c>
      <c r="DF39" s="502">
        <v>0</v>
      </c>
      <c r="DG39" s="611">
        <f t="shared" si="17"/>
        <v>0</v>
      </c>
      <c r="DH39" s="502">
        <v>0</v>
      </c>
      <c r="DI39" s="611">
        <f t="shared" si="18"/>
        <v>0</v>
      </c>
      <c r="DJ39" s="502">
        <v>0</v>
      </c>
      <c r="DK39" s="611">
        <f t="shared" si="19"/>
        <v>0</v>
      </c>
      <c r="DL39" s="502">
        <v>0.11038341618698763</v>
      </c>
      <c r="DM39" s="611">
        <f t="shared" si="20"/>
        <v>1.2864120006977342E-3</v>
      </c>
    </row>
    <row r="40" spans="1:117" x14ac:dyDescent="0.3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  <c r="CV40" s="502">
        <v>8.9840304753326203E-2</v>
      </c>
      <c r="CW40" s="611">
        <f t="shared" si="12"/>
        <v>2.5802698493122417E-3</v>
      </c>
      <c r="CX40" s="502">
        <v>0.27826255574946679</v>
      </c>
      <c r="CY40" s="611">
        <f t="shared" si="13"/>
        <v>0.10129728716116151</v>
      </c>
      <c r="CZ40" s="502">
        <v>0.1733693880290739</v>
      </c>
      <c r="DA40" s="611">
        <f t="shared" si="14"/>
        <v>-3.5958805592313792E-3</v>
      </c>
      <c r="DB40" s="502">
        <v>0.19493496812667077</v>
      </c>
      <c r="DC40" s="611">
        <f t="shared" si="15"/>
        <v>-1.9063150297319587E-3</v>
      </c>
      <c r="DD40" s="502">
        <v>0.27139747415038751</v>
      </c>
      <c r="DE40" s="611">
        <f t="shared" si="16"/>
        <v>-1.1118617350672766E-2</v>
      </c>
      <c r="DF40" s="502">
        <v>0.29701251665446904</v>
      </c>
      <c r="DG40" s="611">
        <f t="shared" si="17"/>
        <v>1.590384507121545E-2</v>
      </c>
      <c r="DH40" s="502">
        <v>0.34409540430482843</v>
      </c>
      <c r="DI40" s="611">
        <f t="shared" si="18"/>
        <v>-5.041690905565277E-3</v>
      </c>
      <c r="DJ40" s="502">
        <v>0.30373447656625435</v>
      </c>
      <c r="DK40" s="611">
        <f t="shared" si="19"/>
        <v>-3.1615954675434654E-5</v>
      </c>
      <c r="DL40" s="502">
        <v>0.23159257065868907</v>
      </c>
      <c r="DM40" s="611">
        <f t="shared" si="20"/>
        <v>-1.2819815875909357E-3</v>
      </c>
    </row>
    <row r="41" spans="1:117" x14ac:dyDescent="0.3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  <c r="CV41" s="502">
        <v>0.29343930185444911</v>
      </c>
      <c r="CW41" s="611">
        <f t="shared" si="12"/>
        <v>4.1919900264921317E-2</v>
      </c>
      <c r="CX41" s="502">
        <v>0.10772946859903382</v>
      </c>
      <c r="CY41" s="611">
        <f t="shared" si="13"/>
        <v>-0.16837606837606844</v>
      </c>
      <c r="CZ41" s="502">
        <v>0.22304507087115777</v>
      </c>
      <c r="DA41" s="611">
        <f t="shared" si="14"/>
        <v>-5.3060466103944492E-2</v>
      </c>
      <c r="DB41" s="502">
        <v>0.22876798249125899</v>
      </c>
      <c r="DC41" s="611">
        <f t="shared" si="15"/>
        <v>-1.8556329570021596E-2</v>
      </c>
      <c r="DD41" s="502">
        <v>0.10390369331463301</v>
      </c>
      <c r="DE41" s="611">
        <f t="shared" si="16"/>
        <v>-0.16962755181549011</v>
      </c>
      <c r="DF41" s="502">
        <v>0.1441483559295621</v>
      </c>
      <c r="DG41" s="611">
        <f t="shared" si="17"/>
        <v>1.8388655134798204E-2</v>
      </c>
      <c r="DH41" s="502">
        <v>0.12822061191626408</v>
      </c>
      <c r="DI41" s="611">
        <f t="shared" si="18"/>
        <v>-1.3929146537842191E-2</v>
      </c>
      <c r="DJ41" s="502">
        <v>0.12539382482671707</v>
      </c>
      <c r="DK41" s="611">
        <f t="shared" si="19"/>
        <v>-5.5503045578659982E-2</v>
      </c>
      <c r="DL41" s="502">
        <v>0.19393127001822652</v>
      </c>
      <c r="DM41" s="611">
        <f t="shared" si="20"/>
        <v>-3.1007237528976689E-2</v>
      </c>
    </row>
    <row r="42" spans="1:117" x14ac:dyDescent="0.3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  <c r="CV42" s="502">
        <v>0.20414294750158127</v>
      </c>
      <c r="CW42" s="611">
        <f t="shared" si="12"/>
        <v>-1.6603415559772294E-2</v>
      </c>
      <c r="CX42" s="502">
        <v>0.16519607843137252</v>
      </c>
      <c r="CY42" s="611">
        <f t="shared" si="13"/>
        <v>-4.903576815341526E-2</v>
      </c>
      <c r="CZ42" s="502">
        <v>0.20462992889463477</v>
      </c>
      <c r="DA42" s="611">
        <f t="shared" si="14"/>
        <v>-9.6019176901530057E-3</v>
      </c>
      <c r="DB42" s="502">
        <v>0.24599853753656159</v>
      </c>
      <c r="DC42" s="611">
        <f t="shared" si="15"/>
        <v>-3.3040840645650604E-3</v>
      </c>
      <c r="DD42" s="502">
        <v>0.14294750158127767</v>
      </c>
      <c r="DE42" s="611">
        <f t="shared" si="16"/>
        <v>-1.0001581277672367E-2</v>
      </c>
      <c r="DF42" s="502">
        <v>0.16844560404807085</v>
      </c>
      <c r="DG42" s="611">
        <f t="shared" si="17"/>
        <v>1.909392789373815E-2</v>
      </c>
      <c r="DH42" s="502">
        <v>0.19501633986928105</v>
      </c>
      <c r="DI42" s="611">
        <f t="shared" si="18"/>
        <v>7.5980392156862753E-3</v>
      </c>
      <c r="DJ42" s="502">
        <v>0.16851822250639387</v>
      </c>
      <c r="DK42" s="611">
        <f t="shared" si="19"/>
        <v>5.5413469735720311E-3</v>
      </c>
      <c r="DL42" s="502">
        <v>0.2198879551820728</v>
      </c>
      <c r="DM42" s="611">
        <f t="shared" si="20"/>
        <v>-3.2320620555917334E-4</v>
      </c>
    </row>
    <row r="43" spans="1:117" x14ac:dyDescent="0.3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  <c r="CV43" s="502">
        <v>0.41226719952750557</v>
      </c>
      <c r="CW43" s="610">
        <f t="shared" si="12"/>
        <v>4.2966287870074116E-2</v>
      </c>
      <c r="CX43" s="502">
        <v>0.37891829608795913</v>
      </c>
      <c r="CY43" s="610">
        <f t="shared" si="13"/>
        <v>5.9957347589091881E-3</v>
      </c>
      <c r="CZ43" s="502">
        <v>0.41053331384633435</v>
      </c>
      <c r="DA43" s="610">
        <f t="shared" si="14"/>
        <v>3.7610752517284407E-2</v>
      </c>
      <c r="DB43" s="502">
        <v>0.45215526047782056</v>
      </c>
      <c r="DC43" s="610">
        <f t="shared" si="15"/>
        <v>2.9768324721703154E-2</v>
      </c>
      <c r="DD43" s="502">
        <v>0.36286405387353932</v>
      </c>
      <c r="DE43" s="610">
        <f t="shared" si="16"/>
        <v>-1.3332378232236486E-2</v>
      </c>
      <c r="DF43" s="502">
        <v>0.34588907192514406</v>
      </c>
      <c r="DG43" s="610">
        <f t="shared" si="17"/>
        <v>-3.1217942203546456E-2</v>
      </c>
      <c r="DH43" s="502">
        <v>0.37160549826283573</v>
      </c>
      <c r="DI43" s="610">
        <f t="shared" si="18"/>
        <v>-3.4223442025241024E-2</v>
      </c>
      <c r="DJ43" s="502">
        <v>0.35999469399613332</v>
      </c>
      <c r="DK43" s="610">
        <f t="shared" si="19"/>
        <v>-2.6166126380391785E-2</v>
      </c>
      <c r="DL43" s="502">
        <v>0.42109888998848349</v>
      </c>
      <c r="DM43" s="610">
        <f t="shared" si="20"/>
        <v>9.9175695979439316E-3</v>
      </c>
    </row>
    <row r="44" spans="1:117" x14ac:dyDescent="0.3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  <c r="CV44" s="502">
        <v>0.41552158633457043</v>
      </c>
      <c r="CW44" s="611">
        <f t="shared" si="12"/>
        <v>4.3554027810630669E-2</v>
      </c>
      <c r="CX44" s="502">
        <v>0.38190065854000282</v>
      </c>
      <c r="CY44" s="611">
        <f t="shared" si="13"/>
        <v>6.2694368056053218E-3</v>
      </c>
      <c r="CZ44" s="502">
        <v>0.41376745673533749</v>
      </c>
      <c r="DA44" s="611">
        <f t="shared" si="14"/>
        <v>3.8136235000939989E-2</v>
      </c>
      <c r="DB44" s="502">
        <v>0.45570453976355507</v>
      </c>
      <c r="DC44" s="611">
        <f t="shared" si="15"/>
        <v>3.0269121371406527E-2</v>
      </c>
      <c r="DD44" s="502">
        <v>0.36575271608867277</v>
      </c>
      <c r="DE44" s="611">
        <f t="shared" si="16"/>
        <v>-1.3745423439716908E-2</v>
      </c>
      <c r="DF44" s="502">
        <v>0.34864879523790154</v>
      </c>
      <c r="DG44" s="611">
        <f t="shared" si="17"/>
        <v>-3.1601997556872485E-2</v>
      </c>
      <c r="DH44" s="502">
        <v>0.37457553429105983</v>
      </c>
      <c r="DI44" s="611">
        <f t="shared" si="18"/>
        <v>-3.4784305381432123E-2</v>
      </c>
      <c r="DJ44" s="502">
        <v>0.36286644434625659</v>
      </c>
      <c r="DK44" s="611">
        <f t="shared" si="19"/>
        <v>-2.6622817525404685E-2</v>
      </c>
      <c r="DL44" s="502">
        <v>0.42441985686181222</v>
      </c>
      <c r="DM44" s="611">
        <f t="shared" si="20"/>
        <v>1.0100739000936554E-2</v>
      </c>
    </row>
    <row r="45" spans="1:117" x14ac:dyDescent="0.3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  <c r="CV45" s="502">
        <v>0.11096710189452125</v>
      </c>
      <c r="CW45" s="611">
        <f t="shared" si="12"/>
        <v>-0.11362327188940091</v>
      </c>
      <c r="CX45" s="502">
        <v>0</v>
      </c>
      <c r="CY45" s="611">
        <f t="shared" si="13"/>
        <v>-0.15891548927263213</v>
      </c>
      <c r="CZ45" s="502">
        <v>7.6732295482295487E-2</v>
      </c>
      <c r="DA45" s="611">
        <f t="shared" si="14"/>
        <v>-8.2183193790336645E-2</v>
      </c>
      <c r="DB45" s="502">
        <v>0.22045185477505919</v>
      </c>
      <c r="DC45" s="611">
        <f t="shared" si="15"/>
        <v>4.7344996930632294E-2</v>
      </c>
      <c r="DD45" s="502">
        <v>0</v>
      </c>
      <c r="DE45" s="611">
        <f t="shared" si="16"/>
        <v>0</v>
      </c>
      <c r="DF45" s="502">
        <v>0</v>
      </c>
      <c r="DG45" s="611">
        <f t="shared" si="17"/>
        <v>0</v>
      </c>
      <c r="DH45" s="502">
        <v>0</v>
      </c>
      <c r="DI45" s="611">
        <f t="shared" si="18"/>
        <v>0</v>
      </c>
      <c r="DJ45" s="502">
        <v>0</v>
      </c>
      <c r="DK45" s="611">
        <f t="shared" si="19"/>
        <v>0</v>
      </c>
      <c r="DL45" s="502">
        <v>0.14616038723181579</v>
      </c>
      <c r="DM45" s="611">
        <f t="shared" si="20"/>
        <v>8.435810221524509E-3</v>
      </c>
    </row>
    <row r="46" spans="1:117" x14ac:dyDescent="0.3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  <c r="CV46" s="502">
        <v>0.47171738787433876</v>
      </c>
      <c r="CW46" s="611">
        <f t="shared" si="12"/>
        <v>3.9195713139474231E-2</v>
      </c>
      <c r="CX46" s="502">
        <v>0.45236822579542907</v>
      </c>
      <c r="CY46" s="611">
        <f t="shared" si="13"/>
        <v>-1.2306830446835171E-2</v>
      </c>
      <c r="CZ46" s="502">
        <v>0.47595652963151436</v>
      </c>
      <c r="DA46" s="611">
        <f t="shared" si="14"/>
        <v>1.1281473389250118E-2</v>
      </c>
      <c r="DB46" s="502">
        <v>0.4991129079628206</v>
      </c>
      <c r="DC46" s="611">
        <f t="shared" si="15"/>
        <v>-2.9998890227843855E-2</v>
      </c>
      <c r="DD46" s="502">
        <v>0.4332406963879622</v>
      </c>
      <c r="DE46" s="611">
        <f t="shared" si="16"/>
        <v>-2.4221255800339292E-2</v>
      </c>
      <c r="DF46" s="502">
        <v>0.41298079330481946</v>
      </c>
      <c r="DG46" s="611">
        <f t="shared" si="17"/>
        <v>-4.5388436671428389E-2</v>
      </c>
      <c r="DH46" s="502">
        <v>0.44369148385711077</v>
      </c>
      <c r="DI46" s="611">
        <f t="shared" si="18"/>
        <v>-4.9766933717184436E-2</v>
      </c>
      <c r="DJ46" s="502">
        <v>0.42982185539336487</v>
      </c>
      <c r="DK46" s="611">
        <f t="shared" si="19"/>
        <v>-3.9683787805873005E-2</v>
      </c>
      <c r="DL46" s="502">
        <v>0.47576207706029339</v>
      </c>
      <c r="DM46" s="611">
        <f t="shared" si="20"/>
        <v>-3.3262665235824551E-2</v>
      </c>
    </row>
    <row r="47" spans="1:117" x14ac:dyDescent="0.3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  <c r="CV47" s="136">
        <v>0.45107526881720428</v>
      </c>
      <c r="CW47" s="611">
        <f t="shared" si="12"/>
        <v>0.1069295101553166</v>
      </c>
      <c r="CX47" s="136">
        <v>0.32429012345679015</v>
      </c>
      <c r="CY47" s="611">
        <f t="shared" si="13"/>
        <v>-5.4899945733278999E-2</v>
      </c>
      <c r="CZ47" s="136">
        <v>0.41810948310948309</v>
      </c>
      <c r="DA47" s="611">
        <f t="shared" si="14"/>
        <v>3.8919413919413948E-2</v>
      </c>
      <c r="DB47" s="136">
        <v>0.46385410272150601</v>
      </c>
      <c r="DC47" s="611">
        <f t="shared" si="15"/>
        <v>1.3034581542868406E-3</v>
      </c>
      <c r="DD47" s="136">
        <v>0.21310035842293906</v>
      </c>
      <c r="DE47" s="611">
        <f t="shared" si="16"/>
        <v>-9.2568697729988048E-2</v>
      </c>
      <c r="DF47" s="136">
        <v>0.28167861409796896</v>
      </c>
      <c r="DG47" s="611">
        <f t="shared" si="17"/>
        <v>3.1391875746714482E-2</v>
      </c>
      <c r="DH47" s="136">
        <v>0.29245061728395061</v>
      </c>
      <c r="DI47" s="611">
        <f t="shared" si="18"/>
        <v>5.4777777777777759E-2</v>
      </c>
      <c r="DJ47" s="136">
        <v>0.26208333333333333</v>
      </c>
      <c r="DK47" s="611">
        <f t="shared" si="19"/>
        <v>-2.7516103059581076E-3</v>
      </c>
      <c r="DL47" s="136">
        <v>0.39585809252475918</v>
      </c>
      <c r="DM47" s="611">
        <f t="shared" si="20"/>
        <v>-6.3085063084999948E-5</v>
      </c>
    </row>
    <row r="48" spans="1:117" x14ac:dyDescent="0.3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  <c r="CV48" s="135">
        <v>0.34653415712418667</v>
      </c>
      <c r="CW48" s="611">
        <f t="shared" si="12"/>
        <v>-3.1154604688908072E-2</v>
      </c>
      <c r="CX48" s="135">
        <v>0.70165094339622625</v>
      </c>
      <c r="CY48" s="611">
        <f t="shared" si="13"/>
        <v>0.2639820779629905</v>
      </c>
      <c r="CZ48" s="135">
        <v>0.48361713977115467</v>
      </c>
      <c r="DA48" s="611">
        <f t="shared" si="14"/>
        <v>4.5948274337918926E-2</v>
      </c>
      <c r="DB48" s="135">
        <v>0.45080159790286356</v>
      </c>
      <c r="DC48" s="611">
        <f t="shared" si="15"/>
        <v>-1.5439431368318601E-2</v>
      </c>
      <c r="DD48" s="135">
        <v>0.74930289176067588</v>
      </c>
      <c r="DE48" s="611">
        <f t="shared" si="16"/>
        <v>8.1299806083596327E-2</v>
      </c>
      <c r="DF48" s="135">
        <v>0.51503147013168382</v>
      </c>
      <c r="DG48" s="611">
        <f t="shared" si="17"/>
        <v>-0.18070555374692721</v>
      </c>
      <c r="DH48" s="135">
        <v>0.60828640729364725</v>
      </c>
      <c r="DI48" s="611">
        <f t="shared" si="18"/>
        <v>-4.4473087611525464E-2</v>
      </c>
      <c r="DJ48" s="135">
        <v>0.62437997214644092</v>
      </c>
      <c r="DK48" s="611">
        <f t="shared" si="19"/>
        <v>-4.7997508759880736E-2</v>
      </c>
      <c r="DL48" s="135">
        <v>0.50929687420472858</v>
      </c>
      <c r="DM48" s="611">
        <f t="shared" si="20"/>
        <v>-2.6411384188917975E-2</v>
      </c>
    </row>
    <row r="49" spans="1:117" x14ac:dyDescent="0.3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  <c r="CV49" s="135">
        <v>0.58716303141071435</v>
      </c>
      <c r="CW49" s="611">
        <f t="shared" si="12"/>
        <v>-0.11372738208998623</v>
      </c>
      <c r="CX49" s="135">
        <v>0.49617726009011598</v>
      </c>
      <c r="CY49" s="611">
        <f t="shared" si="13"/>
        <v>-0.2024926887416103</v>
      </c>
      <c r="CZ49" s="135">
        <v>0.56451882649035345</v>
      </c>
      <c r="DA49" s="611">
        <f t="shared" si="14"/>
        <v>-0.13415112234137283</v>
      </c>
      <c r="DB49" s="135">
        <v>0.58781933738733516</v>
      </c>
      <c r="DC49" s="611">
        <f t="shared" si="15"/>
        <v>-0.16462678845621126</v>
      </c>
      <c r="DD49" s="135">
        <v>0.58221500119061975</v>
      </c>
      <c r="DE49" s="611">
        <f t="shared" si="16"/>
        <v>-3.6598028209957389E-2</v>
      </c>
      <c r="DF49" s="135">
        <v>0.55850891109317446</v>
      </c>
      <c r="DG49" s="611">
        <f t="shared" si="17"/>
        <v>-0.17143185170753439</v>
      </c>
      <c r="DH49" s="135">
        <v>0.58048125778928195</v>
      </c>
      <c r="DI49" s="611">
        <f t="shared" si="18"/>
        <v>-0.37706116383855826</v>
      </c>
      <c r="DJ49" s="135">
        <v>0.57366172841821828</v>
      </c>
      <c r="DK49" s="611">
        <f t="shared" si="19"/>
        <v>0.57366172841821828</v>
      </c>
      <c r="DL49" s="135">
        <v>0.58304827502411627</v>
      </c>
      <c r="DM49" s="611">
        <f t="shared" si="20"/>
        <v>8.4173737376929736E-2</v>
      </c>
    </row>
    <row r="50" spans="1:117" x14ac:dyDescent="0.3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  <c r="CV50" s="502">
        <v>4.2815506508206001E-2</v>
      </c>
      <c r="CW50" s="610">
        <f t="shared" si="12"/>
        <v>-2.6253537068477717E-3</v>
      </c>
      <c r="CX50" s="502">
        <v>4.0347953216374272E-2</v>
      </c>
      <c r="CY50" s="610">
        <f t="shared" si="13"/>
        <v>-4.3031764662680161E-3</v>
      </c>
      <c r="CZ50" s="502">
        <v>4.3379795642953536E-2</v>
      </c>
      <c r="DA50" s="610">
        <f t="shared" si="14"/>
        <v>-1.2713340396887512E-3</v>
      </c>
      <c r="DB50" s="502">
        <v>4.922613162741106E-2</v>
      </c>
      <c r="DC50" s="610">
        <f t="shared" si="15"/>
        <v>-2.8178351305628499E-3</v>
      </c>
      <c r="DD50" s="502">
        <v>3.4930956423316353E-2</v>
      </c>
      <c r="DE50" s="610">
        <f t="shared" si="16"/>
        <v>6.1384248096522237E-4</v>
      </c>
      <c r="DF50" s="502">
        <v>3.2593661573288059E-2</v>
      </c>
      <c r="DG50" s="610">
        <f t="shared" si="17"/>
        <v>-1.8301641199773629E-2</v>
      </c>
      <c r="DH50" s="502">
        <v>3.4434502923976609E-2</v>
      </c>
      <c r="DI50" s="610">
        <f t="shared" si="18"/>
        <v>-5.0134502923976643E-3</v>
      </c>
      <c r="DJ50" s="502">
        <v>3.3981502669717771E-2</v>
      </c>
      <c r="DK50" s="610">
        <f t="shared" si="19"/>
        <v>-7.5317874289303893E-3</v>
      </c>
      <c r="DL50" s="502">
        <v>4.4088747509800137E-2</v>
      </c>
      <c r="DM50" s="610">
        <f t="shared" si="20"/>
        <v>-4.4064197878881731E-3</v>
      </c>
    </row>
    <row r="51" spans="1:117" x14ac:dyDescent="0.3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  <c r="CV51" s="502">
        <v>0.26155857560020296</v>
      </c>
      <c r="CW51" s="610">
        <f t="shared" si="12"/>
        <v>2.9920455834619691E-2</v>
      </c>
      <c r="CX51" s="502">
        <v>0.21849047953528847</v>
      </c>
      <c r="CY51" s="610">
        <f t="shared" si="13"/>
        <v>-1.340913112114181E-2</v>
      </c>
      <c r="CZ51" s="502">
        <v>0.27000658599306482</v>
      </c>
      <c r="DA51" s="610">
        <f t="shared" si="14"/>
        <v>3.8106975336634541E-2</v>
      </c>
      <c r="DB51" s="502">
        <v>0.34180171327405034</v>
      </c>
      <c r="DC51" s="610">
        <f t="shared" si="15"/>
        <v>1.9553816974571647E-2</v>
      </c>
      <c r="DD51" s="502">
        <v>0.19556967892224275</v>
      </c>
      <c r="DE51" s="610">
        <f t="shared" si="16"/>
        <v>2.9978664651812148E-2</v>
      </c>
      <c r="DF51" s="502">
        <v>0.19946034935707921</v>
      </c>
      <c r="DG51" s="610">
        <f t="shared" si="17"/>
        <v>2.6827584809703597E-2</v>
      </c>
      <c r="DH51" s="502">
        <v>0.2746214027790212</v>
      </c>
      <c r="DI51" s="610">
        <f t="shared" si="18"/>
        <v>2.0883029123498764E-2</v>
      </c>
      <c r="DJ51" s="502">
        <v>0.22265840173945237</v>
      </c>
      <c r="DK51" s="610">
        <f t="shared" si="19"/>
        <v>2.6658762559385263E-2</v>
      </c>
      <c r="DL51" s="502">
        <v>0.3020061352588671</v>
      </c>
      <c r="DM51" s="610">
        <f t="shared" si="20"/>
        <v>2.2011000655623336E-2</v>
      </c>
    </row>
    <row r="52" spans="1:117" x14ac:dyDescent="0.3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  <c r="CV52" s="502">
        <v>0.28293726785254159</v>
      </c>
      <c r="CW52" s="611">
        <f t="shared" si="12"/>
        <v>3.6166963303486038E-2</v>
      </c>
      <c r="CX52" s="502">
        <v>0.23787469594146129</v>
      </c>
      <c r="CY52" s="611">
        <f t="shared" si="13"/>
        <v>-9.4460334355800923E-3</v>
      </c>
      <c r="CZ52" s="502">
        <v>0.29251589087183416</v>
      </c>
      <c r="DA52" s="611">
        <f t="shared" si="14"/>
        <v>4.5195161494792774E-2</v>
      </c>
      <c r="DB52" s="502">
        <v>0.37101011507807768</v>
      </c>
      <c r="DC52" s="611">
        <f t="shared" si="15"/>
        <v>2.4845323604799685E-2</v>
      </c>
      <c r="DD52" s="502">
        <v>0.21524203801766181</v>
      </c>
      <c r="DE52" s="611">
        <f t="shared" si="16"/>
        <v>3.6364547855060381E-2</v>
      </c>
      <c r="DF52" s="502">
        <v>0.21769850824712367</v>
      </c>
      <c r="DG52" s="611">
        <f t="shared" si="17"/>
        <v>3.0946510408651234E-2</v>
      </c>
      <c r="DH52" s="502">
        <v>0.29950748031321262</v>
      </c>
      <c r="DI52" s="611">
        <f t="shared" si="18"/>
        <v>2.5480101858528226E-2</v>
      </c>
      <c r="DJ52" s="502">
        <v>0.24354762330005139</v>
      </c>
      <c r="DK52" s="611">
        <f t="shared" si="19"/>
        <v>3.1882442254909688E-2</v>
      </c>
      <c r="DL52" s="502">
        <v>0.3284984518717407</v>
      </c>
      <c r="DM52" s="611">
        <f t="shared" si="20"/>
        <v>2.7325373531574437E-2</v>
      </c>
    </row>
    <row r="53" spans="1:117" x14ac:dyDescent="0.3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  <c r="CV53" s="502">
        <v>0.40506296750818138</v>
      </c>
      <c r="CW53" s="611">
        <f t="shared" si="12"/>
        <v>1.9901969378214091E-2</v>
      </c>
      <c r="CX53" s="502">
        <v>0.34561065821256037</v>
      </c>
      <c r="CY53" s="611">
        <f t="shared" si="13"/>
        <v>-4.8021637933322647E-2</v>
      </c>
      <c r="CZ53" s="502">
        <v>0.41110372869883738</v>
      </c>
      <c r="DA53" s="611">
        <f t="shared" si="14"/>
        <v>1.7471432552954358E-2</v>
      </c>
      <c r="DB53" s="502">
        <v>0.50464408679638084</v>
      </c>
      <c r="DC53" s="611">
        <f t="shared" si="15"/>
        <v>-4.0654525982863898E-3</v>
      </c>
      <c r="DD53" s="502">
        <v>0.3326539855072464</v>
      </c>
      <c r="DE53" s="611">
        <f t="shared" si="16"/>
        <v>2.6260811126694872E-3</v>
      </c>
      <c r="DF53" s="502">
        <v>0.34670114539504443</v>
      </c>
      <c r="DG53" s="611">
        <f t="shared" si="17"/>
        <v>2.6845196353436629E-3</v>
      </c>
      <c r="DH53" s="502">
        <v>0.43696029589371982</v>
      </c>
      <c r="DI53" s="611">
        <f t="shared" si="18"/>
        <v>-1.2567934782608536E-3</v>
      </c>
      <c r="DJ53" s="502">
        <v>0.37140019494328924</v>
      </c>
      <c r="DK53" s="611">
        <f t="shared" si="19"/>
        <v>1.3796175960932855E-3</v>
      </c>
      <c r="DL53" s="502">
        <v>0.45974138331475289</v>
      </c>
      <c r="DM53" s="611">
        <f t="shared" si="20"/>
        <v>-2.2304838880925493E-3</v>
      </c>
    </row>
    <row r="54" spans="1:117" x14ac:dyDescent="0.3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  <c r="CV54" s="502">
        <v>0.57280465949820791</v>
      </c>
      <c r="CW54" s="611">
        <f t="shared" si="12"/>
        <v>4.2002688172043001E-2</v>
      </c>
      <c r="CX54" s="502">
        <v>0.51886574074074077</v>
      </c>
      <c r="CY54" s="611">
        <f t="shared" si="13"/>
        <v>-3.2649063899063968E-3</v>
      </c>
      <c r="CZ54" s="502">
        <v>0.54384157509157505</v>
      </c>
      <c r="DA54" s="611">
        <f t="shared" si="14"/>
        <v>2.1710927960927884E-2</v>
      </c>
      <c r="DB54" s="502">
        <v>0.53263121546961323</v>
      </c>
      <c r="DC54" s="611">
        <f t="shared" si="15"/>
        <v>-1.0013812154696211E-2</v>
      </c>
      <c r="DD54" s="502">
        <v>0.52576164874551967</v>
      </c>
      <c r="DE54" s="611">
        <f t="shared" si="16"/>
        <v>1.8593189964157708E-2</v>
      </c>
      <c r="DF54" s="502">
        <v>0.22547043010752688</v>
      </c>
      <c r="DG54" s="611">
        <f t="shared" si="17"/>
        <v>2.5873655913978499E-2</v>
      </c>
      <c r="DH54" s="502">
        <v>0.52187499999999998</v>
      </c>
      <c r="DI54" s="611">
        <f t="shared" si="18"/>
        <v>-0.17465277777777777</v>
      </c>
      <c r="DJ54" s="502">
        <v>0.4233091787439614</v>
      </c>
      <c r="DK54" s="611">
        <f t="shared" si="19"/>
        <v>-4.1968599033816389E-2</v>
      </c>
      <c r="DL54" s="502">
        <v>0.49579008954008952</v>
      </c>
      <c r="DM54" s="611">
        <f t="shared" si="20"/>
        <v>-2.0782458282458172E-2</v>
      </c>
    </row>
    <row r="55" spans="1:117" x14ac:dyDescent="0.3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  <c r="CV55" s="502">
        <v>0.27798861480075904</v>
      </c>
      <c r="CW55" s="611">
        <f t="shared" si="12"/>
        <v>2.6539769133459845E-2</v>
      </c>
      <c r="CX55" s="502">
        <v>0.230578022875817</v>
      </c>
      <c r="CY55" s="611">
        <f t="shared" si="13"/>
        <v>-1.6787173202614386E-2</v>
      </c>
      <c r="CZ55" s="502">
        <v>0.2921481092436975</v>
      </c>
      <c r="DA55" s="611">
        <f t="shared" si="14"/>
        <v>4.4782913165266114E-2</v>
      </c>
      <c r="DB55" s="502">
        <v>0.39395142725598525</v>
      </c>
      <c r="DC55" s="611">
        <f t="shared" si="15"/>
        <v>2.0588235294117629E-2</v>
      </c>
      <c r="DD55" s="502">
        <v>0.19673466160657813</v>
      </c>
      <c r="DE55" s="611">
        <f t="shared" si="16"/>
        <v>4.6242488931056314E-2</v>
      </c>
      <c r="DF55" s="502">
        <v>0.19882787792536369</v>
      </c>
      <c r="DG55" s="611">
        <f t="shared" si="17"/>
        <v>3.3829459203036039E-2</v>
      </c>
      <c r="DH55" s="502">
        <v>0.29073325163398694</v>
      </c>
      <c r="DI55" s="611">
        <f t="shared" si="18"/>
        <v>2.4487336601307197E-2</v>
      </c>
      <c r="DJ55" s="502">
        <v>0.22809169863597614</v>
      </c>
      <c r="DK55" s="611">
        <f t="shared" si="19"/>
        <v>3.4965766197783466E-2</v>
      </c>
      <c r="DL55" s="502">
        <v>0.33805730625583569</v>
      </c>
      <c r="DM55" s="611">
        <f t="shared" si="20"/>
        <v>2.5433410543704738E-2</v>
      </c>
    </row>
    <row r="56" spans="1:117" x14ac:dyDescent="0.3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  <c r="CV56" s="502">
        <v>1.8735032570274375E-2</v>
      </c>
      <c r="CW56" s="611">
        <f t="shared" si="12"/>
        <v>4.0298585164025638E-3</v>
      </c>
      <c r="CX56" s="502">
        <v>1.3431858855756968E-2</v>
      </c>
      <c r="CY56" s="611">
        <f t="shared" si="13"/>
        <v>-3.3193071115344194E-3</v>
      </c>
      <c r="CZ56" s="502">
        <v>2.0503282458582746E-2</v>
      </c>
      <c r="DA56" s="611">
        <f t="shared" si="14"/>
        <v>3.7521164912913581E-3</v>
      </c>
      <c r="DB56" s="502">
        <v>2.0244227868444219E-2</v>
      </c>
      <c r="DC56" s="611">
        <f t="shared" si="15"/>
        <v>1.2376924868492886E-3</v>
      </c>
      <c r="DD56" s="502">
        <v>1.2586646474329282E-2</v>
      </c>
      <c r="DE56" s="611">
        <f t="shared" si="16"/>
        <v>-8.5421374072448125E-4</v>
      </c>
      <c r="DF56" s="502">
        <v>1.3303703909836526E-2</v>
      </c>
      <c r="DG56" s="611">
        <f t="shared" si="17"/>
        <v>-7.3921051417821272E-4</v>
      </c>
      <c r="DH56" s="502">
        <v>2.3773759570987686E-2</v>
      </c>
      <c r="DI56" s="611">
        <f t="shared" si="18"/>
        <v>5.3756952170409822E-3</v>
      </c>
      <c r="DJ56" s="502">
        <v>1.6476235315638812E-2</v>
      </c>
      <c r="DK56" s="611">
        <f t="shared" si="19"/>
        <v>1.276493361308027E-3</v>
      </c>
      <c r="DL56" s="502">
        <v>1.897529967007687E-2</v>
      </c>
      <c r="DM56" s="611">
        <f t="shared" si="20"/>
        <v>1.2516397291716871E-3</v>
      </c>
    </row>
    <row r="57" spans="1:117" x14ac:dyDescent="0.3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  <c r="CV57" s="502">
        <v>1.0882565345344831E-2</v>
      </c>
      <c r="CW57" s="611">
        <f t="shared" si="12"/>
        <v>6.129701283138252E-3</v>
      </c>
      <c r="CX57" s="502">
        <v>1.0047045984131198E-2</v>
      </c>
      <c r="CY57" s="611">
        <f t="shared" si="13"/>
        <v>1.5769325521857048E-3</v>
      </c>
      <c r="CZ57" s="502">
        <v>1.3735048245268579E-2</v>
      </c>
      <c r="DA57" s="611">
        <f t="shared" si="14"/>
        <v>5.2649348133230866E-3</v>
      </c>
      <c r="DB57" s="502">
        <v>1.1117553976852858E-2</v>
      </c>
      <c r="DC57" s="611">
        <f t="shared" si="15"/>
        <v>2.410273249201839E-3</v>
      </c>
      <c r="DD57" s="502">
        <v>1.0407844566658447E-2</v>
      </c>
      <c r="DE57" s="611">
        <f t="shared" si="16"/>
        <v>-8.0605129807436709E-3</v>
      </c>
      <c r="DF57" s="502">
        <v>9.06777874262517E-3</v>
      </c>
      <c r="DG57" s="611">
        <f t="shared" si="17"/>
        <v>5.0500699130620547E-3</v>
      </c>
      <c r="DH57" s="502">
        <v>1.3154979505926662E-2</v>
      </c>
      <c r="DI57" s="611">
        <f t="shared" si="18"/>
        <v>7.8918216111898212E-3</v>
      </c>
      <c r="DJ57" s="502">
        <v>1.0852105519191219E-2</v>
      </c>
      <c r="DK57" s="611">
        <f t="shared" si="19"/>
        <v>1.8229448450753499E-3</v>
      </c>
      <c r="DL57" s="502">
        <v>1.1040726622576807E-2</v>
      </c>
      <c r="DM57" s="611">
        <f t="shared" si="20"/>
        <v>2.2249735320145556E-3</v>
      </c>
    </row>
    <row r="58" spans="1:117" x14ac:dyDescent="0.3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  <c r="CV58" s="502">
        <v>0.14558521924777071</v>
      </c>
      <c r="CW58" s="611">
        <f t="shared" si="12"/>
        <v>8.7272073916455639E-4</v>
      </c>
      <c r="CX58" s="502">
        <v>0.11148688466361344</v>
      </c>
      <c r="CY58" s="611">
        <f t="shared" si="13"/>
        <v>-3.138161531197696E-2</v>
      </c>
      <c r="CZ58" s="502">
        <v>0.14730464806398569</v>
      </c>
      <c r="DA58" s="611">
        <f t="shared" si="14"/>
        <v>4.436148088395292E-3</v>
      </c>
      <c r="DB58" s="502">
        <v>0.17864626731448022</v>
      </c>
      <c r="DC58" s="611">
        <f t="shared" si="15"/>
        <v>-3.2777054149031593E-3</v>
      </c>
      <c r="DD58" s="502">
        <v>8.4474945298513487E-2</v>
      </c>
      <c r="DE58" s="611">
        <f t="shared" si="16"/>
        <v>-1.357402138389141E-3</v>
      </c>
      <c r="DF58" s="502">
        <v>9.820247075783034E-2</v>
      </c>
      <c r="DG58" s="611">
        <f t="shared" si="17"/>
        <v>1.055942161830134E-2</v>
      </c>
      <c r="DH58" s="502">
        <v>0.13616930321968038</v>
      </c>
      <c r="DI58" s="611">
        <f t="shared" si="18"/>
        <v>2.1967471389541249E-3</v>
      </c>
      <c r="DJ58" s="502">
        <v>0.10599352789673658</v>
      </c>
      <c r="DK58" s="611">
        <f t="shared" si="19"/>
        <v>3.814112110600329E-3</v>
      </c>
      <c r="DL58" s="502">
        <v>0.15414101830706275</v>
      </c>
      <c r="DM58" s="611">
        <f t="shared" si="20"/>
        <v>-1.0293575873035476E-3</v>
      </c>
    </row>
    <row r="59" spans="1:117" x14ac:dyDescent="0.3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  <c r="CV59" s="502">
        <v>0</v>
      </c>
      <c r="CW59" s="611">
        <f t="shared" si="12"/>
        <v>0</v>
      </c>
      <c r="CX59" s="502">
        <v>0</v>
      </c>
      <c r="CY59" s="611">
        <f t="shared" si="13"/>
        <v>-5.2989804639804634E-2</v>
      </c>
      <c r="CZ59" s="502">
        <v>5.2991452991452991E-2</v>
      </c>
      <c r="DA59" s="611">
        <f t="shared" si="14"/>
        <v>1.6483516483561944E-6</v>
      </c>
      <c r="DB59" s="502">
        <v>0.12121025168815225</v>
      </c>
      <c r="DC59" s="611">
        <f t="shared" si="15"/>
        <v>-1.1905555555555558E-2</v>
      </c>
      <c r="DD59" s="502">
        <v>0</v>
      </c>
      <c r="DE59" s="611">
        <f t="shared" si="16"/>
        <v>0</v>
      </c>
      <c r="DF59" s="502">
        <v>0</v>
      </c>
      <c r="DG59" s="611">
        <f t="shared" si="17"/>
        <v>0</v>
      </c>
      <c r="DH59" s="502">
        <v>0.18518518518518517</v>
      </c>
      <c r="DI59" s="611">
        <f t="shared" si="18"/>
        <v>0.18518518518518517</v>
      </c>
      <c r="DJ59" s="502">
        <v>6.0386473429951688E-2</v>
      </c>
      <c r="DK59" s="611">
        <f t="shared" si="19"/>
        <v>6.0386473429951688E-2</v>
      </c>
      <c r="DL59" s="502">
        <v>0.10071286121286123</v>
      </c>
      <c r="DM59" s="611">
        <f t="shared" si="20"/>
        <v>1.2456593406593414E-2</v>
      </c>
    </row>
    <row r="60" spans="1:117" x14ac:dyDescent="0.3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  <c r="CV60" s="502">
        <v>0</v>
      </c>
      <c r="CW60" s="612">
        <f t="shared" si="12"/>
        <v>0</v>
      </c>
      <c r="CX60" s="502">
        <v>0</v>
      </c>
      <c r="CY60" s="612">
        <f t="shared" si="13"/>
        <v>0</v>
      </c>
      <c r="CZ60" s="502">
        <v>0</v>
      </c>
      <c r="DA60" s="612">
        <f t="shared" si="14"/>
        <v>0</v>
      </c>
      <c r="DB60" s="502">
        <v>0</v>
      </c>
      <c r="DC60" s="612">
        <f t="shared" si="15"/>
        <v>0</v>
      </c>
      <c r="DD60" s="502">
        <v>0</v>
      </c>
      <c r="DE60" s="612">
        <f t="shared" si="16"/>
        <v>0</v>
      </c>
      <c r="DF60" s="502">
        <v>0</v>
      </c>
      <c r="DG60" s="612">
        <f t="shared" si="17"/>
        <v>0</v>
      </c>
      <c r="DH60" s="502">
        <v>0</v>
      </c>
      <c r="DI60" s="612">
        <f t="shared" si="18"/>
        <v>0</v>
      </c>
      <c r="DJ60" s="502">
        <v>0</v>
      </c>
      <c r="DK60" s="612">
        <f t="shared" si="19"/>
        <v>0</v>
      </c>
      <c r="DL60" s="502">
        <v>0</v>
      </c>
      <c r="DM60" s="612">
        <f t="shared" si="20"/>
        <v>0</v>
      </c>
    </row>
    <row r="61" spans="1:117" x14ac:dyDescent="0.3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  <c r="CV61" s="292">
        <v>0.15842508710801395</v>
      </c>
      <c r="CW61" s="588">
        <f t="shared" si="12"/>
        <v>-2.8537333171383961E-3</v>
      </c>
      <c r="CX61" s="292">
        <v>0.11668906310491677</v>
      </c>
      <c r="CY61" s="588">
        <f t="shared" si="13"/>
        <v>-3.9716279056761797E-2</v>
      </c>
      <c r="CZ61" s="292">
        <v>0.17032389078207896</v>
      </c>
      <c r="DA61" s="588">
        <f t="shared" si="14"/>
        <v>1.3918548620400401E-2</v>
      </c>
      <c r="DB61" s="292">
        <v>0.24474203515121179</v>
      </c>
      <c r="DC61" s="588">
        <f t="shared" si="15"/>
        <v>6.5177557212469012E-2</v>
      </c>
      <c r="DD61" s="292">
        <v>0.10909618722915339</v>
      </c>
      <c r="DE61" s="588">
        <f t="shared" si="16"/>
        <v>8.0633538831299811E-4</v>
      </c>
      <c r="DF61" s="292">
        <v>0.2017993455971426</v>
      </c>
      <c r="DG61" s="588">
        <f t="shared" si="17"/>
        <v>8.0154518779839187E-2</v>
      </c>
      <c r="DH61" s="292">
        <v>0.13803389469608981</v>
      </c>
      <c r="DI61" s="588">
        <f t="shared" si="18"/>
        <v>-8.050257762202806E-2</v>
      </c>
      <c r="DJ61" s="292">
        <v>0.14976932998367254</v>
      </c>
      <c r="DK61" s="588">
        <f t="shared" si="19"/>
        <v>1.0044776929273025E-3</v>
      </c>
      <c r="DL61" s="292">
        <v>0.1835825913021035</v>
      </c>
      <c r="DM61" s="588">
        <f t="shared" si="20"/>
        <v>1.4399878775924912E-2</v>
      </c>
    </row>
    <row r="62" spans="1:117" x14ac:dyDescent="0.3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  <c r="CV62" s="502">
        <v>0.22223207885304661</v>
      </c>
      <c r="CW62" s="612">
        <f t="shared" si="12"/>
        <v>1.4962328255675034E-2</v>
      </c>
      <c r="CX62" s="502">
        <v>0.21595848765432099</v>
      </c>
      <c r="CY62" s="612">
        <f t="shared" si="13"/>
        <v>7.0814908085741479E-3</v>
      </c>
      <c r="CZ62" s="502">
        <v>0.23813368691493692</v>
      </c>
      <c r="DA62" s="612">
        <f t="shared" si="14"/>
        <v>2.9256690069190072E-2</v>
      </c>
      <c r="DB62" s="502">
        <v>0.29313725189277678</v>
      </c>
      <c r="DC62" s="612">
        <f t="shared" si="15"/>
        <v>7.1960724882340926E-2</v>
      </c>
      <c r="DD62" s="502">
        <v>0.19261204450418162</v>
      </c>
      <c r="DE62" s="612">
        <f t="shared" si="16"/>
        <v>8.8288157108721566E-3</v>
      </c>
      <c r="DF62" s="502">
        <v>0.18451254480286738</v>
      </c>
      <c r="DG62" s="612">
        <f t="shared" si="17"/>
        <v>-1.3130600358423061E-3</v>
      </c>
      <c r="DH62" s="502">
        <v>0.15036277006172838</v>
      </c>
      <c r="DI62" s="612">
        <f t="shared" si="18"/>
        <v>-7.8540663580246917E-2</v>
      </c>
      <c r="DJ62" s="502">
        <v>0.17610592793880839</v>
      </c>
      <c r="DK62" s="612">
        <f t="shared" si="19"/>
        <v>-2.3078603059581287E-2</v>
      </c>
      <c r="DL62" s="502">
        <v>0.21376530915072581</v>
      </c>
      <c r="DM62" s="612">
        <f t="shared" si="20"/>
        <v>4.2395875698986174E-9</v>
      </c>
    </row>
    <row r="63" spans="1:117" x14ac:dyDescent="0.3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  <c r="CV63" s="502">
        <v>7.3592816606929512E-2</v>
      </c>
      <c r="CW63" s="612">
        <f t="shared" si="12"/>
        <v>-8.0414426523297416E-3</v>
      </c>
      <c r="CX63" s="502">
        <v>1.0204861111111111E-3</v>
      </c>
      <c r="CY63" s="612">
        <f t="shared" si="13"/>
        <v>-6.9758906949531935E-2</v>
      </c>
      <c r="CZ63" s="502">
        <v>9.632445563695563E-2</v>
      </c>
      <c r="DA63" s="612">
        <f t="shared" si="14"/>
        <v>2.5545062576312588E-2</v>
      </c>
      <c r="DB63" s="502">
        <v>0.21617496674851644</v>
      </c>
      <c r="DC63" s="612">
        <f t="shared" si="15"/>
        <v>0.13455834356455901</v>
      </c>
      <c r="DD63" s="502">
        <v>1.7140456989247312E-3</v>
      </c>
      <c r="DE63" s="612">
        <f t="shared" si="16"/>
        <v>-3.4817801672640388E-3</v>
      </c>
      <c r="DF63" s="502">
        <v>0.26552803912783751</v>
      </c>
      <c r="DG63" s="612">
        <f t="shared" si="17"/>
        <v>0.23033191457586619</v>
      </c>
      <c r="DH63" s="502">
        <v>7.183576388888889E-2</v>
      </c>
      <c r="DI63" s="612">
        <f t="shared" si="18"/>
        <v>-0.1609147762345679</v>
      </c>
      <c r="DJ63" s="502">
        <v>0.11347366898148148</v>
      </c>
      <c r="DK63" s="612">
        <f t="shared" si="19"/>
        <v>2.3966422604669871E-2</v>
      </c>
      <c r="DL63" s="502">
        <v>0.1231163088454755</v>
      </c>
      <c r="DM63" s="612">
        <f t="shared" si="20"/>
        <v>3.8840574548907852E-2</v>
      </c>
    </row>
    <row r="64" spans="1:117" x14ac:dyDescent="0.3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  <c r="CV64" s="502">
        <v>0.17967168458781363</v>
      </c>
      <c r="CW64" s="612">
        <f t="shared" si="12"/>
        <v>-1.4799758187263701E-2</v>
      </c>
      <c r="CX64" s="502">
        <v>0.13326083820662768</v>
      </c>
      <c r="CY64" s="612">
        <f t="shared" si="13"/>
        <v>-5.5844629955347336E-2</v>
      </c>
      <c r="CZ64" s="502">
        <v>0.17657868388921022</v>
      </c>
      <c r="DA64" s="612">
        <f t="shared" si="14"/>
        <v>-1.2526784272764796E-2</v>
      </c>
      <c r="DB64" s="502">
        <v>0.22470516946140676</v>
      </c>
      <c r="DC64" s="612">
        <f t="shared" si="15"/>
        <v>-1.0423390794906479E-2</v>
      </c>
      <c r="DD64" s="502">
        <v>0.13321369552914544</v>
      </c>
      <c r="DE64" s="612">
        <f t="shared" si="16"/>
        <v>-2.2987142513818948E-3</v>
      </c>
      <c r="DF64" s="502">
        <v>0.15486859083191851</v>
      </c>
      <c r="DG64" s="612">
        <f t="shared" si="17"/>
        <v>1.126087982882526E-2</v>
      </c>
      <c r="DH64" s="502">
        <v>0.19247019493177386</v>
      </c>
      <c r="DI64" s="612">
        <f t="shared" si="18"/>
        <v>-1.90471974399406E-3</v>
      </c>
      <c r="DJ64" s="502">
        <v>0.15983322527332824</v>
      </c>
      <c r="DK64" s="612">
        <f t="shared" si="19"/>
        <v>2.3614526790096679E-3</v>
      </c>
      <c r="DL64" s="502">
        <v>0.21418493027440397</v>
      </c>
      <c r="DM64" s="612">
        <f t="shared" si="20"/>
        <v>5.2453489352410065E-3</v>
      </c>
    </row>
    <row r="65" spans="2:74" ht="15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M72"/>
  <sheetViews>
    <sheetView showGridLines="0" view="pageBreakPreview" zoomScaleSheetLayoutView="100" workbookViewId="0">
      <pane xSplit="1" ySplit="3" topLeftCell="DD4" activePane="bottomRight" state="frozen"/>
      <selection activeCell="A14" sqref="A14"/>
      <selection pane="topRight" activeCell="A14" sqref="A14"/>
      <selection pane="bottomLeft" activeCell="A14" sqref="A14"/>
      <selection pane="bottomRight" activeCell="DK5" sqref="DK5"/>
    </sheetView>
  </sheetViews>
  <sheetFormatPr defaultColWidth="9.109375" defaultRowHeight="14.4" outlineLevelCol="1" x14ac:dyDescent="0.3"/>
  <cols>
    <col min="1" max="1" width="38.88671875" style="493" customWidth="1"/>
    <col min="2" max="2" width="6.44140625" style="493" customWidth="1"/>
    <col min="3" max="5" width="7.44140625" style="493" customWidth="1" outlineLevel="1"/>
    <col min="6" max="6" width="7.33203125" style="493" customWidth="1" outlineLevel="1"/>
    <col min="7" max="9" width="7.44140625" style="493" customWidth="1" outlineLevel="1"/>
    <col min="10" max="21" width="7.33203125" style="493" customWidth="1" outlineLevel="1"/>
    <col min="22" max="35" width="9.109375" style="493" customWidth="1"/>
    <col min="36" max="39" width="7.33203125" style="493" customWidth="1"/>
    <col min="40" max="44" width="9.109375" style="493"/>
    <col min="45" max="49" width="9.109375" style="493" customWidth="1"/>
    <col min="50" max="50" width="10.44140625" style="493" customWidth="1"/>
    <col min="51" max="51" width="8.88671875" style="493" customWidth="1"/>
    <col min="52" max="54" width="9.109375" style="493" customWidth="1"/>
    <col min="55" max="55" width="10.88671875" style="493" customWidth="1"/>
    <col min="56" max="56" width="12" style="493" customWidth="1"/>
    <col min="57" max="59" width="9.109375" style="493" customWidth="1"/>
    <col min="60" max="16384" width="9.109375" style="493"/>
  </cols>
  <sheetData>
    <row r="1" spans="1:117" ht="28.5" customHeight="1" x14ac:dyDescent="0.3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117" ht="18" x14ac:dyDescent="0.3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2"/>
      <c r="CW2" s="872" t="s">
        <v>232</v>
      </c>
      <c r="CX2" s="942"/>
      <c r="CY2" s="942" t="s">
        <v>232</v>
      </c>
      <c r="CZ2" s="942"/>
      <c r="DA2" s="942" t="s">
        <v>232</v>
      </c>
      <c r="DB2" s="942"/>
      <c r="DC2" s="942" t="s">
        <v>232</v>
      </c>
      <c r="DD2" s="945"/>
      <c r="DE2" s="945" t="s">
        <v>232</v>
      </c>
      <c r="DF2" s="948"/>
      <c r="DG2" s="948" t="s">
        <v>232</v>
      </c>
      <c r="DH2" s="951"/>
      <c r="DI2" s="951" t="s">
        <v>232</v>
      </c>
      <c r="DJ2" s="951"/>
      <c r="DK2" s="951" t="s">
        <v>232</v>
      </c>
      <c r="DL2" s="951"/>
      <c r="DM2" s="951" t="s">
        <v>232</v>
      </c>
    </row>
    <row r="3" spans="1:117" x14ac:dyDescent="0.3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21" t="s">
        <v>107</v>
      </c>
      <c r="U3" s="821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21" t="s">
        <v>107</v>
      </c>
      <c r="AN3" s="821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21" t="s">
        <v>107</v>
      </c>
      <c r="BG3" s="821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82" t="s">
        <v>226</v>
      </c>
      <c r="CX3" s="833" t="s">
        <v>376</v>
      </c>
      <c r="CY3" s="944" t="s">
        <v>226</v>
      </c>
      <c r="CZ3" s="944" t="s">
        <v>6</v>
      </c>
      <c r="DA3" s="944" t="s">
        <v>226</v>
      </c>
      <c r="DB3" s="944" t="s">
        <v>108</v>
      </c>
      <c r="DC3" s="944" t="s">
        <v>226</v>
      </c>
      <c r="DD3" s="833" t="s">
        <v>377</v>
      </c>
      <c r="DE3" s="946" t="s">
        <v>226</v>
      </c>
      <c r="DF3" s="833" t="s">
        <v>378</v>
      </c>
      <c r="DG3" s="950" t="s">
        <v>226</v>
      </c>
      <c r="DH3" s="833" t="s">
        <v>381</v>
      </c>
      <c r="DI3" s="952" t="s">
        <v>226</v>
      </c>
      <c r="DJ3" s="952" t="s">
        <v>103</v>
      </c>
      <c r="DK3" s="952" t="s">
        <v>226</v>
      </c>
      <c r="DL3" s="952" t="s">
        <v>109</v>
      </c>
      <c r="DM3" s="952" t="s">
        <v>226</v>
      </c>
    </row>
    <row r="4" spans="1:117" x14ac:dyDescent="0.3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6">
        <f>CR4-BK4</f>
        <v>-2.3952469107705487E-2</v>
      </c>
      <c r="CT4" s="292">
        <v>0.21774979385112114</v>
      </c>
      <c r="CU4" s="647">
        <f>CT4-BL4</f>
        <v>1.6526263187942564E-2</v>
      </c>
      <c r="CV4" s="292">
        <v>0.10375496107509138</v>
      </c>
      <c r="CW4" s="647">
        <f>CV4-BM4</f>
        <v>6.9303141874219876E-3</v>
      </c>
      <c r="CX4" s="292">
        <v>5.7368266777882426E-2</v>
      </c>
      <c r="CY4" s="647">
        <f>CX4-BN4</f>
        <v>-7.4303953032745645E-4</v>
      </c>
      <c r="CZ4" s="292">
        <v>0.12592257125936271</v>
      </c>
      <c r="DA4" s="647">
        <f>CZ4-BO4</f>
        <v>7.1942460395361812E-3</v>
      </c>
      <c r="DB4" s="292">
        <v>0.22438204143938004</v>
      </c>
      <c r="DC4" s="647">
        <f>DB4-BP4</f>
        <v>-8.3642249499460142E-3</v>
      </c>
      <c r="DD4" s="292">
        <v>4.4281461245569448E-2</v>
      </c>
      <c r="DE4" s="647">
        <f>DD4-BR4</f>
        <v>-6.8158934633198026E-4</v>
      </c>
      <c r="DF4" s="292">
        <v>4.2073355229011289E-2</v>
      </c>
      <c r="DG4" s="647">
        <f>DF4-BT4</f>
        <v>3.7043528271179099E-3</v>
      </c>
      <c r="DH4" s="292">
        <v>6.2211394262535094E-2</v>
      </c>
      <c r="DI4" s="647">
        <f>DH4-BV4</f>
        <v>-3.1998921644099815E-3</v>
      </c>
      <c r="DJ4" s="292">
        <v>4.9384142810739731E-2</v>
      </c>
      <c r="DK4" s="647">
        <f>DJ4-BX4</f>
        <v>-2.847151208812404E-5</v>
      </c>
      <c r="DL4" s="292">
        <v>0.16542157555304846</v>
      </c>
      <c r="DM4" s="647">
        <f>DL4-BZ4</f>
        <v>-5.4052003770524715E-3</v>
      </c>
    </row>
    <row r="5" spans="1:117" x14ac:dyDescent="0.3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  <c r="CV5" s="292">
        <v>8.1577737045762364E-2</v>
      </c>
      <c r="CW5" s="647">
        <f t="shared" ref="CW5:CW68" si="13">CV5-BM5</f>
        <v>1.1383789483775122E-2</v>
      </c>
      <c r="CX5" s="292">
        <v>5.8510769790378225E-2</v>
      </c>
      <c r="CY5" s="647">
        <f t="shared" ref="CY5:CY68" si="14">CX5-BN5</f>
        <v>2.3963523002068637E-3</v>
      </c>
      <c r="CZ5" s="292">
        <v>0.11737170267893107</v>
      </c>
      <c r="DA5" s="647">
        <f t="shared" ref="DA5:DA68" si="15">CZ5-BO5</f>
        <v>1.1946834449238081E-2</v>
      </c>
      <c r="DB5" s="292">
        <v>0.22283009975270682</v>
      </c>
      <c r="DC5" s="647">
        <f t="shared" ref="DC5:DC68" si="16">DB5-BP5</f>
        <v>-6.4426211398837252E-3</v>
      </c>
      <c r="DD5" s="292">
        <v>4.9893336914971061E-2</v>
      </c>
      <c r="DE5" s="647">
        <f t="shared" ref="DE5:DE68" si="17">DD5-BR5</f>
        <v>3.405845263510579E-4</v>
      </c>
      <c r="DF5" s="292">
        <v>4.7568732712852196E-2</v>
      </c>
      <c r="DG5" s="647">
        <f t="shared" ref="DG5:DG68" si="18">DF5-BT5</f>
        <v>5.7557610155651723E-3</v>
      </c>
      <c r="DH5" s="292">
        <v>5.5742173946439322E-2</v>
      </c>
      <c r="DI5" s="647">
        <f t="shared" ref="DI5:DI68" si="19">DH5-BV5</f>
        <v>-2.568844639030822E-3</v>
      </c>
      <c r="DJ5" s="292">
        <v>5.1017275835388044E-2</v>
      </c>
      <c r="DK5" s="647">
        <f t="shared" ref="DK5:DK68" si="20">DJ5-BX5</f>
        <v>1.2165366590052087E-3</v>
      </c>
      <c r="DL5" s="292">
        <v>0.16492980744357377</v>
      </c>
      <c r="DM5" s="647">
        <f t="shared" ref="DM5:DM68" si="21">DL5-BZ5</f>
        <v>-3.8615130171812118E-3</v>
      </c>
    </row>
    <row r="6" spans="1:117" x14ac:dyDescent="0.3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  <c r="CV6" s="502">
        <v>0.12461763906680641</v>
      </c>
      <c r="CW6" s="647">
        <f t="shared" si="13"/>
        <v>2.1369512053103543E-2</v>
      </c>
      <c r="CX6" s="502">
        <v>4.2076815082230247E-2</v>
      </c>
      <c r="CY6" s="647">
        <f t="shared" si="14"/>
        <v>3.9580826313678347E-3</v>
      </c>
      <c r="CZ6" s="502">
        <v>0.11722438211607888</v>
      </c>
      <c r="DA6" s="647">
        <f t="shared" si="15"/>
        <v>1.5307255920974372E-2</v>
      </c>
      <c r="DB6" s="502">
        <v>0.19963383662099182</v>
      </c>
      <c r="DC6" s="647">
        <f t="shared" si="16"/>
        <v>-5.7733476939851314E-3</v>
      </c>
      <c r="DD6" s="502">
        <v>3.0879041962656728E-2</v>
      </c>
      <c r="DE6" s="647">
        <f t="shared" si="17"/>
        <v>-4.1593882225069018E-3</v>
      </c>
      <c r="DF6" s="502">
        <v>2.2912542214976128E-2</v>
      </c>
      <c r="DG6" s="647">
        <f t="shared" si="18"/>
        <v>-1.1401925391095066E-2</v>
      </c>
      <c r="DH6" s="502">
        <v>8.7403730445246672E-2</v>
      </c>
      <c r="DI6" s="647">
        <f t="shared" si="19"/>
        <v>-1.0354993983152844E-2</v>
      </c>
      <c r="DJ6" s="502">
        <v>4.6626641552869781E-2</v>
      </c>
      <c r="DK6" s="647">
        <f t="shared" si="20"/>
        <v>-8.6201145816983127E-3</v>
      </c>
      <c r="DL6" s="502">
        <v>0.1480709723489507</v>
      </c>
      <c r="DM6" s="647">
        <f t="shared" si="21"/>
        <v>-6.7326977074269323E-3</v>
      </c>
    </row>
    <row r="7" spans="1:117" x14ac:dyDescent="0.3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  <c r="CV7" s="502">
        <v>0.17523275635982166</v>
      </c>
      <c r="CW7" s="647">
        <f t="shared" si="13"/>
        <v>2.963381851560451E-2</v>
      </c>
      <c r="CX7" s="502">
        <v>5.5713075880758807E-2</v>
      </c>
      <c r="CY7" s="647">
        <f t="shared" si="14"/>
        <v>5.8282520325203258E-3</v>
      </c>
      <c r="CZ7" s="502">
        <v>0.1657671089073528</v>
      </c>
      <c r="DA7" s="647">
        <f t="shared" si="15"/>
        <v>2.2664835164835168E-2</v>
      </c>
      <c r="DB7" s="502">
        <v>0.2835663432601177</v>
      </c>
      <c r="DC7" s="647">
        <f t="shared" si="16"/>
        <v>-1.0064625162826135E-2</v>
      </c>
      <c r="DD7" s="502">
        <v>4.3679517440335693E-2</v>
      </c>
      <c r="DE7" s="647">
        <f t="shared" si="17"/>
        <v>-5.253409388932602E-3</v>
      </c>
      <c r="DF7" s="502">
        <v>2.6537503278258594E-2</v>
      </c>
      <c r="DG7" s="647">
        <f t="shared" si="18"/>
        <v>-1.6543731969577757E-2</v>
      </c>
      <c r="DH7" s="502">
        <v>0.11869918699186992</v>
      </c>
      <c r="DI7" s="647">
        <f t="shared" si="19"/>
        <v>-1.7068089430894315E-2</v>
      </c>
      <c r="DJ7" s="502">
        <v>6.2366339696005656E-2</v>
      </c>
      <c r="DK7" s="647">
        <f t="shared" si="20"/>
        <v>-1.2910370272180983E-2</v>
      </c>
      <c r="DL7" s="502">
        <v>0.2090227523154353</v>
      </c>
      <c r="DM7" s="647">
        <f t="shared" si="21"/>
        <v>-1.1023630840703957E-2</v>
      </c>
    </row>
    <row r="8" spans="1:117" x14ac:dyDescent="0.3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  <c r="CV8" s="502">
        <v>0.17517921146953405</v>
      </c>
      <c r="CW8" s="647">
        <f t="shared" si="13"/>
        <v>3.2103290974258708E-2</v>
      </c>
      <c r="CX8" s="502">
        <v>7.6313131313131319E-2</v>
      </c>
      <c r="CY8" s="647">
        <f t="shared" si="14"/>
        <v>4.2592592592592682E-3</v>
      </c>
      <c r="CZ8" s="502">
        <v>0.16016206016206017</v>
      </c>
      <c r="DA8" s="647">
        <f t="shared" si="15"/>
        <v>1.6686091686091697E-2</v>
      </c>
      <c r="DB8" s="502">
        <v>0.24531223840616107</v>
      </c>
      <c r="DC8" s="647">
        <f t="shared" si="16"/>
        <v>-1.3378257715274289E-2</v>
      </c>
      <c r="DD8" s="502">
        <v>4.21228413163897E-2</v>
      </c>
      <c r="DE8" s="647">
        <f t="shared" si="17"/>
        <v>-8.8057999348321939E-3</v>
      </c>
      <c r="DF8" s="502">
        <v>6.0443141088302378E-2</v>
      </c>
      <c r="DG8" s="647">
        <f t="shared" si="18"/>
        <v>-1.3489736070381238E-2</v>
      </c>
      <c r="DH8" s="502">
        <v>0.14376262626262626</v>
      </c>
      <c r="DI8" s="647">
        <f t="shared" si="19"/>
        <v>-2.0959595959595956E-3</v>
      </c>
      <c r="DJ8" s="502">
        <v>8.1439393939393936E-2</v>
      </c>
      <c r="DK8" s="647">
        <f t="shared" si="20"/>
        <v>-8.1960913482652664E-3</v>
      </c>
      <c r="DL8" s="502">
        <v>0.19008769008769008</v>
      </c>
      <c r="DM8" s="647">
        <f t="shared" si="21"/>
        <v>-1.1631886631886662E-2</v>
      </c>
    </row>
    <row r="9" spans="1:117" x14ac:dyDescent="0.3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  <c r="CV9" s="502">
        <v>0</v>
      </c>
      <c r="CW9" s="647">
        <f t="shared" si="13"/>
        <v>0</v>
      </c>
      <c r="CX9" s="502">
        <v>0</v>
      </c>
      <c r="CY9" s="647">
        <f t="shared" si="14"/>
        <v>0</v>
      </c>
      <c r="CZ9" s="502">
        <v>0</v>
      </c>
      <c r="DA9" s="647">
        <f t="shared" si="15"/>
        <v>-3.4455128205128203E-4</v>
      </c>
      <c r="DB9" s="502">
        <v>8.7298572744014726E-3</v>
      </c>
      <c r="DC9" s="647">
        <f t="shared" si="16"/>
        <v>6.1607965009208097E-3</v>
      </c>
      <c r="DD9" s="502">
        <v>0</v>
      </c>
      <c r="DE9" s="647">
        <f t="shared" si="17"/>
        <v>0</v>
      </c>
      <c r="DF9" s="502">
        <v>0</v>
      </c>
      <c r="DG9" s="647">
        <f t="shared" si="18"/>
        <v>0</v>
      </c>
      <c r="DH9" s="502">
        <v>0</v>
      </c>
      <c r="DI9" s="647">
        <f t="shared" si="19"/>
        <v>0</v>
      </c>
      <c r="DJ9" s="502">
        <v>0</v>
      </c>
      <c r="DK9" s="647">
        <f t="shared" si="20"/>
        <v>0</v>
      </c>
      <c r="DL9" s="502">
        <v>5.7879273504273503E-3</v>
      </c>
      <c r="DM9" s="647">
        <f t="shared" si="21"/>
        <v>4.0846306471306465E-3</v>
      </c>
    </row>
    <row r="10" spans="1:117" x14ac:dyDescent="0.3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  <c r="CV10" s="502">
        <v>8.1921603517171593E-2</v>
      </c>
      <c r="CW10" s="647">
        <f t="shared" si="13"/>
        <v>3.8229572083571528E-3</v>
      </c>
      <c r="CX10" s="502">
        <v>7.1167556524394743E-2</v>
      </c>
      <c r="CY10" s="647">
        <f t="shared" si="14"/>
        <v>3.9069493149675033E-3</v>
      </c>
      <c r="CZ10" s="502">
        <v>0.13988179861082903</v>
      </c>
      <c r="DA10" s="647">
        <f t="shared" si="15"/>
        <v>1.4760852833073462E-2</v>
      </c>
      <c r="DB10" s="502">
        <v>0.26796858650075156</v>
      </c>
      <c r="DC10" s="647">
        <f t="shared" si="16"/>
        <v>-1.4410842853434969E-2</v>
      </c>
      <c r="DD10" s="502">
        <v>6.5517664839392489E-2</v>
      </c>
      <c r="DE10" s="647">
        <f t="shared" si="17"/>
        <v>6.5338045723638272E-3</v>
      </c>
      <c r="DF10" s="502">
        <v>5.7646271107156949E-2</v>
      </c>
      <c r="DG10" s="647">
        <f t="shared" si="18"/>
        <v>5.9363480809544733E-4</v>
      </c>
      <c r="DH10" s="502">
        <v>7.1097789572341752E-2</v>
      </c>
      <c r="DI10" s="647">
        <f t="shared" si="19"/>
        <v>8.7274507945534346E-3</v>
      </c>
      <c r="DJ10" s="502">
        <v>6.4684953277318311E-2</v>
      </c>
      <c r="DK10" s="647">
        <f t="shared" si="20"/>
        <v>5.2475450503352214E-3</v>
      </c>
      <c r="DL10" s="502">
        <v>0.19946274673314768</v>
      </c>
      <c r="DM10" s="647">
        <f t="shared" si="21"/>
        <v>-7.786038138611312E-3</v>
      </c>
    </row>
    <row r="11" spans="1:117" x14ac:dyDescent="0.3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  <c r="CV11" s="502">
        <v>7.1579213577018788E-3</v>
      </c>
      <c r="CW11" s="647">
        <f t="shared" si="13"/>
        <v>7.1579213577018788E-3</v>
      </c>
      <c r="CX11" s="502">
        <v>0</v>
      </c>
      <c r="CY11" s="647">
        <f t="shared" si="14"/>
        <v>0</v>
      </c>
      <c r="CZ11" s="502">
        <v>3.4766612360060491E-2</v>
      </c>
      <c r="DA11" s="647">
        <f t="shared" si="15"/>
        <v>1.050171304266222E-2</v>
      </c>
      <c r="DB11" s="502">
        <v>8.788304896885489E-2</v>
      </c>
      <c r="DC11" s="647">
        <f t="shared" si="16"/>
        <v>-2.4489841694878556E-3</v>
      </c>
      <c r="DD11" s="502">
        <v>0</v>
      </c>
      <c r="DE11" s="647">
        <f t="shared" si="17"/>
        <v>0</v>
      </c>
      <c r="DF11" s="502">
        <v>0</v>
      </c>
      <c r="DG11" s="647">
        <f t="shared" si="18"/>
        <v>0</v>
      </c>
      <c r="DH11" s="502">
        <v>8.6273274534509302E-3</v>
      </c>
      <c r="DI11" s="647">
        <f t="shared" si="19"/>
        <v>8.6273274534509302E-3</v>
      </c>
      <c r="DJ11" s="502">
        <v>2.8132589522122603E-3</v>
      </c>
      <c r="DK11" s="647">
        <f t="shared" si="20"/>
        <v>2.8132589522122603E-3</v>
      </c>
      <c r="DL11" s="502">
        <v>5.9214841344198757E-2</v>
      </c>
      <c r="DM11" s="647">
        <f t="shared" si="21"/>
        <v>-6.7562751309075547E-4</v>
      </c>
    </row>
    <row r="12" spans="1:117" x14ac:dyDescent="0.3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  <c r="CV12" s="502">
        <v>0.103710138060831</v>
      </c>
      <c r="CW12" s="647">
        <f t="shared" si="13"/>
        <v>2.8510417077953765E-3</v>
      </c>
      <c r="CX12" s="502">
        <v>9.1908064735482117E-2</v>
      </c>
      <c r="CY12" s="647">
        <f t="shared" si="14"/>
        <v>5.0455596355229171E-3</v>
      </c>
      <c r="CZ12" s="502">
        <v>0.1705157347752207</v>
      </c>
      <c r="DA12" s="647">
        <f t="shared" si="15"/>
        <v>1.6002102752408709E-2</v>
      </c>
      <c r="DB12" s="502">
        <v>0.32045128721843152</v>
      </c>
      <c r="DC12" s="647">
        <f t="shared" si="16"/>
        <v>-1.7896912073322224E-2</v>
      </c>
      <c r="DD12" s="502">
        <v>8.4611613429673202E-2</v>
      </c>
      <c r="DE12" s="647">
        <f t="shared" si="17"/>
        <v>8.4379647543464803E-3</v>
      </c>
      <c r="DF12" s="502">
        <v>7.4446243139732304E-2</v>
      </c>
      <c r="DG12" s="647">
        <f t="shared" si="18"/>
        <v>7.6663902817809826E-4</v>
      </c>
      <c r="DH12" s="502">
        <v>8.9303685570515434E-2</v>
      </c>
      <c r="DI12" s="647">
        <f t="shared" si="19"/>
        <v>8.7566299469604286E-3</v>
      </c>
      <c r="DJ12" s="502">
        <v>8.2716349138772086E-2</v>
      </c>
      <c r="DK12" s="647">
        <f t="shared" si="20"/>
        <v>5.9569740833377433E-3</v>
      </c>
      <c r="DL12" s="502">
        <v>0.24033548390953532</v>
      </c>
      <c r="DM12" s="647">
        <f t="shared" si="21"/>
        <v>-9.8582398154002104E-3</v>
      </c>
    </row>
    <row r="13" spans="1:117" x14ac:dyDescent="0.3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  <c r="CV13" s="502">
        <v>7.805720459208175E-2</v>
      </c>
      <c r="CW13" s="647">
        <f t="shared" si="13"/>
        <v>1.137998894175507E-2</v>
      </c>
      <c r="CX13" s="502">
        <v>5.3561494512103451E-2</v>
      </c>
      <c r="CY13" s="647">
        <f t="shared" si="14"/>
        <v>-2.4468125093970727E-3</v>
      </c>
      <c r="CZ13" s="502">
        <v>0.10843432616098381</v>
      </c>
      <c r="DA13" s="647">
        <f t="shared" si="15"/>
        <v>1.1022840488334393E-2</v>
      </c>
      <c r="DB13" s="502">
        <v>0.20866898052965904</v>
      </c>
      <c r="DC13" s="647">
        <f t="shared" si="16"/>
        <v>-5.3771148109660327E-3</v>
      </c>
      <c r="DD13" s="502">
        <v>4.4360476959564667E-2</v>
      </c>
      <c r="DE13" s="647">
        <f t="shared" si="17"/>
        <v>-1.7334890217818311E-3</v>
      </c>
      <c r="DF13" s="502">
        <v>4.5605075152414638E-2</v>
      </c>
      <c r="DG13" s="647">
        <f t="shared" si="18"/>
        <v>5.6320660002619066E-3</v>
      </c>
      <c r="DH13" s="502">
        <v>4.6818899413622023E-2</v>
      </c>
      <c r="DI13" s="647">
        <f t="shared" si="19"/>
        <v>-2.8653585926928238E-3</v>
      </c>
      <c r="DJ13" s="502">
        <v>4.5581511933478452E-2</v>
      </c>
      <c r="DK13" s="647">
        <f t="shared" si="20"/>
        <v>3.792948755662745E-4</v>
      </c>
      <c r="DL13" s="502">
        <v>0.15370910100274107</v>
      </c>
      <c r="DM13" s="647">
        <f t="shared" si="21"/>
        <v>-3.4372258323543958E-3</v>
      </c>
    </row>
    <row r="14" spans="1:117" x14ac:dyDescent="0.3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  <c r="CV14" s="502">
        <v>0.1266119625223753</v>
      </c>
      <c r="CW14" s="647">
        <f t="shared" si="13"/>
        <v>-1.9061563216166477E-2</v>
      </c>
      <c r="CX14" s="502">
        <v>0.1129892703068007</v>
      </c>
      <c r="CY14" s="647">
        <f t="shared" si="14"/>
        <v>-1.2872854524245969E-2</v>
      </c>
      <c r="CZ14" s="502">
        <v>0.18236582059278275</v>
      </c>
      <c r="DA14" s="647">
        <f t="shared" si="15"/>
        <v>2.4141275599365852E-3</v>
      </c>
      <c r="DB14" s="502">
        <v>0.32653512628189957</v>
      </c>
      <c r="DC14" s="647">
        <f t="shared" si="16"/>
        <v>3.8188079764484018E-4</v>
      </c>
      <c r="DD14" s="502">
        <v>0.11300647920687053</v>
      </c>
      <c r="DE14" s="647">
        <f t="shared" si="17"/>
        <v>1.097599324843708E-2</v>
      </c>
      <c r="DF14" s="502">
        <v>0.10754256011094925</v>
      </c>
      <c r="DG14" s="647">
        <f t="shared" si="18"/>
        <v>4.7831409818793642E-2</v>
      </c>
      <c r="DH14" s="502">
        <v>6.8121748227147325E-2</v>
      </c>
      <c r="DI14" s="647">
        <f t="shared" si="19"/>
        <v>-2.9581875243015046E-2</v>
      </c>
      <c r="DJ14" s="502">
        <v>9.6529050713769923E-2</v>
      </c>
      <c r="DK14" s="647">
        <f t="shared" si="20"/>
        <v>1.0169274323844568E-2</v>
      </c>
      <c r="DL14" s="502">
        <v>0.24902392132853721</v>
      </c>
      <c r="DM14" s="647">
        <f t="shared" si="21"/>
        <v>3.6801965647157986E-3</v>
      </c>
    </row>
    <row r="15" spans="1:117" x14ac:dyDescent="0.3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  <c r="CV15" s="502">
        <v>8.8945712037765537E-2</v>
      </c>
      <c r="CW15" s="647">
        <f t="shared" si="13"/>
        <v>1.6907618672960922E-2</v>
      </c>
      <c r="CX15" s="502">
        <v>7.4999999999999997E-2</v>
      </c>
      <c r="CY15" s="647">
        <f t="shared" si="14"/>
        <v>-1.4159891598916063E-3</v>
      </c>
      <c r="CZ15" s="502">
        <v>0.1283307647636916</v>
      </c>
      <c r="DA15" s="647">
        <f t="shared" si="15"/>
        <v>1.1743667917448408E-2</v>
      </c>
      <c r="DB15" s="502">
        <v>0.23481294636841399</v>
      </c>
      <c r="DC15" s="647">
        <f t="shared" si="16"/>
        <v>-8.7284676368862835E-3</v>
      </c>
      <c r="DD15" s="502">
        <v>4.3408241542092843E-2</v>
      </c>
      <c r="DE15" s="647">
        <f t="shared" si="17"/>
        <v>-1.786487018095987E-2</v>
      </c>
      <c r="DF15" s="502">
        <v>6.0141292945187518E-2</v>
      </c>
      <c r="DG15" s="647">
        <f t="shared" si="18"/>
        <v>-9.5708759506949945E-3</v>
      </c>
      <c r="DH15" s="502">
        <v>6.9488482384823844E-2</v>
      </c>
      <c r="DI15" s="647">
        <f t="shared" si="19"/>
        <v>4.712059620596204E-3</v>
      </c>
      <c r="DJ15" s="502">
        <v>5.7550978702721807E-2</v>
      </c>
      <c r="DK15" s="647">
        <f t="shared" si="20"/>
        <v>-7.7081124072110249E-3</v>
      </c>
      <c r="DL15" s="502">
        <v>0.17507631257631259</v>
      </c>
      <c r="DM15" s="647">
        <f t="shared" si="21"/>
        <v>-8.3846116620506783E-3</v>
      </c>
    </row>
    <row r="16" spans="1:117" x14ac:dyDescent="0.3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  <c r="CV16" s="502">
        <v>0.11935005061697994</v>
      </c>
      <c r="CW16" s="647">
        <f t="shared" si="13"/>
        <v>4.4433500232564496E-2</v>
      </c>
      <c r="CX16" s="502">
        <v>5.566511167656206E-2</v>
      </c>
      <c r="CY16" s="647">
        <f t="shared" si="14"/>
        <v>-1.0109202714164545E-2</v>
      </c>
      <c r="CZ16" s="502">
        <v>0.14227052633541185</v>
      </c>
      <c r="DA16" s="647">
        <f t="shared" si="15"/>
        <v>2.2485413229688042E-2</v>
      </c>
      <c r="DB16" s="502">
        <v>0.28709776053308589</v>
      </c>
      <c r="DC16" s="647">
        <f t="shared" si="16"/>
        <v>-6.2895678986312764E-3</v>
      </c>
      <c r="DD16" s="502">
        <v>3.429984404498071E-2</v>
      </c>
      <c r="DE16" s="647">
        <f t="shared" si="17"/>
        <v>-6.8726230539823269E-3</v>
      </c>
      <c r="DF16" s="502">
        <v>5.3457344934197924E-2</v>
      </c>
      <c r="DG16" s="647">
        <f t="shared" si="18"/>
        <v>-1.3201455580180037E-2</v>
      </c>
      <c r="DH16" s="502">
        <v>7.3457379134860057E-2</v>
      </c>
      <c r="DI16" s="647">
        <f t="shared" si="19"/>
        <v>1.592097823013866E-3</v>
      </c>
      <c r="DJ16" s="502">
        <v>5.3523850352177597E-2</v>
      </c>
      <c r="DK16" s="647">
        <f t="shared" si="20"/>
        <v>-6.244929380093682E-3</v>
      </c>
      <c r="DL16" s="502">
        <v>0.20838420838420837</v>
      </c>
      <c r="DM16" s="647">
        <f t="shared" si="21"/>
        <v>-6.2745248813951549E-3</v>
      </c>
    </row>
    <row r="17" spans="1:117" x14ac:dyDescent="0.3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  <c r="CV17" s="502">
        <v>9.1144540942928037E-2</v>
      </c>
      <c r="CW17" s="647">
        <f t="shared" si="13"/>
        <v>1.9391025641025642E-2</v>
      </c>
      <c r="CX17" s="502">
        <v>5.4875356125356128E-2</v>
      </c>
      <c r="CY17" s="647">
        <f t="shared" si="14"/>
        <v>1.2930911680911684E-2</v>
      </c>
      <c r="CZ17" s="502">
        <v>0.12263548417394571</v>
      </c>
      <c r="DA17" s="647">
        <f t="shared" si="15"/>
        <v>2.0278012585704872E-2</v>
      </c>
      <c r="DB17" s="502">
        <v>0.22208941304245172</v>
      </c>
      <c r="DC17" s="647">
        <f t="shared" si="16"/>
        <v>-1.8006858856306374E-2</v>
      </c>
      <c r="DD17" s="502">
        <v>3.9123242349048799E-2</v>
      </c>
      <c r="DE17" s="647">
        <f t="shared" si="17"/>
        <v>1.0271918941273779E-2</v>
      </c>
      <c r="DF17" s="502">
        <v>2.645264681555004E-2</v>
      </c>
      <c r="DG17" s="647">
        <f t="shared" si="18"/>
        <v>6.1328232699200437E-3</v>
      </c>
      <c r="DH17" s="502">
        <v>5.0206552706552707E-2</v>
      </c>
      <c r="DI17" s="647">
        <f t="shared" si="19"/>
        <v>2.7029914529914517E-3</v>
      </c>
      <c r="DJ17" s="502">
        <v>3.8467925492382017E-2</v>
      </c>
      <c r="DK17" s="647">
        <f t="shared" si="20"/>
        <v>6.4090951319212275E-3</v>
      </c>
      <c r="DL17" s="502">
        <v>0.16020964434425972</v>
      </c>
      <c r="DM17" s="647">
        <f t="shared" si="21"/>
        <v>-9.7787717980025723E-3</v>
      </c>
    </row>
    <row r="18" spans="1:117" x14ac:dyDescent="0.3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  <c r="CV18" s="502">
        <v>2.638499298737728E-3</v>
      </c>
      <c r="CW18" s="647">
        <f t="shared" si="13"/>
        <v>1.3557737260402058E-3</v>
      </c>
      <c r="CX18" s="502">
        <v>0</v>
      </c>
      <c r="CY18" s="647">
        <f t="shared" si="14"/>
        <v>-4.2783816425120769E-3</v>
      </c>
      <c r="CZ18" s="502">
        <v>4.7151218346870522E-3</v>
      </c>
      <c r="DA18" s="647">
        <f t="shared" si="15"/>
        <v>1.2014253862079947E-3</v>
      </c>
      <c r="DB18" s="502">
        <v>6.5195872367683552E-2</v>
      </c>
      <c r="DC18" s="647">
        <f t="shared" si="16"/>
        <v>6.3801145007606613E-3</v>
      </c>
      <c r="DD18" s="502">
        <v>2.8664095371669005E-2</v>
      </c>
      <c r="DE18" s="647">
        <f t="shared" si="17"/>
        <v>-8.9673913043478264E-3</v>
      </c>
      <c r="DF18" s="502">
        <v>1.0372837774661057E-2</v>
      </c>
      <c r="DG18" s="647">
        <f t="shared" si="18"/>
        <v>6.0483870967741942E-3</v>
      </c>
      <c r="DH18" s="502">
        <v>1.0960144927536233E-3</v>
      </c>
      <c r="DI18" s="647">
        <f t="shared" si="19"/>
        <v>6.7028985507246381E-4</v>
      </c>
      <c r="DJ18" s="502">
        <v>1.3511145242596091E-2</v>
      </c>
      <c r="DK18" s="647">
        <f t="shared" si="20"/>
        <v>-7.6500472589792305E-4</v>
      </c>
      <c r="DL18" s="502">
        <v>4.7778308647873864E-2</v>
      </c>
      <c r="DM18" s="647">
        <f t="shared" si="21"/>
        <v>3.9722354939746157E-3</v>
      </c>
    </row>
    <row r="19" spans="1:117" x14ac:dyDescent="0.3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  <c r="CV19" s="502">
        <v>2.5487044344490742E-2</v>
      </c>
      <c r="CW19" s="647">
        <f t="shared" si="13"/>
        <v>9.7006447933625818E-3</v>
      </c>
      <c r="CX19" s="502">
        <v>1.6066676171466589E-2</v>
      </c>
      <c r="CY19" s="647">
        <f t="shared" si="14"/>
        <v>2.6031270791749828E-3</v>
      </c>
      <c r="CZ19" s="502">
        <v>3.4346926241708105E-2</v>
      </c>
      <c r="DA19" s="647">
        <f t="shared" si="15"/>
        <v>7.1372169319132532E-3</v>
      </c>
      <c r="DB19" s="502">
        <v>7.1810798292916922E-2</v>
      </c>
      <c r="DC19" s="647">
        <f t="shared" si="16"/>
        <v>-1.8410298581999496E-3</v>
      </c>
      <c r="DD19" s="502">
        <v>1.330058776456304E-2</v>
      </c>
      <c r="DE19" s="647">
        <f t="shared" si="17"/>
        <v>2.9135277831433912E-3</v>
      </c>
      <c r="DF19" s="502">
        <v>1.0292778498302933E-2</v>
      </c>
      <c r="DG19" s="647">
        <f t="shared" si="18"/>
        <v>5.2544680224803769E-4</v>
      </c>
      <c r="DH19" s="502">
        <v>1.4436602984507177E-2</v>
      </c>
      <c r="DI19" s="647">
        <f t="shared" si="19"/>
        <v>7.8176979374584323E-4</v>
      </c>
      <c r="DJ19" s="502">
        <v>1.2657526561783266E-2</v>
      </c>
      <c r="DK19" s="647">
        <f t="shared" si="20"/>
        <v>1.4137098473859747E-3</v>
      </c>
      <c r="DL19" s="502">
        <v>5.1876362398175904E-2</v>
      </c>
      <c r="DM19" s="647">
        <f t="shared" si="21"/>
        <v>-7.4419449954096079E-4</v>
      </c>
    </row>
    <row r="20" spans="1:117" x14ac:dyDescent="0.3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  <c r="CV20" s="502">
        <v>0.30983801145091466</v>
      </c>
      <c r="CW20" s="647">
        <f t="shared" si="13"/>
        <v>2.1383186705767332E-2</v>
      </c>
      <c r="CX20" s="502">
        <v>8.0717893217893216E-2</v>
      </c>
      <c r="CY20" s="647">
        <f t="shared" si="14"/>
        <v>1.8939393939393923E-3</v>
      </c>
      <c r="CZ20" s="502">
        <v>0.24496336996336993</v>
      </c>
      <c r="DA20" s="647">
        <f t="shared" si="15"/>
        <v>1.4420103705817949E-2</v>
      </c>
      <c r="DB20" s="502">
        <v>0.35002750472363725</v>
      </c>
      <c r="DC20" s="647">
        <f t="shared" si="16"/>
        <v>-1.1599818229652559E-2</v>
      </c>
      <c r="DD20" s="502">
        <v>0</v>
      </c>
      <c r="DE20" s="647">
        <f t="shared" si="17"/>
        <v>0</v>
      </c>
      <c r="DF20" s="502">
        <v>0</v>
      </c>
      <c r="DG20" s="647">
        <f t="shared" si="18"/>
        <v>0</v>
      </c>
      <c r="DH20" s="502">
        <v>6.0876623376623376E-2</v>
      </c>
      <c r="DI20" s="647">
        <f t="shared" si="19"/>
        <v>6.0876623376623376E-2</v>
      </c>
      <c r="DJ20" s="502">
        <v>1.9851072840203272E-2</v>
      </c>
      <c r="DK20" s="647">
        <f t="shared" si="20"/>
        <v>1.9851072840203272E-2</v>
      </c>
      <c r="DL20" s="502">
        <v>0.23875925661639943</v>
      </c>
      <c r="DM20" s="647">
        <f t="shared" si="21"/>
        <v>-1.0009831438403671E-3</v>
      </c>
    </row>
    <row r="21" spans="1:117" x14ac:dyDescent="0.3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  <c r="CV21" s="502">
        <v>0.11066949878814661</v>
      </c>
      <c r="CW21" s="647">
        <f t="shared" si="13"/>
        <v>3.4480911635131756E-3</v>
      </c>
      <c r="CX21" s="502">
        <v>2.4660128684101289E-2</v>
      </c>
      <c r="CY21" s="647">
        <f t="shared" si="14"/>
        <v>9.0372907153728893E-4</v>
      </c>
      <c r="CZ21" s="502">
        <v>9.0061194513249315E-2</v>
      </c>
      <c r="DA21" s="647">
        <f t="shared" si="15"/>
        <v>8.2109671150765173E-4</v>
      </c>
      <c r="DB21" s="502">
        <v>0.13951623630538337</v>
      </c>
      <c r="DC21" s="647">
        <f t="shared" si="16"/>
        <v>-5.4296847228051393E-3</v>
      </c>
      <c r="DD21" s="502">
        <v>2.6705968210608069E-2</v>
      </c>
      <c r="DE21" s="647">
        <f t="shared" si="17"/>
        <v>2.6781290590393442E-4</v>
      </c>
      <c r="DF21" s="502">
        <v>2.3847902355414508E-2</v>
      </c>
      <c r="DG21" s="647">
        <f t="shared" si="18"/>
        <v>-5.1888750518887597E-4</v>
      </c>
      <c r="DH21" s="502">
        <v>3.4376297218762973E-2</v>
      </c>
      <c r="DI21" s="647">
        <f t="shared" si="19"/>
        <v>6.0104469351044652E-3</v>
      </c>
      <c r="DJ21" s="502">
        <v>2.8244118522930316E-2</v>
      </c>
      <c r="DK21" s="647">
        <f t="shared" si="20"/>
        <v>1.8753271247315302E-3</v>
      </c>
      <c r="DL21" s="502">
        <v>0.10201794020287172</v>
      </c>
      <c r="DM21" s="647">
        <f t="shared" si="21"/>
        <v>-2.9679224884704147E-3</v>
      </c>
    </row>
    <row r="22" spans="1:117" x14ac:dyDescent="0.3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  <c r="CV22" s="502">
        <v>4.2018858918225918E-2</v>
      </c>
      <c r="CW22" s="647">
        <f t="shared" si="13"/>
        <v>1.5514675909205151E-2</v>
      </c>
      <c r="CX22" s="502">
        <v>2.2302429123289464E-2</v>
      </c>
      <c r="CY22" s="647">
        <f t="shared" si="14"/>
        <v>-3.775726227111021E-3</v>
      </c>
      <c r="CZ22" s="502">
        <v>8.7891222245965905E-2</v>
      </c>
      <c r="DA22" s="647">
        <f t="shared" si="15"/>
        <v>1.6135815340293833E-2</v>
      </c>
      <c r="DB22" s="502">
        <v>0.1984232276436263</v>
      </c>
      <c r="DC22" s="647">
        <f t="shared" si="16"/>
        <v>-5.6488031998113697E-3</v>
      </c>
      <c r="DD22" s="502">
        <v>2.5747788105934359E-2</v>
      </c>
      <c r="DE22" s="647">
        <f t="shared" si="17"/>
        <v>1.3134606083263119E-3</v>
      </c>
      <c r="DF22" s="502">
        <v>2.1806086220042535E-2</v>
      </c>
      <c r="DG22" s="647">
        <f t="shared" si="18"/>
        <v>2.2322230036982797E-3</v>
      </c>
      <c r="DH22" s="502">
        <v>2.3583284227067371E-2</v>
      </c>
      <c r="DI22" s="647">
        <f t="shared" si="19"/>
        <v>-8.3344245836879799E-4</v>
      </c>
      <c r="DJ22" s="502">
        <v>2.3713789466492444E-2</v>
      </c>
      <c r="DK22" s="647">
        <f t="shared" si="20"/>
        <v>9.2296650240976386E-4</v>
      </c>
      <c r="DL22" s="502">
        <v>0.13954678693924422</v>
      </c>
      <c r="DM22" s="647">
        <f t="shared" si="21"/>
        <v>-3.4341408825793451E-3</v>
      </c>
    </row>
    <row r="23" spans="1:117" x14ac:dyDescent="0.3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  <c r="CV23" s="502">
        <v>0</v>
      </c>
      <c r="CW23" s="647">
        <f t="shared" si="13"/>
        <v>0</v>
      </c>
      <c r="CX23" s="502">
        <v>0</v>
      </c>
      <c r="CY23" s="647">
        <f t="shared" si="14"/>
        <v>0</v>
      </c>
      <c r="CZ23" s="502">
        <v>0</v>
      </c>
      <c r="DA23" s="647">
        <f t="shared" si="15"/>
        <v>0</v>
      </c>
      <c r="DB23" s="502">
        <v>0</v>
      </c>
      <c r="DC23" s="647">
        <f t="shared" si="16"/>
        <v>0</v>
      </c>
      <c r="DD23" s="502">
        <v>0</v>
      </c>
      <c r="DE23" s="647">
        <f t="shared" si="17"/>
        <v>0</v>
      </c>
      <c r="DF23" s="502">
        <v>0</v>
      </c>
      <c r="DG23" s="647">
        <f t="shared" si="18"/>
        <v>0</v>
      </c>
      <c r="DH23" s="502">
        <v>0</v>
      </c>
      <c r="DI23" s="647">
        <f t="shared" si="19"/>
        <v>0</v>
      </c>
      <c r="DJ23" s="502">
        <v>0</v>
      </c>
      <c r="DK23" s="647">
        <f t="shared" si="20"/>
        <v>0</v>
      </c>
      <c r="DL23" s="502">
        <v>0</v>
      </c>
      <c r="DM23" s="647">
        <f t="shared" si="21"/>
        <v>0</v>
      </c>
    </row>
    <row r="24" spans="1:117" x14ac:dyDescent="0.3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  <c r="CV24" s="502">
        <v>0</v>
      </c>
      <c r="CW24" s="647">
        <f t="shared" si="13"/>
        <v>0</v>
      </c>
      <c r="CX24" s="502">
        <v>0</v>
      </c>
      <c r="CY24" s="647">
        <f t="shared" si="14"/>
        <v>0</v>
      </c>
      <c r="CZ24" s="502">
        <v>0</v>
      </c>
      <c r="DA24" s="647">
        <f t="shared" si="15"/>
        <v>0</v>
      </c>
      <c r="DB24" s="502">
        <v>0</v>
      </c>
      <c r="DC24" s="647">
        <f t="shared" si="16"/>
        <v>0</v>
      </c>
      <c r="DD24" s="502">
        <v>0</v>
      </c>
      <c r="DE24" s="647">
        <f t="shared" si="17"/>
        <v>0</v>
      </c>
      <c r="DF24" s="502">
        <v>0</v>
      </c>
      <c r="DG24" s="647">
        <f t="shared" si="18"/>
        <v>0</v>
      </c>
      <c r="DH24" s="502">
        <v>0</v>
      </c>
      <c r="DI24" s="647">
        <f t="shared" si="19"/>
        <v>0</v>
      </c>
      <c r="DJ24" s="502">
        <v>0</v>
      </c>
      <c r="DK24" s="647">
        <f t="shared" si="20"/>
        <v>0</v>
      </c>
      <c r="DL24" s="502">
        <v>0</v>
      </c>
      <c r="DM24" s="647">
        <f t="shared" si="21"/>
        <v>0</v>
      </c>
    </row>
    <row r="25" spans="1:117" x14ac:dyDescent="0.3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  <c r="CV25" s="502">
        <v>0</v>
      </c>
      <c r="CW25" s="647">
        <f t="shared" si="13"/>
        <v>0</v>
      </c>
      <c r="CX25" s="502">
        <v>0</v>
      </c>
      <c r="CY25" s="647">
        <f t="shared" si="14"/>
        <v>0</v>
      </c>
      <c r="CZ25" s="502">
        <v>0</v>
      </c>
      <c r="DA25" s="647">
        <f t="shared" si="15"/>
        <v>0</v>
      </c>
      <c r="DB25" s="502">
        <v>0</v>
      </c>
      <c r="DC25" s="647">
        <f t="shared" si="16"/>
        <v>0</v>
      </c>
      <c r="DD25" s="502">
        <v>0</v>
      </c>
      <c r="DE25" s="647">
        <f t="shared" si="17"/>
        <v>0</v>
      </c>
      <c r="DF25" s="502">
        <v>0</v>
      </c>
      <c r="DG25" s="647">
        <f t="shared" si="18"/>
        <v>0</v>
      </c>
      <c r="DH25" s="502">
        <v>0</v>
      </c>
      <c r="DI25" s="647">
        <f t="shared" si="19"/>
        <v>0</v>
      </c>
      <c r="DJ25" s="502">
        <v>0</v>
      </c>
      <c r="DK25" s="647">
        <f t="shared" si="20"/>
        <v>0</v>
      </c>
      <c r="DL25" s="502">
        <v>0</v>
      </c>
      <c r="DM25" s="647">
        <f t="shared" si="21"/>
        <v>0</v>
      </c>
    </row>
    <row r="26" spans="1:117" x14ac:dyDescent="0.3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  <c r="CV26" s="502">
        <v>6.9252385691704235E-2</v>
      </c>
      <c r="CW26" s="647">
        <f t="shared" si="13"/>
        <v>9.269558769002588E-3</v>
      </c>
      <c r="CX26" s="502">
        <v>7.5201149425287356E-2</v>
      </c>
      <c r="CY26" s="647">
        <f t="shared" si="14"/>
        <v>1.4023996773543053E-2</v>
      </c>
      <c r="CZ26" s="502">
        <v>0.13279850820685665</v>
      </c>
      <c r="DA26" s="647">
        <f t="shared" si="15"/>
        <v>1.1658290288054346E-2</v>
      </c>
      <c r="DB26" s="502">
        <v>0.25519012811128605</v>
      </c>
      <c r="DC26" s="647">
        <f t="shared" si="16"/>
        <v>-6.585548458687196E-3</v>
      </c>
      <c r="DD26" s="502">
        <v>6.8309817926350935E-2</v>
      </c>
      <c r="DE26" s="647">
        <f t="shared" si="17"/>
        <v>5.7944499736549554E-3</v>
      </c>
      <c r="DF26" s="502">
        <v>6.1371797123509549E-2</v>
      </c>
      <c r="DG26" s="647">
        <f t="shared" si="18"/>
        <v>1.6690084499346246E-2</v>
      </c>
      <c r="DH26" s="502">
        <v>5.788011695906433E-2</v>
      </c>
      <c r="DI26" s="647">
        <f t="shared" si="19"/>
        <v>-2.1854204476709077E-3</v>
      </c>
      <c r="DJ26" s="502">
        <v>6.2571017123017436E-2</v>
      </c>
      <c r="DK26" s="647">
        <f t="shared" si="20"/>
        <v>6.8636734264446719E-3</v>
      </c>
      <c r="DL26" s="502">
        <v>0.19027819327274861</v>
      </c>
      <c r="DM26" s="647">
        <f t="shared" si="21"/>
        <v>-2.0532099479468047E-3</v>
      </c>
    </row>
    <row r="27" spans="1:117" x14ac:dyDescent="0.3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  <c r="CV27" s="502">
        <v>3.9358468309060389E-2</v>
      </c>
      <c r="CW27" s="647">
        <f t="shared" si="13"/>
        <v>7.9624336463862827E-3</v>
      </c>
      <c r="CX27" s="502">
        <v>2.4044772620721987E-2</v>
      </c>
      <c r="CY27" s="647">
        <f t="shared" si="14"/>
        <v>-1.1896390060947039E-3</v>
      </c>
      <c r="CZ27" s="502">
        <v>6.7866029891346352E-2</v>
      </c>
      <c r="DA27" s="647">
        <f t="shared" si="15"/>
        <v>5.1873232252979268E-3</v>
      </c>
      <c r="DB27" s="502">
        <v>0.14306070354570249</v>
      </c>
      <c r="DC27" s="647">
        <f t="shared" si="16"/>
        <v>-1.6933973626749338E-2</v>
      </c>
      <c r="DD27" s="502">
        <v>2.3467628510503154E-2</v>
      </c>
      <c r="DE27" s="647">
        <f t="shared" si="17"/>
        <v>-2.3649108479651543E-3</v>
      </c>
      <c r="DF27" s="502">
        <v>1.6026949775418537E-2</v>
      </c>
      <c r="DG27" s="647">
        <f t="shared" si="18"/>
        <v>-6.056893970328027E-3</v>
      </c>
      <c r="DH27" s="502">
        <v>2.4906235349273324E-2</v>
      </c>
      <c r="DI27" s="647">
        <f t="shared" si="19"/>
        <v>-8.0285982184716345E-3</v>
      </c>
      <c r="DJ27" s="502">
        <v>2.1429554210236654E-2</v>
      </c>
      <c r="DK27" s="647">
        <f t="shared" si="20"/>
        <v>-5.4558032165351877E-3</v>
      </c>
      <c r="DL27" s="502">
        <v>0.10207145175499606</v>
      </c>
      <c r="DM27" s="647">
        <f t="shared" si="21"/>
        <v>-1.3065872243087417E-2</v>
      </c>
    </row>
    <row r="28" spans="1:117" x14ac:dyDescent="0.3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  <c r="CV28" s="502">
        <v>4.4002016129032255E-2</v>
      </c>
      <c r="CW28" s="647">
        <f t="shared" si="13"/>
        <v>8.9045698924730687E-4</v>
      </c>
      <c r="CX28" s="502">
        <v>2.7777777777777779E-3</v>
      </c>
      <c r="CY28" s="647">
        <f t="shared" si="14"/>
        <v>-3.654513888888889E-3</v>
      </c>
      <c r="CZ28" s="502">
        <v>7.357486263736264E-2</v>
      </c>
      <c r="DA28" s="647">
        <f t="shared" si="15"/>
        <v>9.0430402930403025E-3</v>
      </c>
      <c r="DB28" s="502">
        <v>0.19535278545119711</v>
      </c>
      <c r="DC28" s="647">
        <f t="shared" si="16"/>
        <v>5.3032918968693443E-3</v>
      </c>
      <c r="DD28" s="502">
        <v>0</v>
      </c>
      <c r="DE28" s="647">
        <f t="shared" si="17"/>
        <v>0</v>
      </c>
      <c r="DF28" s="502">
        <v>0</v>
      </c>
      <c r="DG28" s="647">
        <f t="shared" si="18"/>
        <v>0</v>
      </c>
      <c r="DH28" s="502">
        <v>1.2282986111111111E-2</v>
      </c>
      <c r="DI28" s="647">
        <f t="shared" si="19"/>
        <v>-1.0937500000000001E-2</v>
      </c>
      <c r="DJ28" s="502">
        <v>4.0053215579710141E-3</v>
      </c>
      <c r="DK28" s="647">
        <f t="shared" si="20"/>
        <v>-3.566576086956522E-3</v>
      </c>
      <c r="DL28" s="502">
        <v>0.13086939102564102</v>
      </c>
      <c r="DM28" s="647">
        <f t="shared" si="21"/>
        <v>2.3141788766788685E-3</v>
      </c>
    </row>
    <row r="29" spans="1:117" x14ac:dyDescent="0.3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  <c r="CV29" s="502">
        <v>0.10288076895532161</v>
      </c>
      <c r="CW29" s="647">
        <f t="shared" si="13"/>
        <v>1.562771758591408E-2</v>
      </c>
      <c r="CX29" s="502">
        <v>0.13113833386193044</v>
      </c>
      <c r="CY29" s="647">
        <f t="shared" si="14"/>
        <v>2.3041547732318424E-2</v>
      </c>
      <c r="CZ29" s="502">
        <v>0.19045702157024708</v>
      </c>
      <c r="DA29" s="647">
        <f t="shared" si="15"/>
        <v>2.0454529612474431E-2</v>
      </c>
      <c r="DB29" s="502">
        <v>0.32545103058912578</v>
      </c>
      <c r="DC29" s="647">
        <f t="shared" si="16"/>
        <v>-8.6447529582455718E-3</v>
      </c>
      <c r="DD29" s="502">
        <v>0.11959424204290844</v>
      </c>
      <c r="DE29" s="647">
        <f t="shared" si="17"/>
        <v>-2.2955608074235467E-3</v>
      </c>
      <c r="DF29" s="502">
        <v>0.10100851211851489</v>
      </c>
      <c r="DG29" s="647">
        <f t="shared" si="18"/>
        <v>1.1839722537675332E-2</v>
      </c>
      <c r="DH29" s="502">
        <v>8.0296542974944499E-2</v>
      </c>
      <c r="DI29" s="647">
        <f t="shared" si="19"/>
        <v>-1.3110529654297487E-2</v>
      </c>
      <c r="DJ29" s="502">
        <v>0.10051719204622238</v>
      </c>
      <c r="DK29" s="647">
        <f t="shared" si="20"/>
        <v>-1.0592051738165104E-3</v>
      </c>
      <c r="DL29" s="502">
        <v>0.24964915093364187</v>
      </c>
      <c r="DM29" s="647">
        <f t="shared" si="21"/>
        <v>-6.0884511407822695E-3</v>
      </c>
    </row>
    <row r="30" spans="1:117" x14ac:dyDescent="0.3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  <c r="CV30" s="502">
        <v>8.3722529959089104E-2</v>
      </c>
      <c r="CW30" s="647">
        <f t="shared" si="13"/>
        <v>4.3897758951522425E-3</v>
      </c>
      <c r="CX30" s="502">
        <v>1.7466329966329967E-2</v>
      </c>
      <c r="CY30" s="647">
        <f t="shared" si="14"/>
        <v>5.2609427609427613E-3</v>
      </c>
      <c r="CZ30" s="502">
        <v>0.1378636795303462</v>
      </c>
      <c r="DA30" s="647">
        <f t="shared" si="15"/>
        <v>7.9935496602163425E-3</v>
      </c>
      <c r="DB30" s="502">
        <v>0.34974902493318705</v>
      </c>
      <c r="DC30" s="647">
        <f t="shared" si="16"/>
        <v>-1.3343223518177405E-2</v>
      </c>
      <c r="DD30" s="502">
        <v>1.1517504797074689E-2</v>
      </c>
      <c r="DE30" s="647">
        <f t="shared" si="17"/>
        <v>-1.3576626479852288E-3</v>
      </c>
      <c r="DF30" s="502">
        <v>1.2535751783063612E-2</v>
      </c>
      <c r="DG30" s="647">
        <f t="shared" si="18"/>
        <v>7.014590347923684E-4</v>
      </c>
      <c r="DH30" s="502">
        <v>2.7637485970819303E-2</v>
      </c>
      <c r="DI30" s="647">
        <f t="shared" si="19"/>
        <v>-1.833146277590722E-2</v>
      </c>
      <c r="DJ30" s="502">
        <v>1.7117125359878985E-2</v>
      </c>
      <c r="DK30" s="647">
        <f t="shared" si="20"/>
        <v>-6.1987629922412545E-3</v>
      </c>
      <c r="DL30" s="502">
        <v>0.23765329320884881</v>
      </c>
      <c r="DM30" s="647">
        <f t="shared" si="21"/>
        <v>-1.0935566491121984E-2</v>
      </c>
    </row>
    <row r="31" spans="1:117" x14ac:dyDescent="0.3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  <c r="CV31" s="502">
        <v>4.1018577664218035E-2</v>
      </c>
      <c r="CW31" s="647">
        <f t="shared" si="13"/>
        <v>5.7223464281912079E-3</v>
      </c>
      <c r="CX31" s="502">
        <v>5.7447744774477449E-2</v>
      </c>
      <c r="CY31" s="647">
        <f t="shared" si="14"/>
        <v>1.3587733773377339E-2</v>
      </c>
      <c r="CZ31" s="502">
        <v>9.5928535161208431E-2</v>
      </c>
      <c r="DA31" s="647">
        <f t="shared" si="15"/>
        <v>5.5153592282305153E-3</v>
      </c>
      <c r="DB31" s="502">
        <v>0.19006185839578432</v>
      </c>
      <c r="DC31" s="647">
        <f t="shared" si="16"/>
        <v>-1.9106813996316863E-3</v>
      </c>
      <c r="DD31" s="502">
        <v>5.2987597146811456E-2</v>
      </c>
      <c r="DE31" s="647">
        <f t="shared" si="17"/>
        <v>1.9148568082614711E-2</v>
      </c>
      <c r="DF31" s="502">
        <v>5.4849355903332266E-2</v>
      </c>
      <c r="DG31" s="647">
        <f t="shared" si="18"/>
        <v>3.4420579154689657E-2</v>
      </c>
      <c r="DH31" s="502">
        <v>5.8407590759075909E-2</v>
      </c>
      <c r="DI31" s="647">
        <f t="shared" si="19"/>
        <v>1.6688668866886691E-2</v>
      </c>
      <c r="DJ31" s="502">
        <v>5.5382318123116663E-2</v>
      </c>
      <c r="DK31" s="647">
        <f t="shared" si="20"/>
        <v>2.3492430764815615E-2</v>
      </c>
      <c r="DL31" s="502">
        <v>0.14467534665554468</v>
      </c>
      <c r="DM31" s="647">
        <f t="shared" si="21"/>
        <v>6.6500743480941704E-3</v>
      </c>
    </row>
    <row r="32" spans="1:117" x14ac:dyDescent="0.3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  <c r="CV32" s="502">
        <v>0</v>
      </c>
      <c r="CW32" s="647">
        <f t="shared" si="13"/>
        <v>0</v>
      </c>
      <c r="CX32" s="502">
        <v>0</v>
      </c>
      <c r="CY32" s="647">
        <f t="shared" si="14"/>
        <v>0</v>
      </c>
      <c r="CZ32" s="502">
        <v>0</v>
      </c>
      <c r="DA32" s="647">
        <f t="shared" si="15"/>
        <v>0</v>
      </c>
      <c r="DB32" s="502">
        <v>0</v>
      </c>
      <c r="DC32" s="647">
        <f t="shared" si="16"/>
        <v>0</v>
      </c>
      <c r="DD32" s="502">
        <v>0</v>
      </c>
      <c r="DE32" s="647">
        <f t="shared" si="17"/>
        <v>0</v>
      </c>
      <c r="DF32" s="502">
        <v>0</v>
      </c>
      <c r="DG32" s="647">
        <f t="shared" si="18"/>
        <v>0</v>
      </c>
      <c r="DH32" s="502">
        <v>0</v>
      </c>
      <c r="DI32" s="647">
        <f t="shared" si="19"/>
        <v>0</v>
      </c>
      <c r="DJ32" s="502">
        <v>0</v>
      </c>
      <c r="DK32" s="647">
        <f t="shared" si="20"/>
        <v>0</v>
      </c>
      <c r="DL32" s="502">
        <v>0</v>
      </c>
      <c r="DM32" s="647">
        <f t="shared" si="21"/>
        <v>0</v>
      </c>
    </row>
    <row r="33" spans="1:117" x14ac:dyDescent="0.3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  <c r="CV33" s="502">
        <v>0</v>
      </c>
      <c r="CW33" s="647">
        <f t="shared" si="13"/>
        <v>0</v>
      </c>
      <c r="CX33" s="502">
        <v>0</v>
      </c>
      <c r="CY33" s="647">
        <f t="shared" si="14"/>
        <v>0</v>
      </c>
      <c r="CZ33" s="502">
        <v>0</v>
      </c>
      <c r="DA33" s="647">
        <f t="shared" si="15"/>
        <v>0</v>
      </c>
      <c r="DB33" s="502">
        <v>0</v>
      </c>
      <c r="DC33" s="647">
        <f t="shared" si="16"/>
        <v>0</v>
      </c>
      <c r="DD33" s="502">
        <v>0</v>
      </c>
      <c r="DE33" s="647">
        <f t="shared" si="17"/>
        <v>0</v>
      </c>
      <c r="DF33" s="502">
        <v>0</v>
      </c>
      <c r="DG33" s="647">
        <f t="shared" si="18"/>
        <v>0</v>
      </c>
      <c r="DH33" s="502">
        <v>0</v>
      </c>
      <c r="DI33" s="647">
        <f t="shared" si="19"/>
        <v>0</v>
      </c>
      <c r="DJ33" s="502">
        <v>0</v>
      </c>
      <c r="DK33" s="647">
        <f t="shared" si="20"/>
        <v>0</v>
      </c>
      <c r="DL33" s="502">
        <v>0</v>
      </c>
      <c r="DM33" s="647">
        <f t="shared" si="21"/>
        <v>0</v>
      </c>
    </row>
    <row r="34" spans="1:117" x14ac:dyDescent="0.3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  <c r="CV34" s="502">
        <v>0</v>
      </c>
      <c r="CW34" s="647">
        <f t="shared" si="13"/>
        <v>0</v>
      </c>
      <c r="CX34" s="502">
        <v>0</v>
      </c>
      <c r="CY34" s="647">
        <f t="shared" si="14"/>
        <v>0</v>
      </c>
      <c r="CZ34" s="502">
        <v>0</v>
      </c>
      <c r="DA34" s="647">
        <f t="shared" si="15"/>
        <v>0</v>
      </c>
      <c r="DB34" s="502">
        <v>0</v>
      </c>
      <c r="DC34" s="647">
        <f t="shared" si="16"/>
        <v>0</v>
      </c>
      <c r="DD34" s="502">
        <v>0</v>
      </c>
      <c r="DE34" s="647">
        <f t="shared" si="17"/>
        <v>0</v>
      </c>
      <c r="DF34" s="502">
        <v>0</v>
      </c>
      <c r="DG34" s="647">
        <f t="shared" si="18"/>
        <v>0</v>
      </c>
      <c r="DH34" s="502">
        <v>0</v>
      </c>
      <c r="DI34" s="647">
        <f t="shared" si="19"/>
        <v>0</v>
      </c>
      <c r="DJ34" s="502">
        <v>0</v>
      </c>
      <c r="DK34" s="647">
        <f t="shared" si="20"/>
        <v>0</v>
      </c>
      <c r="DL34" s="502">
        <v>0</v>
      </c>
      <c r="DM34" s="647">
        <f t="shared" si="21"/>
        <v>0</v>
      </c>
    </row>
    <row r="35" spans="1:117" x14ac:dyDescent="0.3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  <c r="CV35" s="502">
        <v>0</v>
      </c>
      <c r="CW35" s="647">
        <f t="shared" si="13"/>
        <v>0</v>
      </c>
      <c r="CX35" s="502">
        <v>0</v>
      </c>
      <c r="CY35" s="647">
        <f t="shared" si="14"/>
        <v>0</v>
      </c>
      <c r="CZ35" s="502">
        <v>0</v>
      </c>
      <c r="DA35" s="647">
        <f t="shared" si="15"/>
        <v>0</v>
      </c>
      <c r="DB35" s="502">
        <v>0</v>
      </c>
      <c r="DC35" s="647">
        <f t="shared" si="16"/>
        <v>0</v>
      </c>
      <c r="DD35" s="502">
        <v>0</v>
      </c>
      <c r="DE35" s="647">
        <f t="shared" si="17"/>
        <v>0</v>
      </c>
      <c r="DF35" s="502">
        <v>0</v>
      </c>
      <c r="DG35" s="647">
        <f t="shared" si="18"/>
        <v>0</v>
      </c>
      <c r="DH35" s="502">
        <v>0</v>
      </c>
      <c r="DI35" s="647">
        <f t="shared" si="19"/>
        <v>0</v>
      </c>
      <c r="DJ35" s="502">
        <v>0</v>
      </c>
      <c r="DK35" s="647">
        <f t="shared" si="20"/>
        <v>0</v>
      </c>
      <c r="DL35" s="502">
        <v>0</v>
      </c>
      <c r="DM35" s="647">
        <f t="shared" si="21"/>
        <v>0</v>
      </c>
    </row>
    <row r="36" spans="1:117" x14ac:dyDescent="0.3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  <c r="CV36" s="502">
        <v>0</v>
      </c>
      <c r="CW36" s="647">
        <f t="shared" si="13"/>
        <v>0</v>
      </c>
      <c r="CX36" s="502">
        <v>0</v>
      </c>
      <c r="CY36" s="647">
        <f t="shared" si="14"/>
        <v>0</v>
      </c>
      <c r="CZ36" s="502">
        <v>0</v>
      </c>
      <c r="DA36" s="647">
        <f t="shared" si="15"/>
        <v>0</v>
      </c>
      <c r="DB36" s="502">
        <v>0</v>
      </c>
      <c r="DC36" s="647">
        <f t="shared" si="16"/>
        <v>0</v>
      </c>
      <c r="DD36" s="502">
        <v>0</v>
      </c>
      <c r="DE36" s="647">
        <f t="shared" si="17"/>
        <v>0</v>
      </c>
      <c r="DF36" s="502">
        <v>0</v>
      </c>
      <c r="DG36" s="647">
        <f t="shared" si="18"/>
        <v>0</v>
      </c>
      <c r="DH36" s="502">
        <v>0</v>
      </c>
      <c r="DI36" s="647">
        <f t="shared" si="19"/>
        <v>0</v>
      </c>
      <c r="DJ36" s="502">
        <v>0</v>
      </c>
      <c r="DK36" s="647">
        <f t="shared" si="20"/>
        <v>0</v>
      </c>
      <c r="DL36" s="502">
        <v>0</v>
      </c>
      <c r="DM36" s="647">
        <f t="shared" si="21"/>
        <v>0</v>
      </c>
    </row>
    <row r="37" spans="1:117" x14ac:dyDescent="0.3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  <c r="CV37" s="292">
        <v>0.15553680441216172</v>
      </c>
      <c r="CW37" s="647">
        <f t="shared" si="13"/>
        <v>-3.8190384013512546E-3</v>
      </c>
      <c r="CX37" s="292">
        <v>5.4700623977911242E-2</v>
      </c>
      <c r="CY37" s="647">
        <f t="shared" si="14"/>
        <v>-8.0995507822987645E-3</v>
      </c>
      <c r="CZ37" s="292">
        <v>0.14588808798238537</v>
      </c>
      <c r="DA37" s="647">
        <f t="shared" si="15"/>
        <v>-4.298895104256073E-3</v>
      </c>
      <c r="DB37" s="292">
        <v>0.22800157330851964</v>
      </c>
      <c r="DC37" s="647">
        <f t="shared" si="16"/>
        <v>-1.2923515058357982E-2</v>
      </c>
      <c r="DD37" s="292">
        <v>3.1178231267112007E-2</v>
      </c>
      <c r="DE37" s="647">
        <f t="shared" si="17"/>
        <v>-3.0078348949636804E-3</v>
      </c>
      <c r="DF37" s="292">
        <v>2.9242138140254576E-2</v>
      </c>
      <c r="DG37" s="647">
        <f t="shared" si="18"/>
        <v>-1.04336772741178E-3</v>
      </c>
      <c r="DH37" s="292">
        <v>7.7316447648750064E-2</v>
      </c>
      <c r="DI37" s="647">
        <f t="shared" si="19"/>
        <v>-4.7601994611177062E-3</v>
      </c>
      <c r="DJ37" s="292">
        <v>4.5570922620552894E-2</v>
      </c>
      <c r="DK37" s="647">
        <f t="shared" si="20"/>
        <v>-2.9303280694864889E-3</v>
      </c>
      <c r="DL37" s="292">
        <v>0.16656894253779667</v>
      </c>
      <c r="DM37" s="647">
        <f t="shared" si="21"/>
        <v>-9.0364077471439264E-3</v>
      </c>
    </row>
    <row r="38" spans="1:117" x14ac:dyDescent="0.3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  <c r="CV38" s="502">
        <v>0.16826025136460016</v>
      </c>
      <c r="CW38" s="647">
        <f t="shared" si="13"/>
        <v>-1.3260812034031982E-2</v>
      </c>
      <c r="CX38" s="502">
        <v>4.9899150808496696E-2</v>
      </c>
      <c r="CY38" s="647">
        <f t="shared" si="14"/>
        <v>-2.7488219363318571E-2</v>
      </c>
      <c r="CZ38" s="502">
        <v>0.14642107058088411</v>
      </c>
      <c r="DA38" s="647">
        <f t="shared" si="15"/>
        <v>-1.4060364912237333E-2</v>
      </c>
      <c r="DB38" s="502">
        <v>0.20380219822352857</v>
      </c>
      <c r="DC38" s="647">
        <f t="shared" si="16"/>
        <v>-2.7359233048746767E-2</v>
      </c>
      <c r="DD38" s="502">
        <v>3.8751808089754237E-2</v>
      </c>
      <c r="DE38" s="647">
        <f t="shared" si="17"/>
        <v>-3.0703319661314343E-3</v>
      </c>
      <c r="DF38" s="502">
        <v>3.3067767964978192E-2</v>
      </c>
      <c r="DG38" s="647">
        <f t="shared" si="18"/>
        <v>1.0345245265659248E-3</v>
      </c>
      <c r="DH38" s="502">
        <v>4.8489911497355424E-2</v>
      </c>
      <c r="DI38" s="647">
        <f t="shared" si="19"/>
        <v>-8.259148962795837E-3</v>
      </c>
      <c r="DJ38" s="502">
        <v>4.0012002202362694E-2</v>
      </c>
      <c r="DK38" s="647">
        <f t="shared" si="20"/>
        <v>-3.3693730269096084E-3</v>
      </c>
      <c r="DL38" s="502">
        <v>0.14860550212848367</v>
      </c>
      <c r="DM38" s="647">
        <f t="shared" si="21"/>
        <v>-1.9274738096332761E-2</v>
      </c>
    </row>
    <row r="39" spans="1:117" x14ac:dyDescent="0.3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  <c r="CV39" s="502">
        <v>0.16751270268551419</v>
      </c>
      <c r="CW39" s="647">
        <f t="shared" si="13"/>
        <v>-1.4099728967497421E-2</v>
      </c>
      <c r="CX39" s="502">
        <v>4.9524996378348292E-2</v>
      </c>
      <c r="CY39" s="647">
        <f t="shared" si="14"/>
        <v>-2.8210651387826087E-2</v>
      </c>
      <c r="CZ39" s="502">
        <v>0.14561853875338313</v>
      </c>
      <c r="DA39" s="647">
        <f t="shared" si="15"/>
        <v>-1.483944922222627E-2</v>
      </c>
      <c r="DB39" s="502">
        <v>0.20230069650174823</v>
      </c>
      <c r="DC39" s="647">
        <f t="shared" si="16"/>
        <v>-2.8423806547030195E-2</v>
      </c>
      <c r="DD39" s="502">
        <v>3.9825903013441855E-2</v>
      </c>
      <c r="DE39" s="647">
        <f t="shared" si="17"/>
        <v>-2.7135744782712176E-3</v>
      </c>
      <c r="DF39" s="502">
        <v>3.3979502275706716E-2</v>
      </c>
      <c r="DG39" s="647">
        <f t="shared" si="18"/>
        <v>1.504078332528247E-3</v>
      </c>
      <c r="DH39" s="502">
        <v>4.7998832760144099E-2</v>
      </c>
      <c r="DI39" s="647">
        <f t="shared" si="19"/>
        <v>-7.6921139749379294E-3</v>
      </c>
      <c r="DJ39" s="502">
        <v>4.0521005943129657E-2</v>
      </c>
      <c r="DK39" s="647">
        <f t="shared" si="20"/>
        <v>-2.9056823674795118E-3</v>
      </c>
      <c r="DL39" s="502">
        <v>0.14778153338309283</v>
      </c>
      <c r="DM39" s="647">
        <f t="shared" si="21"/>
        <v>-1.9824292171504027E-2</v>
      </c>
    </row>
    <row r="40" spans="1:117" x14ac:dyDescent="0.3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  <c r="CV40" s="502">
        <v>0.11110862895779347</v>
      </c>
      <c r="CW40" s="647">
        <f t="shared" si="13"/>
        <v>-2.0850087868226619E-4</v>
      </c>
      <c r="CX40" s="502">
        <v>3.7603878116343491E-2</v>
      </c>
      <c r="CY40" s="647">
        <f t="shared" si="14"/>
        <v>-7.7446906740535545E-3</v>
      </c>
      <c r="CZ40" s="502">
        <v>9.7668259718121195E-2</v>
      </c>
      <c r="DA40" s="647">
        <f t="shared" si="15"/>
        <v>1.1833734132902785E-3</v>
      </c>
      <c r="DB40" s="502">
        <v>0.13254694602164033</v>
      </c>
      <c r="DC40" s="647">
        <f t="shared" si="16"/>
        <v>-5.4859633818480358E-3</v>
      </c>
      <c r="DD40" s="502">
        <v>2.6434932832931225E-2</v>
      </c>
      <c r="DE40" s="647">
        <f t="shared" si="17"/>
        <v>-4.5870193310100366E-3</v>
      </c>
      <c r="DF40" s="502">
        <v>3.7046138265868403E-2</v>
      </c>
      <c r="DG40" s="647">
        <f t="shared" si="18"/>
        <v>1.3031304917642123E-3</v>
      </c>
      <c r="DH40" s="502">
        <v>3.770390889504463E-2</v>
      </c>
      <c r="DI40" s="647">
        <f t="shared" si="19"/>
        <v>3.7703908895044685E-4</v>
      </c>
      <c r="DJ40" s="502">
        <v>3.368511381428399E-2</v>
      </c>
      <c r="DK40" s="647">
        <f t="shared" si="20"/>
        <v>-9.8358023204464518E-4</v>
      </c>
      <c r="DL40" s="502">
        <v>9.9230870699014748E-2</v>
      </c>
      <c r="DM40" s="647">
        <f t="shared" si="21"/>
        <v>-3.968676752610284E-3</v>
      </c>
    </row>
    <row r="41" spans="1:117" x14ac:dyDescent="0.3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  <c r="CV41" s="502">
        <v>0.21432926829268295</v>
      </c>
      <c r="CW41" s="647">
        <f t="shared" si="13"/>
        <v>1.9669551534234886E-5</v>
      </c>
      <c r="CX41" s="502">
        <v>7.9837398373983737E-2</v>
      </c>
      <c r="CY41" s="647">
        <f t="shared" si="14"/>
        <v>-2.8418021680216801E-2</v>
      </c>
      <c r="CZ41" s="502">
        <v>0.19137183954257128</v>
      </c>
      <c r="DA41" s="647">
        <f t="shared" si="15"/>
        <v>-1.9554632359509994E-3</v>
      </c>
      <c r="DB41" s="502">
        <v>0.25956632080132958</v>
      </c>
      <c r="DC41" s="647">
        <f t="shared" si="16"/>
        <v>-1.5781228944886094E-2</v>
      </c>
      <c r="DD41" s="502">
        <v>6.4847233149750855E-2</v>
      </c>
      <c r="DE41" s="647">
        <f t="shared" si="17"/>
        <v>9.6052976658798916E-4</v>
      </c>
      <c r="DF41" s="502">
        <v>4.5121951219512194E-2</v>
      </c>
      <c r="DG41" s="647">
        <f t="shared" si="18"/>
        <v>2.0128507736690282E-3</v>
      </c>
      <c r="DH41" s="502">
        <v>7.3306233062330625E-2</v>
      </c>
      <c r="DI41" s="647">
        <f t="shared" si="19"/>
        <v>-6.0467479674796709E-3</v>
      </c>
      <c r="DJ41" s="502">
        <v>6.0959040296924706E-2</v>
      </c>
      <c r="DK41" s="647">
        <f t="shared" si="20"/>
        <v>-9.6986567691764031E-4</v>
      </c>
      <c r="DL41" s="502">
        <v>0.19263639477054115</v>
      </c>
      <c r="DM41" s="647">
        <f t="shared" si="21"/>
        <v>-1.078985377765862E-2</v>
      </c>
    </row>
    <row r="42" spans="1:117" x14ac:dyDescent="0.3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  <c r="CV42" s="502">
        <v>0.16957516385884286</v>
      </c>
      <c r="CW42" s="647">
        <f t="shared" si="13"/>
        <v>-3.3192001061231935E-2</v>
      </c>
      <c r="CX42" s="502">
        <v>3.5167274288834656E-2</v>
      </c>
      <c r="CY42" s="647">
        <f t="shared" si="14"/>
        <v>-4.1116846655957433E-2</v>
      </c>
      <c r="CZ42" s="502">
        <v>0.14305821522888432</v>
      </c>
      <c r="DA42" s="647">
        <f t="shared" si="15"/>
        <v>-3.4396470970789683E-2</v>
      </c>
      <c r="DB42" s="502">
        <v>0.20530882024900787</v>
      </c>
      <c r="DC42" s="647">
        <f t="shared" si="16"/>
        <v>-5.2217415645121834E-2</v>
      </c>
      <c r="DD42" s="502">
        <v>3.0239542400926276E-2</v>
      </c>
      <c r="DE42" s="647">
        <f t="shared" si="17"/>
        <v>-4.1092143864270257E-3</v>
      </c>
      <c r="DF42" s="502">
        <v>2.3949831594418318E-2</v>
      </c>
      <c r="DG42" s="647">
        <f t="shared" si="18"/>
        <v>1.2636428055370942E-3</v>
      </c>
      <c r="DH42" s="502">
        <v>3.6230048560684562E-2</v>
      </c>
      <c r="DI42" s="647">
        <f t="shared" si="19"/>
        <v>-1.3906879963744914E-2</v>
      </c>
      <c r="DJ42" s="502">
        <v>3.0073609246480643E-2</v>
      </c>
      <c r="DK42" s="647">
        <f t="shared" si="20"/>
        <v>-5.4696751986812731E-3</v>
      </c>
      <c r="DL42" s="502">
        <v>0.14625519602837597</v>
      </c>
      <c r="DM42" s="647">
        <f t="shared" si="21"/>
        <v>-3.6463598351815868E-2</v>
      </c>
    </row>
    <row r="43" spans="1:117" x14ac:dyDescent="0.3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  <c r="CV43" s="502">
        <v>0</v>
      </c>
      <c r="CW43" s="647">
        <f t="shared" si="13"/>
        <v>0</v>
      </c>
      <c r="CX43" s="502">
        <v>0</v>
      </c>
      <c r="CY43" s="647">
        <f t="shared" si="14"/>
        <v>0</v>
      </c>
      <c r="CZ43" s="502">
        <v>0</v>
      </c>
      <c r="DA43" s="647">
        <f t="shared" si="15"/>
        <v>0</v>
      </c>
      <c r="DB43" s="502">
        <v>0</v>
      </c>
      <c r="DC43" s="647">
        <f t="shared" si="16"/>
        <v>0</v>
      </c>
      <c r="DD43" s="502">
        <v>0</v>
      </c>
      <c r="DE43" s="647">
        <f t="shared" si="17"/>
        <v>0</v>
      </c>
      <c r="DF43" s="502">
        <v>0</v>
      </c>
      <c r="DG43" s="647">
        <f t="shared" si="18"/>
        <v>0</v>
      </c>
      <c r="DH43" s="502">
        <v>0</v>
      </c>
      <c r="DI43" s="647">
        <f t="shared" si="19"/>
        <v>0</v>
      </c>
      <c r="DJ43" s="502">
        <v>0</v>
      </c>
      <c r="DK43" s="647">
        <f t="shared" si="20"/>
        <v>0</v>
      </c>
      <c r="DL43" s="502">
        <v>0</v>
      </c>
      <c r="DM43" s="647">
        <f t="shared" si="21"/>
        <v>0</v>
      </c>
    </row>
    <row r="44" spans="1:117" x14ac:dyDescent="0.3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  <c r="CV44" s="502">
        <v>0.19154697799251752</v>
      </c>
      <c r="CW44" s="647">
        <f t="shared" si="13"/>
        <v>1.2872107252276749E-2</v>
      </c>
      <c r="CX44" s="502">
        <v>6.1554354242396005E-2</v>
      </c>
      <c r="CY44" s="647">
        <f t="shared" si="14"/>
        <v>-4.9838961899731846E-3</v>
      </c>
      <c r="CZ44" s="502">
        <v>0.1714205653295969</v>
      </c>
      <c r="DA44" s="647">
        <f t="shared" si="15"/>
        <v>1.0208721308333002E-2</v>
      </c>
      <c r="DB44" s="502">
        <v>0.25057515241989703</v>
      </c>
      <c r="DC44" s="647">
        <f t="shared" si="16"/>
        <v>5.803064903758981E-3</v>
      </c>
      <c r="DD44" s="502">
        <v>5.2929102813498137E-3</v>
      </c>
      <c r="DE44" s="647">
        <f t="shared" si="17"/>
        <v>-1.4185689564324564E-2</v>
      </c>
      <c r="DF44" s="502">
        <v>4.6665303663971733E-3</v>
      </c>
      <c r="DG44" s="647">
        <f t="shared" si="18"/>
        <v>-1.3592444154472303E-2</v>
      </c>
      <c r="DH44" s="502">
        <v>6.3787398639202172E-2</v>
      </c>
      <c r="DI44" s="647">
        <f t="shared" si="19"/>
        <v>-2.5922732780315039E-2</v>
      </c>
      <c r="DJ44" s="502">
        <v>2.4156137165828487E-2</v>
      </c>
      <c r="DK44" s="647">
        <f t="shared" si="20"/>
        <v>-1.7813700103066193E-2</v>
      </c>
      <c r="DL44" s="502">
        <v>0.17427277365295821</v>
      </c>
      <c r="DM44" s="647">
        <f t="shared" si="21"/>
        <v>-2.1556983952443487E-3</v>
      </c>
    </row>
    <row r="45" spans="1:117" x14ac:dyDescent="0.3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  <c r="CV45" s="502">
        <v>0.16699650884580547</v>
      </c>
      <c r="CW45" s="647">
        <f t="shared" si="13"/>
        <v>-1.2236977978167252E-3</v>
      </c>
      <c r="CX45" s="502">
        <v>8.818005730428459E-2</v>
      </c>
      <c r="CY45" s="647">
        <f t="shared" si="14"/>
        <v>-1.0609842312633122E-2</v>
      </c>
      <c r="CZ45" s="502">
        <v>0.16136133693617591</v>
      </c>
      <c r="DA45" s="647">
        <f t="shared" si="15"/>
        <v>1.6704170223038051E-3</v>
      </c>
      <c r="DB45" s="502">
        <v>0.21701399432571453</v>
      </c>
      <c r="DC45" s="647">
        <f t="shared" si="16"/>
        <v>-2.747212311855235E-3</v>
      </c>
      <c r="DD45" s="502">
        <v>3.836744530001316E-2</v>
      </c>
      <c r="DE45" s="647">
        <f t="shared" si="17"/>
        <v>-1.2120950451417964E-2</v>
      </c>
      <c r="DF45" s="502">
        <v>3.6592735851759026E-2</v>
      </c>
      <c r="DG45" s="647">
        <f t="shared" si="18"/>
        <v>-4.2968479491520203E-3</v>
      </c>
      <c r="DH45" s="502">
        <v>8.7193972416924601E-2</v>
      </c>
      <c r="DI45" s="647">
        <f t="shared" si="19"/>
        <v>9.9901714817784287E-3</v>
      </c>
      <c r="DJ45" s="502">
        <v>5.3691139002311691E-2</v>
      </c>
      <c r="DK45" s="647">
        <f t="shared" si="20"/>
        <v>-2.2748596474853125E-3</v>
      </c>
      <c r="DL45" s="502">
        <v>0.16197479033394505</v>
      </c>
      <c r="DM45" s="647">
        <f t="shared" si="21"/>
        <v>-2.588031194192153E-3</v>
      </c>
    </row>
    <row r="46" spans="1:117" x14ac:dyDescent="0.3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  <c r="CV46" s="502">
        <v>0.16699650884580547</v>
      </c>
      <c r="CW46" s="647">
        <f t="shared" si="13"/>
        <v>-1.2236977978167252E-3</v>
      </c>
      <c r="CX46" s="502">
        <v>8.818005730428459E-2</v>
      </c>
      <c r="CY46" s="647">
        <f t="shared" si="14"/>
        <v>-1.0609842312633122E-2</v>
      </c>
      <c r="CZ46" s="502">
        <v>0.16136133693617591</v>
      </c>
      <c r="DA46" s="647">
        <f t="shared" si="15"/>
        <v>1.6704170223038051E-3</v>
      </c>
      <c r="DB46" s="502">
        <v>0.21701399432571453</v>
      </c>
      <c r="DC46" s="647">
        <f t="shared" si="16"/>
        <v>-2.747212311855235E-3</v>
      </c>
      <c r="DD46" s="502">
        <v>3.836744530001316E-2</v>
      </c>
      <c r="DE46" s="647">
        <f t="shared" si="17"/>
        <v>-1.2120950451417964E-2</v>
      </c>
      <c r="DF46" s="502">
        <v>3.6592735851759026E-2</v>
      </c>
      <c r="DG46" s="647">
        <f t="shared" si="18"/>
        <v>-4.2968479491520203E-3</v>
      </c>
      <c r="DH46" s="502">
        <v>8.7193972416924601E-2</v>
      </c>
      <c r="DI46" s="647">
        <f t="shared" si="19"/>
        <v>9.9901714817784287E-3</v>
      </c>
      <c r="DJ46" s="502">
        <v>5.3691139002311691E-2</v>
      </c>
      <c r="DK46" s="647">
        <f t="shared" si="20"/>
        <v>-2.2748596474853125E-3</v>
      </c>
      <c r="DL46" s="502">
        <v>0.16197479033394505</v>
      </c>
      <c r="DM46" s="647">
        <f t="shared" si="21"/>
        <v>-2.588031194192153E-3</v>
      </c>
    </row>
    <row r="47" spans="1:117" x14ac:dyDescent="0.3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  <c r="CV47" s="502">
        <v>0</v>
      </c>
      <c r="CW47" s="647">
        <f t="shared" si="13"/>
        <v>0</v>
      </c>
      <c r="CX47" s="502">
        <v>0</v>
      </c>
      <c r="CY47" s="647">
        <f t="shared" si="14"/>
        <v>0</v>
      </c>
      <c r="CZ47" s="502">
        <v>5.0245008854280376E-3</v>
      </c>
      <c r="DA47" s="647">
        <f t="shared" si="15"/>
        <v>-5.5430220993134896E-3</v>
      </c>
      <c r="DB47" s="502">
        <v>5.2166038564267679E-2</v>
      </c>
      <c r="DC47" s="647">
        <f t="shared" si="16"/>
        <v>-2.4163648116302602E-3</v>
      </c>
      <c r="DD47" s="502">
        <v>0</v>
      </c>
      <c r="DE47" s="647">
        <f t="shared" si="17"/>
        <v>0</v>
      </c>
      <c r="DF47" s="502">
        <v>0</v>
      </c>
      <c r="DG47" s="647">
        <f t="shared" si="18"/>
        <v>0</v>
      </c>
      <c r="DH47" s="502">
        <v>0</v>
      </c>
      <c r="DI47" s="647">
        <f t="shared" si="19"/>
        <v>0</v>
      </c>
      <c r="DJ47" s="502">
        <v>0</v>
      </c>
      <c r="DK47" s="647">
        <f t="shared" si="20"/>
        <v>0</v>
      </c>
      <c r="DL47" s="502">
        <v>3.4586274652499818E-2</v>
      </c>
      <c r="DM47" s="647">
        <f t="shared" si="21"/>
        <v>-1.6020587212640172E-3</v>
      </c>
    </row>
    <row r="48" spans="1:117" x14ac:dyDescent="0.3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  <c r="CV48" s="502">
        <v>0.20688107011633111</v>
      </c>
      <c r="CW48" s="647">
        <f t="shared" si="13"/>
        <v>1.3006275527942229E-2</v>
      </c>
      <c r="CX48" s="502">
        <v>0.1007986353415523</v>
      </c>
      <c r="CY48" s="647">
        <f t="shared" si="14"/>
        <v>-4.2645576490656784E-3</v>
      </c>
      <c r="CZ48" s="502">
        <v>0.1924269806335403</v>
      </c>
      <c r="DA48" s="647">
        <f t="shared" si="15"/>
        <v>3.6191226002810106E-2</v>
      </c>
      <c r="DB48" s="502">
        <v>9.6745056561614182E-2</v>
      </c>
      <c r="DC48" s="647">
        <f t="shared" si="16"/>
        <v>1.8195588763843751E-2</v>
      </c>
      <c r="DD48" s="502">
        <v>5.4526308944065509E-2</v>
      </c>
      <c r="DE48" s="647">
        <f t="shared" si="17"/>
        <v>-2.8494446244731693E-2</v>
      </c>
      <c r="DF48" s="502">
        <v>6.5875534945611255E-2</v>
      </c>
      <c r="DG48" s="647">
        <f t="shared" si="18"/>
        <v>-2.7356949728243873E-2</v>
      </c>
      <c r="DH48" s="502">
        <v>0.16221472693908146</v>
      </c>
      <c r="DI48" s="647">
        <f t="shared" si="19"/>
        <v>2.975498177870825E-2</v>
      </c>
      <c r="DJ48" s="502">
        <v>9.3466293138613293E-2</v>
      </c>
      <c r="DK48" s="647">
        <f t="shared" si="20"/>
        <v>-9.1232878559557168E-3</v>
      </c>
      <c r="DL48" s="502">
        <v>9.5640125298185316E-2</v>
      </c>
      <c r="DM48" s="647">
        <f t="shared" si="21"/>
        <v>8.9892274121164545E-3</v>
      </c>
    </row>
    <row r="49" spans="1:117" x14ac:dyDescent="0.3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  <c r="CV49" s="502">
        <v>3.7856686393820678E-2</v>
      </c>
      <c r="CW49" s="647">
        <f t="shared" si="13"/>
        <v>3.4730904948459401E-4</v>
      </c>
      <c r="CX49" s="502">
        <v>6.7291128337639977E-3</v>
      </c>
      <c r="CY49" s="647">
        <f t="shared" si="14"/>
        <v>3.4094171691070921E-3</v>
      </c>
      <c r="CZ49" s="502">
        <v>3.6973147438263715E-2</v>
      </c>
      <c r="DA49" s="647">
        <f t="shared" si="15"/>
        <v>3.3719510463696492E-3</v>
      </c>
      <c r="DB49" s="502">
        <v>6.3156999348056783E-2</v>
      </c>
      <c r="DC49" s="647">
        <f t="shared" si="16"/>
        <v>4.6546128551782015E-3</v>
      </c>
      <c r="DD49" s="502">
        <v>0</v>
      </c>
      <c r="DE49" s="647">
        <f t="shared" si="17"/>
        <v>0</v>
      </c>
      <c r="DF49" s="502">
        <v>0</v>
      </c>
      <c r="DG49" s="647">
        <f t="shared" si="18"/>
        <v>-1.7365452474229671E-4</v>
      </c>
      <c r="DH49" s="502">
        <v>3.5619437266724091E-2</v>
      </c>
      <c r="DI49" s="647">
        <f t="shared" si="19"/>
        <v>1.112546655182314E-2</v>
      </c>
      <c r="DJ49" s="502">
        <v>1.1615033891323073E-2</v>
      </c>
      <c r="DK49" s="647">
        <f t="shared" si="20"/>
        <v>3.5693555031269895E-3</v>
      </c>
      <c r="DL49" s="502">
        <v>4.5787545787545784E-2</v>
      </c>
      <c r="DM49" s="647">
        <f t="shared" si="21"/>
        <v>4.2888851028385841E-3</v>
      </c>
    </row>
    <row r="50" spans="1:117" x14ac:dyDescent="0.3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  <c r="CV50" s="502">
        <v>0.20549853372434018</v>
      </c>
      <c r="CW50" s="647">
        <f t="shared" si="13"/>
        <v>4.0566959921798651E-3</v>
      </c>
      <c r="CX50" s="502">
        <v>9.1936026936026941E-2</v>
      </c>
      <c r="CY50" s="647">
        <f t="shared" si="14"/>
        <v>-8.7738496071829292E-3</v>
      </c>
      <c r="CZ50" s="502">
        <v>0.19743127243127243</v>
      </c>
      <c r="DA50" s="647">
        <f t="shared" si="15"/>
        <v>9.4044844044844089E-3</v>
      </c>
      <c r="DB50" s="502">
        <v>0.27673419275629213</v>
      </c>
      <c r="DC50" s="647">
        <f t="shared" si="16"/>
        <v>3.1409862901574659E-3</v>
      </c>
      <c r="DD50" s="502">
        <v>3.312696861083958E-2</v>
      </c>
      <c r="DE50" s="647">
        <f t="shared" si="17"/>
        <v>-4.5155859671988721E-3</v>
      </c>
      <c r="DF50" s="502">
        <v>3.136472249375475E-2</v>
      </c>
      <c r="DG50" s="647">
        <f t="shared" si="18"/>
        <v>1.091560768980121E-3</v>
      </c>
      <c r="DH50" s="502">
        <v>0.10185746352413019</v>
      </c>
      <c r="DI50" s="647">
        <f t="shared" si="19"/>
        <v>2.2051066217732881E-2</v>
      </c>
      <c r="DJ50" s="502">
        <v>5.4945286195286193E-2</v>
      </c>
      <c r="DK50" s="647">
        <f t="shared" si="20"/>
        <v>6.0368174498609262E-3</v>
      </c>
      <c r="DL50" s="502">
        <v>0.2019921436588103</v>
      </c>
      <c r="DM50" s="647">
        <f t="shared" si="21"/>
        <v>4.1168707835373963E-3</v>
      </c>
    </row>
    <row r="51" spans="1:117" x14ac:dyDescent="0.3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  <c r="CV51" s="502">
        <v>0.26064991316879954</v>
      </c>
      <c r="CW51" s="647">
        <f t="shared" si="13"/>
        <v>-5.1153033933726888E-2</v>
      </c>
      <c r="CX51" s="502">
        <v>0.26515885706901843</v>
      </c>
      <c r="CY51" s="647">
        <f t="shared" si="14"/>
        <v>-5.4231073637964144E-2</v>
      </c>
      <c r="CZ51" s="502">
        <v>0.25355876860456</v>
      </c>
      <c r="DA51" s="647">
        <f t="shared" si="15"/>
        <v>-6.0104890022029234E-2</v>
      </c>
      <c r="DB51" s="502">
        <v>0.25891850099202285</v>
      </c>
      <c r="DC51" s="647">
        <f t="shared" si="16"/>
        <v>-6.0597591034929787E-2</v>
      </c>
      <c r="DD51" s="502">
        <v>0.15883231965136219</v>
      </c>
      <c r="DE51" s="647">
        <f t="shared" si="17"/>
        <v>-8.5916367520430775E-2</v>
      </c>
      <c r="DF51" s="502">
        <v>0.14447117376087734</v>
      </c>
      <c r="DG51" s="647">
        <f t="shared" si="18"/>
        <v>-3.9019331079317293E-2</v>
      </c>
      <c r="DH51" s="502">
        <v>0.13779861413965208</v>
      </c>
      <c r="DI51" s="647">
        <f t="shared" si="19"/>
        <v>-6.7475892813877975E-2</v>
      </c>
      <c r="DJ51" s="502">
        <v>0.14713442086922809</v>
      </c>
      <c r="DK51" s="647">
        <f t="shared" si="20"/>
        <v>-6.411289558012101E-2</v>
      </c>
      <c r="DL51" s="502">
        <v>0.22124767545613591</v>
      </c>
      <c r="DM51" s="647">
        <f t="shared" si="21"/>
        <v>-6.1782235790085877E-2</v>
      </c>
    </row>
    <row r="52" spans="1:117" x14ac:dyDescent="0.3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  <c r="CV52" s="502">
        <v>0.12346156586619704</v>
      </c>
      <c r="CW52" s="647">
        <f t="shared" si="13"/>
        <v>-6.5801857446856626E-4</v>
      </c>
      <c r="CX52" s="502">
        <v>8.4121803536302595E-2</v>
      </c>
      <c r="CY52" s="647">
        <f t="shared" si="14"/>
        <v>-1.9138259761096288E-2</v>
      </c>
      <c r="CZ52" s="502">
        <v>0.1259700927760467</v>
      </c>
      <c r="DA52" s="647">
        <f t="shared" si="15"/>
        <v>-2.3616066786870671E-3</v>
      </c>
      <c r="DB52" s="502">
        <v>0.16487283510309961</v>
      </c>
      <c r="DC52" s="647">
        <f t="shared" si="16"/>
        <v>5.0834220811970532E-3</v>
      </c>
      <c r="DD52" s="502">
        <v>2.5626167816803377E-2</v>
      </c>
      <c r="DE52" s="647">
        <f t="shared" si="17"/>
        <v>2.0936954642181149E-4</v>
      </c>
      <c r="DF52" s="502">
        <v>4.5187265439641487E-2</v>
      </c>
      <c r="DG52" s="647">
        <f t="shared" si="18"/>
        <v>1.8078894167217058E-3</v>
      </c>
      <c r="DH52" s="502">
        <v>8.0732343212562785E-2</v>
      </c>
      <c r="DI52" s="647">
        <f t="shared" si="19"/>
        <v>-4.5433191573533704E-3</v>
      </c>
      <c r="DJ52" s="502">
        <v>5.018681225355081E-2</v>
      </c>
      <c r="DK52" s="647">
        <f t="shared" si="20"/>
        <v>-8.0178855286035244E-4</v>
      </c>
      <c r="DL52" s="502">
        <v>0.12622406549812346</v>
      </c>
      <c r="DM52" s="647">
        <f t="shared" si="21"/>
        <v>3.1001276550678136E-3</v>
      </c>
    </row>
    <row r="53" spans="1:117" x14ac:dyDescent="0.3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  <c r="CV53" s="502">
        <v>0.12346156586619704</v>
      </c>
      <c r="CW53" s="647">
        <f t="shared" si="13"/>
        <v>-6.5801857446856626E-4</v>
      </c>
      <c r="CX53" s="502">
        <v>8.4121803536302595E-2</v>
      </c>
      <c r="CY53" s="647">
        <f t="shared" si="14"/>
        <v>-1.9138259761096288E-2</v>
      </c>
      <c r="CZ53" s="502">
        <v>0.1259700927760467</v>
      </c>
      <c r="DA53" s="647">
        <f t="shared" si="15"/>
        <v>-2.3616066786870671E-3</v>
      </c>
      <c r="DB53" s="502">
        <v>0.16487283510309961</v>
      </c>
      <c r="DC53" s="647">
        <f t="shared" si="16"/>
        <v>5.0834220811970532E-3</v>
      </c>
      <c r="DD53" s="502">
        <v>2.5626167816803377E-2</v>
      </c>
      <c r="DE53" s="647">
        <f t="shared" si="17"/>
        <v>2.0936954642181149E-4</v>
      </c>
      <c r="DF53" s="502">
        <v>4.5187265439641487E-2</v>
      </c>
      <c r="DG53" s="647">
        <f t="shared" si="18"/>
        <v>1.8078894167217058E-3</v>
      </c>
      <c r="DH53" s="502">
        <v>8.0732343212562785E-2</v>
      </c>
      <c r="DI53" s="647">
        <f t="shared" si="19"/>
        <v>-4.5433191573533704E-3</v>
      </c>
      <c r="DJ53" s="502">
        <v>5.018681225355081E-2</v>
      </c>
      <c r="DK53" s="647">
        <f t="shared" si="20"/>
        <v>-8.0178855286035244E-4</v>
      </c>
      <c r="DL53" s="502">
        <v>0.12622406549812346</v>
      </c>
      <c r="DM53" s="647">
        <f t="shared" si="21"/>
        <v>3.1001276550678136E-3</v>
      </c>
    </row>
    <row r="54" spans="1:117" x14ac:dyDescent="0.3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  <c r="CV54" s="502">
        <v>0.13476382488479263</v>
      </c>
      <c r="CW54" s="647">
        <f t="shared" si="13"/>
        <v>-3.5330261136712615E-3</v>
      </c>
      <c r="CX54" s="502">
        <v>3.2807539682539681E-2</v>
      </c>
      <c r="CY54" s="647">
        <f t="shared" si="14"/>
        <v>-3.680555555555555E-3</v>
      </c>
      <c r="CZ54" s="502">
        <v>0.10861787022501311</v>
      </c>
      <c r="DA54" s="647">
        <f t="shared" si="15"/>
        <v>5.821559392988479E-4</v>
      </c>
      <c r="DB54" s="502">
        <v>0.14350664298868718</v>
      </c>
      <c r="DC54" s="647">
        <f t="shared" si="16"/>
        <v>4.3179426466719295E-3</v>
      </c>
      <c r="DD54" s="502">
        <v>0</v>
      </c>
      <c r="DE54" s="647">
        <f t="shared" si="17"/>
        <v>0</v>
      </c>
      <c r="DF54" s="502">
        <v>0</v>
      </c>
      <c r="DG54" s="647">
        <f t="shared" si="18"/>
        <v>0</v>
      </c>
      <c r="DH54" s="502">
        <v>0</v>
      </c>
      <c r="DI54" s="647">
        <f t="shared" si="19"/>
        <v>0</v>
      </c>
      <c r="DJ54" s="502">
        <v>0</v>
      </c>
      <c r="DK54" s="647">
        <f t="shared" si="20"/>
        <v>0</v>
      </c>
      <c r="DL54" s="502">
        <v>9.5145429966858541E-2</v>
      </c>
      <c r="DM54" s="647">
        <f t="shared" si="21"/>
        <v>2.8628117913832296E-3</v>
      </c>
    </row>
    <row r="55" spans="1:117" x14ac:dyDescent="0.3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  <c r="CV55" s="502">
        <v>8.26327394757186E-2</v>
      </c>
      <c r="CW55" s="647">
        <f t="shared" si="13"/>
        <v>3.4023092510600414E-2</v>
      </c>
      <c r="CX55" s="502">
        <v>0.12406197046719923</v>
      </c>
      <c r="CY55" s="647">
        <f t="shared" si="14"/>
        <v>-2.9824043815056892E-2</v>
      </c>
      <c r="CZ55" s="502">
        <v>0.1326866216572099</v>
      </c>
      <c r="DA55" s="647">
        <f t="shared" si="15"/>
        <v>1.6490748721140883E-2</v>
      </c>
      <c r="DB55" s="502">
        <v>0.19038417750975978</v>
      </c>
      <c r="DC55" s="647">
        <f t="shared" si="16"/>
        <v>2.1916890349346158E-2</v>
      </c>
      <c r="DD55" s="502">
        <v>4.412569986178462E-2</v>
      </c>
      <c r="DE55" s="647">
        <f t="shared" si="17"/>
        <v>2.0132007402722182E-3</v>
      </c>
      <c r="DF55" s="502">
        <v>4.6779464473961627E-2</v>
      </c>
      <c r="DG55" s="647">
        <f t="shared" si="18"/>
        <v>7.7782755874153744E-3</v>
      </c>
      <c r="DH55" s="502">
        <v>0.16007020091987414</v>
      </c>
      <c r="DI55" s="647">
        <f t="shared" si="19"/>
        <v>5.9950677801985097E-3</v>
      </c>
      <c r="DJ55" s="502">
        <v>8.2827892630482167E-2</v>
      </c>
      <c r="DK55" s="647">
        <f t="shared" si="20"/>
        <v>5.2542152126551223E-3</v>
      </c>
      <c r="DL55" s="502">
        <v>0.15413810348450868</v>
      </c>
      <c r="DM55" s="647">
        <f t="shared" si="21"/>
        <v>1.6301629863721301E-2</v>
      </c>
    </row>
    <row r="56" spans="1:117" x14ac:dyDescent="0.3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  <c r="CV56" s="502">
        <v>0.15596828500054308</v>
      </c>
      <c r="CW56" s="647">
        <f t="shared" si="13"/>
        <v>-1.4689909851200167E-2</v>
      </c>
      <c r="CX56" s="502">
        <v>0.13007856341189675</v>
      </c>
      <c r="CY56" s="647">
        <f t="shared" si="14"/>
        <v>-2.758136924803592E-2</v>
      </c>
      <c r="CZ56" s="502">
        <v>0.16237928737928739</v>
      </c>
      <c r="DA56" s="647">
        <f t="shared" si="15"/>
        <v>-1.4966514966514965E-2</v>
      </c>
      <c r="DB56" s="502">
        <v>0.19862762058894654</v>
      </c>
      <c r="DC56" s="647">
        <f t="shared" si="16"/>
        <v>-1.3474989303718599E-2</v>
      </c>
      <c r="DD56" s="502">
        <v>5.2758770500705987E-2</v>
      </c>
      <c r="DE56" s="647">
        <f t="shared" si="17"/>
        <v>-4.8875855327468187E-4</v>
      </c>
      <c r="DF56" s="502">
        <v>9.8634191376126862E-2</v>
      </c>
      <c r="DG56" s="647">
        <f t="shared" si="18"/>
        <v>-1.5205821657434532E-3</v>
      </c>
      <c r="DH56" s="502">
        <v>0.12557519640852974</v>
      </c>
      <c r="DI56" s="647">
        <f t="shared" si="19"/>
        <v>-1.9781144781144955E-3</v>
      </c>
      <c r="DJ56" s="502">
        <v>9.1961279461279466E-2</v>
      </c>
      <c r="DK56" s="647">
        <f t="shared" si="20"/>
        <v>-1.3220977894890934E-3</v>
      </c>
      <c r="DL56" s="502">
        <v>0.16268145434812101</v>
      </c>
      <c r="DM56" s="647">
        <f t="shared" si="21"/>
        <v>-9.3795093795093765E-3</v>
      </c>
    </row>
    <row r="57" spans="1:117" x14ac:dyDescent="0.3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  <c r="CV57" s="502">
        <v>0.10387447405329593</v>
      </c>
      <c r="CW57" s="647">
        <f t="shared" si="13"/>
        <v>-8.8680458158017783E-3</v>
      </c>
      <c r="CX57" s="502">
        <v>8.0872584541062803E-2</v>
      </c>
      <c r="CY57" s="647">
        <f t="shared" si="14"/>
        <v>-2.504528985507247E-2</v>
      </c>
      <c r="CZ57" s="502">
        <v>0.10783464723682114</v>
      </c>
      <c r="DA57" s="647">
        <f t="shared" si="15"/>
        <v>-8.3263656633221772E-3</v>
      </c>
      <c r="DB57" s="502">
        <v>0.14069881495716227</v>
      </c>
      <c r="DC57" s="647">
        <f t="shared" si="16"/>
        <v>1.2781247497798021E-2</v>
      </c>
      <c r="DD57" s="502">
        <v>2.0658017765310892E-2</v>
      </c>
      <c r="DE57" s="647">
        <f t="shared" si="17"/>
        <v>-1.607059373539034E-4</v>
      </c>
      <c r="DF57" s="502">
        <v>5.5165965404394578E-2</v>
      </c>
      <c r="DG57" s="647">
        <f t="shared" si="18"/>
        <v>3.3748246844319818E-3</v>
      </c>
      <c r="DH57" s="502">
        <v>9.1998792270531399E-2</v>
      </c>
      <c r="DI57" s="647">
        <f t="shared" si="19"/>
        <v>-2.2629830917874405E-2</v>
      </c>
      <c r="DJ57" s="502">
        <v>5.5548991808443596E-2</v>
      </c>
      <c r="DK57" s="647">
        <f t="shared" si="20"/>
        <v>-6.2962744171392582E-3</v>
      </c>
      <c r="DL57" s="502">
        <v>0.11200363646015818</v>
      </c>
      <c r="DM57" s="647">
        <f t="shared" si="21"/>
        <v>6.3521924934968194E-3</v>
      </c>
    </row>
    <row r="58" spans="1:117" x14ac:dyDescent="0.3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  <c r="CV58" s="502">
        <v>0.21839278435733331</v>
      </c>
      <c r="CW58" s="647">
        <f t="shared" si="13"/>
        <v>-1.2134011797938937E-2</v>
      </c>
      <c r="CX58" s="502">
        <v>8.3621293809890571E-2</v>
      </c>
      <c r="CY58" s="647">
        <f t="shared" si="14"/>
        <v>2.6704479781007581E-2</v>
      </c>
      <c r="CZ58" s="502">
        <v>0.19412798529765996</v>
      </c>
      <c r="DA58" s="647">
        <f t="shared" si="15"/>
        <v>1.3848862216696289E-3</v>
      </c>
      <c r="DB58" s="502">
        <v>0.26947056943489406</v>
      </c>
      <c r="DC58" s="647">
        <f t="shared" si="16"/>
        <v>-2.7028275140214775E-2</v>
      </c>
      <c r="DD58" s="502">
        <v>3.073779435928738E-2</v>
      </c>
      <c r="DE58" s="647">
        <f t="shared" si="17"/>
        <v>-2.7609649459235351E-3</v>
      </c>
      <c r="DF58" s="502">
        <v>2.4079897448914155E-2</v>
      </c>
      <c r="DG58" s="647">
        <f t="shared" si="18"/>
        <v>3.9952453547816361E-4</v>
      </c>
      <c r="DH58" s="502">
        <v>3.87983374619233E-2</v>
      </c>
      <c r="DI58" s="647">
        <f t="shared" si="19"/>
        <v>5.5928447245916363E-3</v>
      </c>
      <c r="DJ58" s="502">
        <v>3.1122810542521154E-2</v>
      </c>
      <c r="DK58" s="647">
        <f t="shared" si="20"/>
        <v>9.7442319773200642E-4</v>
      </c>
      <c r="DL58" s="502">
        <v>0.18914824775687827</v>
      </c>
      <c r="DM58" s="647">
        <f t="shared" si="21"/>
        <v>-1.3467404039004899E-2</v>
      </c>
    </row>
    <row r="59" spans="1:117" x14ac:dyDescent="0.3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  <c r="CV59" s="502">
        <v>0.21839278435733331</v>
      </c>
      <c r="CW59" s="647">
        <f t="shared" si="13"/>
        <v>-1.2134011797938937E-2</v>
      </c>
      <c r="CX59" s="502">
        <v>8.3621293809890571E-2</v>
      </c>
      <c r="CY59" s="647">
        <f t="shared" si="14"/>
        <v>2.6704479781007581E-2</v>
      </c>
      <c r="CZ59" s="502">
        <v>0.19412798529765996</v>
      </c>
      <c r="DA59" s="647">
        <f t="shared" si="15"/>
        <v>1.3848862216696289E-3</v>
      </c>
      <c r="DB59" s="502">
        <v>0.26947056943489406</v>
      </c>
      <c r="DC59" s="647">
        <f t="shared" si="16"/>
        <v>-2.7028275140214775E-2</v>
      </c>
      <c r="DD59" s="502">
        <v>3.073779435928738E-2</v>
      </c>
      <c r="DE59" s="647">
        <f t="shared" si="17"/>
        <v>-2.7609649459235351E-3</v>
      </c>
      <c r="DF59" s="502">
        <v>2.4079897448914155E-2</v>
      </c>
      <c r="DG59" s="647">
        <f t="shared" si="18"/>
        <v>3.9952453547816361E-4</v>
      </c>
      <c r="DH59" s="502">
        <v>3.87983374619233E-2</v>
      </c>
      <c r="DI59" s="647">
        <f t="shared" si="19"/>
        <v>5.5928447245916363E-3</v>
      </c>
      <c r="DJ59" s="502">
        <v>3.1122810542521154E-2</v>
      </c>
      <c r="DK59" s="647">
        <f t="shared" si="20"/>
        <v>9.7442319773200642E-4</v>
      </c>
      <c r="DL59" s="502">
        <v>0.18914824775687827</v>
      </c>
      <c r="DM59" s="647">
        <f t="shared" si="21"/>
        <v>-1.3467404039004899E-2</v>
      </c>
    </row>
    <row r="60" spans="1:117" x14ac:dyDescent="0.3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  <c r="CV60" s="502">
        <v>4.1039426523297493E-2</v>
      </c>
      <c r="CW60" s="647">
        <f t="shared" si="13"/>
        <v>-0.22741935483870968</v>
      </c>
      <c r="CX60" s="502">
        <v>0</v>
      </c>
      <c r="CY60" s="647">
        <f t="shared" si="14"/>
        <v>-5.3055555555555557E-2</v>
      </c>
      <c r="CZ60" s="502">
        <v>4.954212454212454E-2</v>
      </c>
      <c r="DA60" s="647">
        <f t="shared" si="15"/>
        <v>-0.15775335775335778</v>
      </c>
      <c r="DB60" s="502">
        <v>0.22483118477593617</v>
      </c>
      <c r="DC60" s="647">
        <f t="shared" si="16"/>
        <v>-9.6316758747697961E-2</v>
      </c>
      <c r="DD60" s="502">
        <v>0</v>
      </c>
      <c r="DE60" s="647">
        <f t="shared" si="17"/>
        <v>0</v>
      </c>
      <c r="DF60" s="502">
        <v>0</v>
      </c>
      <c r="DG60" s="647">
        <f t="shared" si="18"/>
        <v>0</v>
      </c>
      <c r="DH60" s="502">
        <v>0</v>
      </c>
      <c r="DI60" s="647">
        <f t="shared" si="19"/>
        <v>0</v>
      </c>
      <c r="DJ60" s="502">
        <v>0</v>
      </c>
      <c r="DK60" s="647">
        <f t="shared" si="20"/>
        <v>0</v>
      </c>
      <c r="DL60" s="502">
        <v>0.14906389906389905</v>
      </c>
      <c r="DM60" s="647">
        <f t="shared" si="21"/>
        <v>-6.3858363858363881E-2</v>
      </c>
    </row>
    <row r="61" spans="1:117" x14ac:dyDescent="0.3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  <c r="CV61" s="502">
        <v>0.21821712607475416</v>
      </c>
      <c r="CW61" s="647">
        <f t="shared" si="13"/>
        <v>-1.1539738039785974E-2</v>
      </c>
      <c r="CX61" s="502">
        <v>8.1970148195419409E-2</v>
      </c>
      <c r="CY61" s="647">
        <f t="shared" si="14"/>
        <v>2.6600654886142612E-2</v>
      </c>
      <c r="CZ61" s="502">
        <v>0.19363485907838174</v>
      </c>
      <c r="DA61" s="647">
        <f t="shared" si="15"/>
        <v>1.7230834385952853E-3</v>
      </c>
      <c r="DB61" s="502">
        <v>0.26915720294612294</v>
      </c>
      <c r="DC61" s="647">
        <f t="shared" si="16"/>
        <v>-2.0620494255560673E-2</v>
      </c>
      <c r="DD61" s="502">
        <v>2.914788205666605E-2</v>
      </c>
      <c r="DE61" s="647">
        <f t="shared" si="17"/>
        <v>-2.5772769056049659E-3</v>
      </c>
      <c r="DF61" s="502">
        <v>2.3378690875654459E-2</v>
      </c>
      <c r="DG61" s="647">
        <f t="shared" si="18"/>
        <v>-3.9463222547414523E-8</v>
      </c>
      <c r="DH61" s="502">
        <v>3.733425512302347E-2</v>
      </c>
      <c r="DI61" s="647">
        <f t="shared" si="19"/>
        <v>5.660446673166307E-3</v>
      </c>
      <c r="DJ61" s="502">
        <v>2.9873384941224348E-2</v>
      </c>
      <c r="DK61" s="647">
        <f t="shared" si="20"/>
        <v>9.7735426914495604E-4</v>
      </c>
      <c r="DL61" s="502">
        <v>0.18851943277597394</v>
      </c>
      <c r="DM61" s="647">
        <f t="shared" si="21"/>
        <v>-1.3342098415733167E-2</v>
      </c>
    </row>
    <row r="62" spans="1:117" x14ac:dyDescent="0.3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  <c r="CV62" s="502">
        <v>0.12415138436010664</v>
      </c>
      <c r="CW62" s="647">
        <f t="shared" si="13"/>
        <v>2.3153263245836442E-3</v>
      </c>
      <c r="CX62" s="502">
        <v>2.7967302495229683E-2</v>
      </c>
      <c r="CY62" s="647">
        <f t="shared" si="14"/>
        <v>-5.5960329569938946E-3</v>
      </c>
      <c r="CZ62" s="502">
        <v>0.12459312946999704</v>
      </c>
      <c r="DA62" s="647">
        <f t="shared" si="15"/>
        <v>-3.3112198651547575E-3</v>
      </c>
      <c r="DB62" s="502">
        <v>0.2447907777076693</v>
      </c>
      <c r="DC62" s="647">
        <f t="shared" si="16"/>
        <v>-6.6668335099766274E-3</v>
      </c>
      <c r="DD62" s="502">
        <v>2.4577843617874243E-2</v>
      </c>
      <c r="DE62" s="647">
        <f t="shared" si="17"/>
        <v>-2.9408191171428899E-4</v>
      </c>
      <c r="DF62" s="502">
        <v>2.2707085644268484E-2</v>
      </c>
      <c r="DG62" s="647">
        <f t="shared" si="18"/>
        <v>-2.2507189783854617E-3</v>
      </c>
      <c r="DH62" s="502">
        <v>0.10763111848484347</v>
      </c>
      <c r="DI62" s="647">
        <f t="shared" si="19"/>
        <v>-1.0756991904456212E-2</v>
      </c>
      <c r="DJ62" s="502">
        <v>5.103006914860575E-2</v>
      </c>
      <c r="DK62" s="647">
        <f t="shared" si="20"/>
        <v>-4.3672018350789515E-3</v>
      </c>
      <c r="DL62" s="502">
        <v>0.17962307551625875</v>
      </c>
      <c r="DM62" s="647">
        <f t="shared" si="21"/>
        <v>-5.7622356256768203E-3</v>
      </c>
    </row>
    <row r="63" spans="1:117" x14ac:dyDescent="0.3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  <c r="CV63" s="502">
        <v>0.13270863114264575</v>
      </c>
      <c r="CW63" s="647">
        <f t="shared" si="13"/>
        <v>2.2152628772749719E-2</v>
      </c>
      <c r="CX63" s="502">
        <v>3.8110865394611247E-2</v>
      </c>
      <c r="CY63" s="647">
        <f t="shared" si="14"/>
        <v>-7.3207023492913026E-3</v>
      </c>
      <c r="CZ63" s="502">
        <v>0.13515017629587672</v>
      </c>
      <c r="DA63" s="647">
        <f t="shared" si="15"/>
        <v>9.2984078204306486E-3</v>
      </c>
      <c r="DB63" s="502">
        <v>0.25635643567442146</v>
      </c>
      <c r="DC63" s="647">
        <f t="shared" si="16"/>
        <v>-1.0792259325256515E-2</v>
      </c>
      <c r="DD63" s="502">
        <v>3.7310190863187424E-2</v>
      </c>
      <c r="DE63" s="647">
        <f t="shared" si="17"/>
        <v>-1.9416034576818578E-3</v>
      </c>
      <c r="DF63" s="502">
        <v>3.6172685044187809E-2</v>
      </c>
      <c r="DG63" s="647">
        <f t="shared" si="18"/>
        <v>-1.7280924851720558E-3</v>
      </c>
      <c r="DH63" s="502">
        <v>0.12179505353784506</v>
      </c>
      <c r="DI63" s="647">
        <f t="shared" si="19"/>
        <v>-6.6960493055414072E-3</v>
      </c>
      <c r="DJ63" s="502">
        <v>6.4476312600695487E-2</v>
      </c>
      <c r="DK63" s="647">
        <f t="shared" si="20"/>
        <v>-3.424253234557334E-3</v>
      </c>
      <c r="DL63" s="502">
        <v>0.19191372152675892</v>
      </c>
      <c r="DM63" s="647">
        <f t="shared" si="21"/>
        <v>-8.0876392294712551E-3</v>
      </c>
    </row>
    <row r="64" spans="1:117" x14ac:dyDescent="0.3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  <c r="CV64" s="502">
        <v>0.24775086335452476</v>
      </c>
      <c r="CW64" s="647">
        <f t="shared" si="13"/>
        <v>4.7364315987756062E-2</v>
      </c>
      <c r="CX64" s="502">
        <v>7.0372060016220594E-2</v>
      </c>
      <c r="CY64" s="647">
        <f t="shared" si="14"/>
        <v>-1.7797039740470408E-2</v>
      </c>
      <c r="CZ64" s="502">
        <v>0.22679373546161868</v>
      </c>
      <c r="DA64" s="647">
        <f t="shared" si="15"/>
        <v>2.076314804417001E-3</v>
      </c>
      <c r="DB64" s="502">
        <v>0.31655416985925716</v>
      </c>
      <c r="DC64" s="647">
        <f t="shared" si="16"/>
        <v>-1.4426728367678887E-2</v>
      </c>
      <c r="DD64" s="502">
        <v>7.1481830311592498E-2</v>
      </c>
      <c r="DE64" s="647">
        <f t="shared" si="17"/>
        <v>-4.3756377050467032E-3</v>
      </c>
      <c r="DF64" s="502">
        <v>7.3387587316537162E-2</v>
      </c>
      <c r="DG64" s="647">
        <f t="shared" si="18"/>
        <v>-5.1506946079585558E-3</v>
      </c>
      <c r="DH64" s="502">
        <v>0.17872820356853203</v>
      </c>
      <c r="DI64" s="647">
        <f t="shared" si="19"/>
        <v>-1.8283657745336579E-2</v>
      </c>
      <c r="DJ64" s="502">
        <v>0.10709563101660849</v>
      </c>
      <c r="DK64" s="647">
        <f t="shared" si="20"/>
        <v>-9.1720221093832821E-3</v>
      </c>
      <c r="DL64" s="502">
        <v>0.24596740951667959</v>
      </c>
      <c r="DM64" s="647">
        <f t="shared" si="21"/>
        <v>-1.2655911606641562E-2</v>
      </c>
    </row>
    <row r="65" spans="1:117" x14ac:dyDescent="0.3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  <c r="CV65" s="502">
        <v>1.8700915168429935E-2</v>
      </c>
      <c r="CW65" s="647">
        <f t="shared" si="13"/>
        <v>-1.0276714047727231E-3</v>
      </c>
      <c r="CX65" s="502">
        <v>1.1949474625530964E-2</v>
      </c>
      <c r="CY65" s="647">
        <f t="shared" si="14"/>
        <v>1.2603398166778444E-3</v>
      </c>
      <c r="CZ65" s="502">
        <v>4.9140078566637921E-2</v>
      </c>
      <c r="DA65" s="647">
        <f t="shared" si="15"/>
        <v>2.8272197286281792E-2</v>
      </c>
      <c r="DB65" s="502">
        <v>0.22111443986200818</v>
      </c>
      <c r="DC65" s="647">
        <f t="shared" si="16"/>
        <v>-9.2933290349833664E-3</v>
      </c>
      <c r="DD65" s="502">
        <v>9.0218731745310577E-3</v>
      </c>
      <c r="DE65" s="647">
        <f t="shared" si="17"/>
        <v>-6.5716881936781976E-4</v>
      </c>
      <c r="DF65" s="502">
        <v>4.1485471971614632E-3</v>
      </c>
      <c r="DG65" s="647">
        <f t="shared" si="18"/>
        <v>7.5182276454425438E-4</v>
      </c>
      <c r="DH65" s="502">
        <v>6.666107757657054E-2</v>
      </c>
      <c r="DI65" s="647">
        <f t="shared" si="19"/>
        <v>2.3222669349430014E-3</v>
      </c>
      <c r="DJ65" s="502">
        <v>2.6175166943691132E-2</v>
      </c>
      <c r="DK65" s="647">
        <f t="shared" si="20"/>
        <v>7.8915522118216605E-4</v>
      </c>
      <c r="DL65" s="502">
        <v>0.15542061895180609</v>
      </c>
      <c r="DM65" s="647">
        <f t="shared" si="21"/>
        <v>-5.8955687728323436E-3</v>
      </c>
    </row>
    <row r="66" spans="1:117" x14ac:dyDescent="0.3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  <c r="CV66" s="502">
        <v>0.1362849198502474</v>
      </c>
      <c r="CW66" s="647">
        <f t="shared" si="13"/>
        <v>-1.0493691694425544E-2</v>
      </c>
      <c r="CX66" s="502">
        <v>4.3020333884936516E-3</v>
      </c>
      <c r="CY66" s="647">
        <f t="shared" si="14"/>
        <v>-5.6967565418409097E-4</v>
      </c>
      <c r="CZ66" s="502">
        <v>0.12484509959864613</v>
      </c>
      <c r="DA66" s="647">
        <f t="shared" si="15"/>
        <v>-1.6526854143362649E-2</v>
      </c>
      <c r="DB66" s="502">
        <v>0.23436037486094988</v>
      </c>
      <c r="DC66" s="647">
        <f t="shared" si="16"/>
        <v>-2.2915091945976157E-2</v>
      </c>
      <c r="DD66" s="502">
        <v>2.9656085223376477E-3</v>
      </c>
      <c r="DE66" s="647">
        <f t="shared" si="17"/>
        <v>-5.8947048786752018E-4</v>
      </c>
      <c r="DF66" s="502">
        <v>3.535917853556426E-3</v>
      </c>
      <c r="DG66" s="647">
        <f t="shared" si="18"/>
        <v>-7.0338150850316047E-4</v>
      </c>
      <c r="DH66" s="502">
        <v>0.15383207061777984</v>
      </c>
      <c r="DI66" s="647">
        <f t="shared" si="19"/>
        <v>-8.2111870154810418E-3</v>
      </c>
      <c r="DJ66" s="502">
        <v>5.2353363436805557E-2</v>
      </c>
      <c r="DK66" s="647">
        <f t="shared" si="20"/>
        <v>-3.1131450667181565E-3</v>
      </c>
      <c r="DL66" s="502">
        <v>0.17302467870336277</v>
      </c>
      <c r="DM66" s="647">
        <f t="shared" si="21"/>
        <v>-1.6241908382270187E-2</v>
      </c>
    </row>
    <row r="67" spans="1:117" x14ac:dyDescent="0.3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  <c r="CV67" s="502">
        <v>3.7331009308317485E-3</v>
      </c>
      <c r="CW67" s="647">
        <f t="shared" si="13"/>
        <v>7.6358882676103978E-4</v>
      </c>
      <c r="CX67" s="502">
        <v>0</v>
      </c>
      <c r="CY67" s="647">
        <f t="shared" si="14"/>
        <v>0</v>
      </c>
      <c r="CZ67" s="502">
        <v>6.5319942860657407E-3</v>
      </c>
      <c r="DA67" s="647">
        <f t="shared" si="15"/>
        <v>1.1561051833744668E-3</v>
      </c>
      <c r="DB67" s="502">
        <v>1.9515342924826491E-2</v>
      </c>
      <c r="DC67" s="647">
        <f t="shared" si="16"/>
        <v>3.9043133004697597E-4</v>
      </c>
      <c r="DD67" s="502">
        <v>0</v>
      </c>
      <c r="DE67" s="647">
        <f t="shared" si="17"/>
        <v>0</v>
      </c>
      <c r="DF67" s="502">
        <v>0</v>
      </c>
      <c r="DG67" s="647">
        <f t="shared" si="18"/>
        <v>0</v>
      </c>
      <c r="DH67" s="502">
        <v>5.3479498940930568E-3</v>
      </c>
      <c r="DI67" s="647">
        <f t="shared" si="19"/>
        <v>1.3150696460884565E-3</v>
      </c>
      <c r="DJ67" s="502">
        <v>1.743896704595562E-3</v>
      </c>
      <c r="DK67" s="647">
        <f t="shared" si="20"/>
        <v>4.2882705850710531E-4</v>
      </c>
      <c r="DL67" s="502">
        <v>1.3526430645481268E-2</v>
      </c>
      <c r="DM67" s="647">
        <f t="shared" si="21"/>
        <v>2.780468917225002E-4</v>
      </c>
    </row>
    <row r="68" spans="1:117" x14ac:dyDescent="0.3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  <c r="CV68" s="502">
        <v>2.8735527217779985E-2</v>
      </c>
      <c r="CW68" s="647">
        <f t="shared" si="13"/>
        <v>5.6974525153947811E-3</v>
      </c>
      <c r="CX68" s="502">
        <v>0</v>
      </c>
      <c r="CY68" s="647">
        <f t="shared" si="14"/>
        <v>0</v>
      </c>
      <c r="CZ68" s="502">
        <v>2.8537498812665835E-2</v>
      </c>
      <c r="DA68" s="647">
        <f t="shared" si="15"/>
        <v>-3.4093539913990417E-2</v>
      </c>
      <c r="DB68" s="502">
        <v>5.4175312832329119E-2</v>
      </c>
      <c r="DC68" s="647">
        <f t="shared" si="16"/>
        <v>-1.5778906485057566E-2</v>
      </c>
      <c r="DD68" s="502">
        <v>0</v>
      </c>
      <c r="DE68" s="647">
        <f t="shared" si="17"/>
        <v>0</v>
      </c>
      <c r="DF68" s="502">
        <v>0</v>
      </c>
      <c r="DG68" s="647">
        <f t="shared" si="18"/>
        <v>0</v>
      </c>
      <c r="DH68" s="502">
        <v>2.6264799506787954E-2</v>
      </c>
      <c r="DI68" s="647">
        <f t="shared" si="19"/>
        <v>5.1886104359109633E-3</v>
      </c>
      <c r="DJ68" s="502">
        <v>8.5646085348221601E-3</v>
      </c>
      <c r="DK68" s="647">
        <f t="shared" si="20"/>
        <v>1.6827989963289951E-3</v>
      </c>
      <c r="DL68" s="502">
        <v>4.0087009785827375E-2</v>
      </c>
      <c r="DM68" s="647">
        <f t="shared" si="21"/>
        <v>-2.5312279868974906E-2</v>
      </c>
    </row>
    <row r="69" spans="1:117" x14ac:dyDescent="0.3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22">BV69-AZ69</f>
        <v>-2.8269091594272093E-2</v>
      </c>
      <c r="BX69" s="502">
        <v>1.994370680496917E-2</v>
      </c>
      <c r="BY69" s="647">
        <f t="shared" ref="BY69:BY71" si="23">BX69-BA69</f>
        <v>-8.8620938098369004E-3</v>
      </c>
      <c r="BZ69" s="502">
        <v>9.7832021012978554E-2</v>
      </c>
      <c r="CA69" s="647">
        <f t="shared" ref="CA69:CA71" si="24">BZ69-BB69</f>
        <v>-1.6109679416062381E-2</v>
      </c>
      <c r="CB69" s="502">
        <v>0.10695972613656525</v>
      </c>
      <c r="CC69" s="647">
        <f t="shared" ref="CC69:CC71" si="25">CB69-BC69</f>
        <v>-2.7202201476936957E-2</v>
      </c>
      <c r="CD69" s="502">
        <v>0.18818561596489647</v>
      </c>
      <c r="CE69" s="647">
        <f t="shared" ref="CE69:CE71" si="26">CD69-BD69</f>
        <v>1.391080957039631E-3</v>
      </c>
      <c r="CF69" s="502">
        <v>0.21954738075917413</v>
      </c>
      <c r="CG69" s="647">
        <f t="shared" ref="CG69:CG71" si="27">CF69-BE69</f>
        <v>5.0669955065241412E-2</v>
      </c>
      <c r="CH69" s="502">
        <v>0.17138357383385669</v>
      </c>
      <c r="CI69" s="647">
        <f t="shared" ref="CI69:CI71" si="28">CH69-BF69</f>
        <v>4.3577600721220744E-2</v>
      </c>
      <c r="CJ69" s="502">
        <v>0.11637104254591224</v>
      </c>
      <c r="CK69" s="647">
        <f t="shared" ref="CK69:CK71" si="29">CJ69-BG69</f>
        <v>-3.9499250035276795E-2</v>
      </c>
      <c r="CL69" s="502">
        <v>0.21021112730170641</v>
      </c>
      <c r="CM69" s="647">
        <f t="shared" ref="CM69:CM71" si="30">CL69-BH69</f>
        <v>-5.4097917230186698E-3</v>
      </c>
      <c r="CN69" s="502">
        <v>0.2361953707639399</v>
      </c>
      <c r="CO69" s="647">
        <f t="shared" ref="CO69:CO71" si="31">CN69-BI69</f>
        <v>1.0336566327910662E-2</v>
      </c>
      <c r="CP69" s="502">
        <v>0.18865921511484174</v>
      </c>
      <c r="CQ69" s="647">
        <f t="shared" ref="CQ69:CQ71" si="32">CP69-BJ69</f>
        <v>4.0238961552668401E-2</v>
      </c>
      <c r="CR69" s="502">
        <v>0.21087167773670346</v>
      </c>
      <c r="CS69" s="647">
        <f t="shared" ref="CS69:CS71" si="33">CR69-BK69</f>
        <v>1.5212534687784884E-2</v>
      </c>
      <c r="CT69" s="502">
        <v>0.16275959486670874</v>
      </c>
      <c r="CU69" s="647">
        <f t="shared" ref="CU69:CU71" si="34">CT69-BL69</f>
        <v>3.3916388663480901E-2</v>
      </c>
      <c r="CV69" s="502">
        <v>0.10479290095718412</v>
      </c>
      <c r="CW69" s="647">
        <f t="shared" ref="CW69:CW71" si="35">CV69-BM69</f>
        <v>2.3180666684117612E-2</v>
      </c>
      <c r="CX69" s="502">
        <v>2.2826315631292639E-2</v>
      </c>
      <c r="CY69" s="647">
        <f t="shared" ref="CY69:CY71" si="36">CX69-BN69</f>
        <v>-6.1310972860878186E-3</v>
      </c>
      <c r="CZ69" s="502">
        <v>9.6880848841898334E-2</v>
      </c>
      <c r="DA69" s="647">
        <f t="shared" ref="DA69:DA71" si="37">CZ69-BO69</f>
        <v>1.7056696797026774E-2</v>
      </c>
      <c r="DB69" s="502">
        <v>0.15356137149677382</v>
      </c>
      <c r="DC69" s="647">
        <f t="shared" ref="DC69:DC71" si="38">DB69-BP69</f>
        <v>1.6139710112873351E-2</v>
      </c>
      <c r="DD69" s="502">
        <v>6.6895273994316815E-4</v>
      </c>
      <c r="DE69" s="647">
        <f t="shared" ref="DE69:DE71" si="39">DD69-BR69</f>
        <v>3.6357779185690933E-4</v>
      </c>
      <c r="DF69" s="502">
        <v>2.25407988459111E-3</v>
      </c>
      <c r="DG69" s="647">
        <f t="shared" ref="DG69:DG71" si="40">DF69-BT69</f>
        <v>-2.9084901736659702E-5</v>
      </c>
      <c r="DH69" s="502">
        <v>6.5533615844678872E-2</v>
      </c>
      <c r="DI69" s="647">
        <f t="shared" ref="DI69:DI71" si="41">DH69-BV69</f>
        <v>7.0477564391548744E-3</v>
      </c>
      <c r="DJ69" s="502">
        <v>2.2354592246749221E-2</v>
      </c>
      <c r="DK69" s="647">
        <f t="shared" ref="DK69:DK71" si="42">DJ69-BX69</f>
        <v>2.4108854417800515E-3</v>
      </c>
      <c r="DL69" s="502">
        <v>0.10934516750042853</v>
      </c>
      <c r="DM69" s="647">
        <f t="shared" ref="DM69:DM71" si="43">DL69-BZ69</f>
        <v>1.1513146487449971E-2</v>
      </c>
    </row>
    <row r="70" spans="1:117" x14ac:dyDescent="0.3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22"/>
        <v>6.84264107038976E-2</v>
      </c>
      <c r="BX70" s="502">
        <v>2.2312960012140524E-2</v>
      </c>
      <c r="BY70" s="647">
        <f t="shared" si="23"/>
        <v>2.2312960012140524E-2</v>
      </c>
      <c r="BZ70" s="502">
        <v>0.10102226888876102</v>
      </c>
      <c r="CA70" s="647">
        <f t="shared" si="24"/>
        <v>1.2016234202098061E-2</v>
      </c>
      <c r="CB70" s="502">
        <v>9.4701767719416755E-2</v>
      </c>
      <c r="CC70" s="647">
        <f t="shared" si="25"/>
        <v>-2.2589089680797161E-2</v>
      </c>
      <c r="CD70" s="502">
        <v>0.17106602675974403</v>
      </c>
      <c r="CE70" s="647">
        <f t="shared" si="26"/>
        <v>1.5143251890634091E-2</v>
      </c>
      <c r="CF70" s="502">
        <v>0.1970563812419073</v>
      </c>
      <c r="CG70" s="647">
        <f t="shared" si="27"/>
        <v>0.10669007879103851</v>
      </c>
      <c r="CH70" s="502">
        <v>0.15409221109340618</v>
      </c>
      <c r="CI70" s="647">
        <f t="shared" si="28"/>
        <v>6.4743314394943394E-2</v>
      </c>
      <c r="CJ70" s="502">
        <v>0.1143988022663702</v>
      </c>
      <c r="CK70" s="647">
        <f t="shared" si="29"/>
        <v>-1.8744471538884533E-2</v>
      </c>
      <c r="CL70" s="502">
        <v>0.18537479592411191</v>
      </c>
      <c r="CM70" s="647">
        <f t="shared" si="30"/>
        <v>-1.3440860215053752E-2</v>
      </c>
      <c r="CN70" s="502">
        <v>0.22052636499626027</v>
      </c>
      <c r="CO70" s="647">
        <f t="shared" si="31"/>
        <v>-3.4378116429817973E-2</v>
      </c>
      <c r="CP70" s="502">
        <v>0.17163485897652422</v>
      </c>
      <c r="CQ70" s="647">
        <f t="shared" si="32"/>
        <v>2.6037268479423559E-3</v>
      </c>
      <c r="CR70" s="502">
        <v>0.19157819468683346</v>
      </c>
      <c r="CS70" s="647">
        <f t="shared" si="33"/>
        <v>-1.4428204382392784E-2</v>
      </c>
      <c r="CT70" s="502">
        <v>0.18924520069808026</v>
      </c>
      <c r="CU70" s="647">
        <f t="shared" si="34"/>
        <v>6.966259453170448E-2</v>
      </c>
      <c r="CV70" s="502">
        <v>0.12346591228959071</v>
      </c>
      <c r="CW70" s="647">
        <f t="shared" si="35"/>
        <v>4.591707481844283E-2</v>
      </c>
      <c r="CX70" s="502">
        <v>2.7050610820244323E-2</v>
      </c>
      <c r="CY70" s="647">
        <f t="shared" si="36"/>
        <v>-6.0900232693426419E-3</v>
      </c>
      <c r="CZ70" s="502">
        <v>0.11336612776403351</v>
      </c>
      <c r="DA70" s="647">
        <f t="shared" si="37"/>
        <v>3.660007095870968E-2</v>
      </c>
      <c r="DB70" s="502">
        <v>0.1522561057919451</v>
      </c>
      <c r="DC70" s="647">
        <f t="shared" si="38"/>
        <v>1.122689537473609E-2</v>
      </c>
      <c r="DD70" s="502">
        <v>0</v>
      </c>
      <c r="DE70" s="647">
        <f t="shared" si="39"/>
        <v>0</v>
      </c>
      <c r="DF70" s="502">
        <v>0</v>
      </c>
      <c r="DG70" s="647">
        <f t="shared" si="40"/>
        <v>0</v>
      </c>
      <c r="DH70" s="502">
        <v>1.8179173938336238E-2</v>
      </c>
      <c r="DI70" s="647">
        <f t="shared" si="41"/>
        <v>-5.0247236765561365E-2</v>
      </c>
      <c r="DJ70" s="502">
        <v>5.9279915016313836E-3</v>
      </c>
      <c r="DK70" s="647">
        <f t="shared" si="42"/>
        <v>-1.6384968510509142E-2</v>
      </c>
      <c r="DL70" s="502">
        <v>0.10294406727652801</v>
      </c>
      <c r="DM70" s="647">
        <f t="shared" si="43"/>
        <v>1.9217983877669875E-3</v>
      </c>
    </row>
    <row r="71" spans="1:117" x14ac:dyDescent="0.3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22"/>
        <v>1.6952923710593357E-2</v>
      </c>
      <c r="BX71" s="502">
        <v>4.0319807887022066E-2</v>
      </c>
      <c r="BY71" s="647">
        <f t="shared" si="23"/>
        <v>7.6191881468773079E-3</v>
      </c>
      <c r="BZ71" s="502">
        <v>0.1733091420209239</v>
      </c>
      <c r="CA71" s="647">
        <f t="shared" si="24"/>
        <v>3.5641876573136999E-3</v>
      </c>
      <c r="CB71" s="502">
        <v>0.22460748998660754</v>
      </c>
      <c r="CC71" s="647">
        <f t="shared" si="25"/>
        <v>-5.478202296001905E-3</v>
      </c>
      <c r="CD71" s="502">
        <v>0.32933690661579673</v>
      </c>
      <c r="CE71" s="647">
        <f t="shared" si="26"/>
        <v>4.2928935825055747E-2</v>
      </c>
      <c r="CF71" s="502">
        <v>0.39766930721957605</v>
      </c>
      <c r="CG71" s="647">
        <f t="shared" si="27"/>
        <v>0.11915745444209858</v>
      </c>
      <c r="CH71" s="502">
        <v>0.31707269469419119</v>
      </c>
      <c r="CI71" s="647">
        <f t="shared" si="28"/>
        <v>0.11991229555107211</v>
      </c>
      <c r="CJ71" s="502">
        <v>0.20954543474952822</v>
      </c>
      <c r="CK71" s="647">
        <f t="shared" si="29"/>
        <v>-2.788874963862345E-2</v>
      </c>
      <c r="CL71" s="502">
        <v>0.42532663728698117</v>
      </c>
      <c r="CM71" s="647">
        <f t="shared" si="30"/>
        <v>1.9902284039263807E-2</v>
      </c>
      <c r="CN71" s="502">
        <v>0.37461132360493637</v>
      </c>
      <c r="CO71" s="647">
        <f t="shared" si="31"/>
        <v>1.4150919791602046E-2</v>
      </c>
      <c r="CP71" s="502">
        <v>0.29538804922465844</v>
      </c>
      <c r="CQ71" s="647">
        <f t="shared" si="32"/>
        <v>2.1288310635881325E-2</v>
      </c>
      <c r="CR71" s="502">
        <v>0.36557556309766576</v>
      </c>
      <c r="CS71" s="647">
        <f t="shared" si="33"/>
        <v>1.9374028056502512E-2</v>
      </c>
      <c r="CT71" s="502">
        <v>0.2076250478823034</v>
      </c>
      <c r="CU71" s="647">
        <f t="shared" si="34"/>
        <v>-4.2545968096601938E-2</v>
      </c>
      <c r="CV71" s="502">
        <v>0.11332066909870431</v>
      </c>
      <c r="CW71" s="647">
        <f t="shared" si="35"/>
        <v>-3.0811150242376295E-2</v>
      </c>
      <c r="CX71" s="502">
        <v>1.2973913377468643E-2</v>
      </c>
      <c r="CY71" s="647">
        <f t="shared" si="36"/>
        <v>-2.7800337378930152E-3</v>
      </c>
      <c r="CZ71" s="502">
        <v>0.11169479552194503</v>
      </c>
      <c r="DA71" s="647">
        <f t="shared" si="37"/>
        <v>-2.507262527367593E-2</v>
      </c>
      <c r="DB71" s="502">
        <v>0.23793385122257965</v>
      </c>
      <c r="DC71" s="647">
        <f t="shared" si="38"/>
        <v>-2.9720794188910493E-3</v>
      </c>
      <c r="DD71" s="502">
        <v>7.8704442095607289E-3</v>
      </c>
      <c r="DE71" s="647">
        <f t="shared" si="39"/>
        <v>2.2913116986689038E-3</v>
      </c>
      <c r="DF71" s="502">
        <v>4.4526439736557785E-3</v>
      </c>
      <c r="DG71" s="647">
        <f t="shared" si="40"/>
        <v>-3.2078710193795251E-3</v>
      </c>
      <c r="DH71" s="502">
        <v>9.0921054009888536E-2</v>
      </c>
      <c r="DI71" s="647">
        <f t="shared" si="41"/>
        <v>-1.9045440316664511E-2</v>
      </c>
      <c r="DJ71" s="502">
        <v>3.3800514717134439E-2</v>
      </c>
      <c r="DK71" s="647">
        <f t="shared" si="42"/>
        <v>-6.5192931698876272E-3</v>
      </c>
      <c r="DL71" s="502">
        <v>0.16914166456140395</v>
      </c>
      <c r="DM71" s="647">
        <f t="shared" si="43"/>
        <v>-4.1674774595199526E-3</v>
      </c>
    </row>
    <row r="72" spans="1:117" x14ac:dyDescent="0.3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N68"/>
  <sheetViews>
    <sheetView showGridLines="0" view="pageBreakPreview" zoomScaleSheetLayoutView="100" workbookViewId="0">
      <pane xSplit="1" ySplit="3" topLeftCell="CC4" activePane="bottomRight" state="frozen"/>
      <selection activeCell="AU67" sqref="AU67"/>
      <selection pane="topRight" activeCell="AU67" sqref="AU67"/>
      <selection pane="bottomLeft" activeCell="AU67" sqref="AU67"/>
      <selection pane="bottomRight" activeCell="CN4" sqref="CN4:CN67"/>
    </sheetView>
  </sheetViews>
  <sheetFormatPr defaultColWidth="9.109375" defaultRowHeight="14.4" outlineLevelCol="1" x14ac:dyDescent="0.3"/>
  <cols>
    <col min="1" max="1" width="42.33203125" style="493" customWidth="1"/>
    <col min="2" max="2" width="9.6640625" style="266" customWidth="1"/>
    <col min="3" max="21" width="9.5546875" style="740" customWidth="1" outlineLevel="1"/>
    <col min="22" max="30" width="9.5546875" style="740" customWidth="1"/>
    <col min="31" max="35" width="9.109375" style="740" customWidth="1"/>
    <col min="36" max="39" width="9.5546875" style="740" customWidth="1"/>
    <col min="40" max="40" width="9.109375" style="740"/>
    <col min="41" max="44" width="9.109375" style="493"/>
    <col min="45" max="49" width="9.109375" style="493" customWidth="1"/>
    <col min="50" max="50" width="8.44140625" style="493" customWidth="1"/>
    <col min="51" max="51" width="8.88671875" style="493" customWidth="1"/>
    <col min="52" max="52" width="9.109375" style="493" customWidth="1"/>
    <col min="53" max="53" width="8.5546875" style="493" customWidth="1"/>
    <col min="54" max="54" width="0.44140625" style="493" hidden="1" customWidth="1"/>
    <col min="55" max="55" width="9.33203125" style="493" customWidth="1"/>
    <col min="56" max="60" width="9.109375" style="493" customWidth="1"/>
    <col min="61" max="16384" width="9.109375" style="493"/>
  </cols>
  <sheetData>
    <row r="1" spans="1:92" ht="28.5" customHeight="1" x14ac:dyDescent="0.3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92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</row>
    <row r="3" spans="1:92" x14ac:dyDescent="0.3">
      <c r="A3" s="102"/>
      <c r="B3" s="260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28" t="s">
        <v>107</v>
      </c>
      <c r="AN3" s="64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28" t="s">
        <v>107</v>
      </c>
      <c r="BG3" s="64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128" t="s">
        <v>108</v>
      </c>
      <c r="BQ3" s="833" t="s">
        <v>329</v>
      </c>
      <c r="BR3" s="832" t="s">
        <v>330</v>
      </c>
      <c r="BS3" s="832" t="s">
        <v>331</v>
      </c>
      <c r="BT3" s="832" t="s">
        <v>103</v>
      </c>
      <c r="BU3" s="832" t="s">
        <v>109</v>
      </c>
      <c r="BV3" s="832" t="s">
        <v>332</v>
      </c>
      <c r="BW3" s="832" t="s">
        <v>333</v>
      </c>
      <c r="BX3" s="832" t="s">
        <v>336</v>
      </c>
      <c r="BY3" s="832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  <c r="CK3" s="833" t="s">
        <v>378</v>
      </c>
      <c r="CL3" s="833" t="s">
        <v>381</v>
      </c>
      <c r="CM3" s="815" t="s">
        <v>103</v>
      </c>
      <c r="CN3" s="128" t="s">
        <v>109</v>
      </c>
    </row>
    <row r="4" spans="1:92" x14ac:dyDescent="0.3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  <c r="CK4" s="174">
        <v>8968.0220000000008</v>
      </c>
      <c r="CL4" s="174">
        <v>8968.0220000000008</v>
      </c>
      <c r="CM4" s="174">
        <v>8968.0220000000008</v>
      </c>
      <c r="CN4" s="174">
        <v>8981.3247610294111</v>
      </c>
    </row>
    <row r="5" spans="1:92" x14ac:dyDescent="0.3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</row>
    <row r="6" spans="1:92" x14ac:dyDescent="0.3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  <c r="CK6" s="161">
        <v>618</v>
      </c>
      <c r="CL6" s="161">
        <v>618</v>
      </c>
      <c r="CM6" s="161">
        <v>618</v>
      </c>
      <c r="CN6" s="161">
        <v>618</v>
      </c>
    </row>
    <row r="7" spans="1:92" x14ac:dyDescent="0.3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  <c r="CL7" s="741">
        <v>570</v>
      </c>
      <c r="CM7" s="741">
        <v>570</v>
      </c>
      <c r="CN7" s="741">
        <v>570</v>
      </c>
    </row>
    <row r="8" spans="1:92" x14ac:dyDescent="0.3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48</v>
      </c>
      <c r="CL8" s="741">
        <v>48</v>
      </c>
      <c r="CM8" s="741">
        <v>48</v>
      </c>
      <c r="CN8" s="741">
        <v>48</v>
      </c>
    </row>
    <row r="9" spans="1:92" x14ac:dyDescent="0.3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  <c r="CK9" s="161">
        <v>382</v>
      </c>
      <c r="CL9" s="161">
        <v>382</v>
      </c>
      <c r="CM9" s="161">
        <v>382</v>
      </c>
      <c r="CN9" s="161">
        <v>382</v>
      </c>
    </row>
    <row r="10" spans="1:92" x14ac:dyDescent="0.3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  <c r="CF10" s="741">
        <v>102</v>
      </c>
      <c r="CG10" s="741">
        <v>102</v>
      </c>
      <c r="CH10" s="741">
        <v>102</v>
      </c>
      <c r="CI10" s="741">
        <v>102</v>
      </c>
      <c r="CJ10" s="741">
        <v>102</v>
      </c>
      <c r="CK10" s="741">
        <v>102</v>
      </c>
      <c r="CL10" s="741">
        <v>102</v>
      </c>
      <c r="CM10" s="741">
        <v>102</v>
      </c>
      <c r="CN10" s="741">
        <v>102</v>
      </c>
    </row>
    <row r="11" spans="1:92" x14ac:dyDescent="0.3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280</v>
      </c>
      <c r="CL11" s="741">
        <v>280</v>
      </c>
      <c r="CM11" s="741">
        <v>280</v>
      </c>
      <c r="CN11" s="741">
        <v>280</v>
      </c>
    </row>
    <row r="12" spans="1:92" x14ac:dyDescent="0.3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  <c r="CK12" s="161">
        <v>2231.9299999999998</v>
      </c>
      <c r="CL12" s="161">
        <v>2231.9299999999998</v>
      </c>
      <c r="CM12" s="161">
        <v>2231.9299999999998</v>
      </c>
      <c r="CN12" s="161">
        <v>2231.9234926470585</v>
      </c>
    </row>
    <row r="13" spans="1:92" x14ac:dyDescent="0.3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  <c r="CL13" s="741">
        <v>435</v>
      </c>
      <c r="CM13" s="741">
        <v>435</v>
      </c>
      <c r="CN13" s="741">
        <v>435</v>
      </c>
    </row>
    <row r="14" spans="1:92" x14ac:dyDescent="0.3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  <c r="CF14" s="741">
        <v>720</v>
      </c>
      <c r="CG14" s="741">
        <v>720</v>
      </c>
      <c r="CH14" s="741">
        <v>720</v>
      </c>
      <c r="CI14" s="741">
        <v>720</v>
      </c>
      <c r="CJ14" s="741">
        <v>720</v>
      </c>
      <c r="CK14" s="741">
        <v>720</v>
      </c>
      <c r="CL14" s="741">
        <v>720</v>
      </c>
      <c r="CM14" s="741">
        <v>720</v>
      </c>
      <c r="CN14" s="741">
        <v>720</v>
      </c>
    </row>
    <row r="15" spans="1:92" x14ac:dyDescent="0.3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  <c r="CF15" s="741">
        <v>222.5</v>
      </c>
      <c r="CG15" s="741">
        <v>222.5</v>
      </c>
      <c r="CH15" s="741">
        <v>222.5</v>
      </c>
      <c r="CI15" s="741">
        <v>222.5</v>
      </c>
      <c r="CJ15" s="741">
        <v>222.5</v>
      </c>
      <c r="CK15" s="741">
        <v>222.5</v>
      </c>
      <c r="CL15" s="741">
        <v>222.5</v>
      </c>
      <c r="CM15" s="741">
        <v>222.5</v>
      </c>
      <c r="CN15" s="741">
        <v>222.5</v>
      </c>
    </row>
    <row r="16" spans="1:92" x14ac:dyDescent="0.3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  <c r="CL16" s="741">
        <v>360</v>
      </c>
      <c r="CM16" s="741">
        <v>360</v>
      </c>
      <c r="CN16" s="741">
        <v>360</v>
      </c>
    </row>
    <row r="17" spans="1:92" x14ac:dyDescent="0.3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  <c r="CF17" s="741">
        <v>285</v>
      </c>
      <c r="CG17" s="741">
        <v>285</v>
      </c>
      <c r="CH17" s="741">
        <v>285</v>
      </c>
      <c r="CI17" s="741">
        <v>285</v>
      </c>
      <c r="CJ17" s="741">
        <v>285</v>
      </c>
      <c r="CK17" s="741">
        <v>285</v>
      </c>
      <c r="CL17" s="741">
        <v>285</v>
      </c>
      <c r="CM17" s="741">
        <v>285</v>
      </c>
      <c r="CN17" s="741">
        <v>285</v>
      </c>
    </row>
    <row r="18" spans="1:92" x14ac:dyDescent="0.3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  <c r="CL18" s="741">
        <v>78.2</v>
      </c>
      <c r="CM18" s="741">
        <v>78.2</v>
      </c>
      <c r="CN18" s="741">
        <v>78.2</v>
      </c>
    </row>
    <row r="19" spans="1:92" x14ac:dyDescent="0.3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  <c r="CL19" s="741">
        <v>130.6</v>
      </c>
      <c r="CM19" s="741">
        <v>130.6</v>
      </c>
      <c r="CN19" s="741">
        <v>130.6</v>
      </c>
    </row>
    <row r="20" spans="1:92" x14ac:dyDescent="0.3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  <c r="CF20" s="741">
        <v>0.63</v>
      </c>
      <c r="CG20" s="741">
        <v>0.63</v>
      </c>
      <c r="CH20" s="741">
        <v>0.63</v>
      </c>
      <c r="CI20" s="741">
        <v>0.62022099447513812</v>
      </c>
      <c r="CJ20" s="741">
        <v>0.63</v>
      </c>
      <c r="CK20" s="741">
        <v>0.63</v>
      </c>
      <c r="CL20" s="741">
        <v>0.63</v>
      </c>
      <c r="CM20" s="741">
        <v>0.63</v>
      </c>
      <c r="CN20" s="741">
        <v>0.62349264705882357</v>
      </c>
    </row>
    <row r="21" spans="1:92" x14ac:dyDescent="0.3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  <c r="CK21" s="161">
        <v>2612</v>
      </c>
      <c r="CL21" s="161">
        <v>2612</v>
      </c>
      <c r="CM21" s="161">
        <v>2612</v>
      </c>
      <c r="CN21" s="161">
        <v>2612</v>
      </c>
    </row>
    <row r="22" spans="1:92" x14ac:dyDescent="0.3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  <c r="CL22" s="741">
        <v>1467</v>
      </c>
      <c r="CM22" s="741">
        <v>1467</v>
      </c>
      <c r="CN22" s="741">
        <v>1467</v>
      </c>
    </row>
    <row r="23" spans="1:92" x14ac:dyDescent="0.3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  <c r="CL23" s="741">
        <v>203</v>
      </c>
      <c r="CM23" s="741">
        <v>203</v>
      </c>
      <c r="CN23" s="741">
        <v>203</v>
      </c>
    </row>
    <row r="24" spans="1:92" x14ac:dyDescent="0.3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  <c r="CF24" s="741">
        <v>497</v>
      </c>
      <c r="CG24" s="741">
        <v>497</v>
      </c>
      <c r="CH24" s="741">
        <v>497</v>
      </c>
      <c r="CI24" s="741">
        <v>497</v>
      </c>
      <c r="CJ24" s="741">
        <v>497</v>
      </c>
      <c r="CK24" s="741">
        <v>497</v>
      </c>
      <c r="CL24" s="741">
        <v>497</v>
      </c>
      <c r="CM24" s="741">
        <v>497</v>
      </c>
      <c r="CN24" s="741">
        <v>497</v>
      </c>
    </row>
    <row r="25" spans="1:92" x14ac:dyDescent="0.3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  <c r="CL25" s="741">
        <v>400</v>
      </c>
      <c r="CM25" s="741">
        <v>400</v>
      </c>
      <c r="CN25" s="741">
        <v>400</v>
      </c>
    </row>
    <row r="26" spans="1:92" x14ac:dyDescent="0.3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  <c r="CF26" s="741">
        <v>45</v>
      </c>
      <c r="CG26" s="741">
        <v>45</v>
      </c>
      <c r="CH26" s="741">
        <v>45</v>
      </c>
      <c r="CI26" s="741">
        <v>45</v>
      </c>
      <c r="CJ26" s="741">
        <v>45</v>
      </c>
      <c r="CK26" s="741">
        <v>45</v>
      </c>
      <c r="CL26" s="741">
        <v>45</v>
      </c>
      <c r="CM26" s="741">
        <v>45</v>
      </c>
      <c r="CN26" s="741">
        <v>45</v>
      </c>
    </row>
    <row r="27" spans="1:92" ht="15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  <c r="CF27" s="737"/>
      <c r="CG27" s="737"/>
      <c r="CH27" s="737">
        <v>0</v>
      </c>
      <c r="CI27" s="737">
        <v>0</v>
      </c>
      <c r="CJ27" s="737"/>
      <c r="CK27" s="737"/>
      <c r="CL27" s="737"/>
      <c r="CM27" s="737">
        <v>0</v>
      </c>
      <c r="CN27" s="737">
        <v>0</v>
      </c>
    </row>
    <row r="28" spans="1:92" x14ac:dyDescent="0.3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  <c r="CK28" s="37">
        <v>2908.8420000000001</v>
      </c>
      <c r="CL28" s="37">
        <v>2908.8420000000001</v>
      </c>
      <c r="CM28" s="37">
        <v>2908.8420000000006</v>
      </c>
      <c r="CN28" s="37">
        <v>2922.151268382353</v>
      </c>
    </row>
    <row r="29" spans="1:92" x14ac:dyDescent="0.3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462.54500000000002</v>
      </c>
      <c r="CF29" s="734">
        <v>461.91</v>
      </c>
      <c r="CG29" s="734">
        <v>461.91</v>
      </c>
      <c r="CH29" s="734">
        <v>462.11934065934065</v>
      </c>
      <c r="CI29" s="734">
        <v>462.09668508287291</v>
      </c>
      <c r="CJ29" s="734">
        <v>461.91</v>
      </c>
      <c r="CK29" s="734">
        <v>461.91</v>
      </c>
      <c r="CL29" s="734">
        <v>461.91</v>
      </c>
      <c r="CM29" s="734">
        <v>461.91000000000008</v>
      </c>
      <c r="CN29" s="734">
        <v>462.03422794117648</v>
      </c>
    </row>
    <row r="30" spans="1:92" x14ac:dyDescent="0.3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  <c r="CF30" s="736">
        <v>400.8</v>
      </c>
      <c r="CG30" s="736">
        <v>400.8</v>
      </c>
      <c r="CH30" s="736">
        <v>400.8</v>
      </c>
      <c r="CI30" s="736">
        <v>400.8</v>
      </c>
      <c r="CJ30" s="736">
        <v>400.8</v>
      </c>
      <c r="CK30" s="736">
        <v>400.8</v>
      </c>
      <c r="CL30" s="736">
        <v>400.8</v>
      </c>
      <c r="CM30" s="736">
        <v>400.8</v>
      </c>
      <c r="CN30" s="736">
        <v>400.8</v>
      </c>
    </row>
    <row r="31" spans="1:92" x14ac:dyDescent="0.3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  <c r="CF31" s="736">
        <v>229</v>
      </c>
      <c r="CG31" s="736">
        <v>229</v>
      </c>
      <c r="CH31" s="736">
        <v>229</v>
      </c>
      <c r="CI31" s="736">
        <v>229</v>
      </c>
      <c r="CJ31" s="736">
        <v>229</v>
      </c>
      <c r="CK31" s="736">
        <v>229</v>
      </c>
      <c r="CL31" s="736">
        <v>229</v>
      </c>
      <c r="CM31" s="736">
        <v>229</v>
      </c>
      <c r="CN31" s="736">
        <v>229</v>
      </c>
    </row>
    <row r="32" spans="1:92" x14ac:dyDescent="0.3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  <c r="CF32" s="736">
        <v>163.19999999999999</v>
      </c>
      <c r="CG32" s="736">
        <v>163.19999999999999</v>
      </c>
      <c r="CH32" s="736">
        <v>163.20000000000002</v>
      </c>
      <c r="CI32" s="736">
        <v>163.19999999999999</v>
      </c>
      <c r="CJ32" s="736">
        <v>163.19999999999999</v>
      </c>
      <c r="CK32" s="736">
        <v>163.19999999999999</v>
      </c>
      <c r="CL32" s="736">
        <v>163.19999999999999</v>
      </c>
      <c r="CM32" s="736">
        <v>163.20000000000002</v>
      </c>
      <c r="CN32" s="736">
        <v>163.19999999999999</v>
      </c>
    </row>
    <row r="33" spans="1:92" x14ac:dyDescent="0.3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  <c r="CF33" s="736">
        <v>8.6</v>
      </c>
      <c r="CG33" s="736">
        <v>8.6</v>
      </c>
      <c r="CH33" s="736">
        <v>8.6</v>
      </c>
      <c r="CI33" s="736">
        <v>8.6</v>
      </c>
      <c r="CJ33" s="736">
        <v>8.6</v>
      </c>
      <c r="CK33" s="736">
        <v>8.6</v>
      </c>
      <c r="CL33" s="736">
        <v>8.6</v>
      </c>
      <c r="CM33" s="736">
        <v>8.6</v>
      </c>
      <c r="CN33" s="736">
        <v>8.6</v>
      </c>
    </row>
    <row r="34" spans="1:92" x14ac:dyDescent="0.3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61.744999999999997</v>
      </c>
      <c r="CF34" s="736">
        <v>61.11</v>
      </c>
      <c r="CG34" s="736">
        <v>61.11</v>
      </c>
      <c r="CH34" s="736">
        <v>61.319340659340661</v>
      </c>
      <c r="CI34" s="736">
        <v>61.296685082872933</v>
      </c>
      <c r="CJ34" s="736">
        <v>58.11</v>
      </c>
      <c r="CK34" s="736">
        <v>58.11</v>
      </c>
      <c r="CL34" s="736">
        <v>58.11</v>
      </c>
      <c r="CM34" s="736">
        <v>58.11</v>
      </c>
      <c r="CN34" s="736">
        <v>60.230551470588239</v>
      </c>
    </row>
    <row r="35" spans="1:92" x14ac:dyDescent="0.3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  <c r="CL35" s="734">
        <v>320</v>
      </c>
      <c r="CM35" s="734">
        <v>320</v>
      </c>
      <c r="CN35" s="734">
        <v>320</v>
      </c>
    </row>
    <row r="36" spans="1:92" x14ac:dyDescent="0.3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  <c r="CL36" s="737">
        <v>320</v>
      </c>
      <c r="CM36" s="737">
        <v>320</v>
      </c>
      <c r="CN36" s="737">
        <v>320</v>
      </c>
    </row>
    <row r="37" spans="1:92" x14ac:dyDescent="0.3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  <c r="CL37" s="737">
        <v>224</v>
      </c>
      <c r="CM37" s="737">
        <v>224</v>
      </c>
      <c r="CN37" s="737">
        <v>224</v>
      </c>
    </row>
    <row r="38" spans="1:92" x14ac:dyDescent="0.3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  <c r="CL38" s="737">
        <v>96</v>
      </c>
      <c r="CM38" s="737">
        <v>96</v>
      </c>
      <c r="CN38" s="737">
        <v>96</v>
      </c>
    </row>
    <row r="39" spans="1:92" x14ac:dyDescent="0.3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  <c r="CF39" s="734">
        <v>153.15</v>
      </c>
      <c r="CG39" s="734">
        <v>153.15</v>
      </c>
      <c r="CH39" s="734">
        <v>153.15</v>
      </c>
      <c r="CI39" s="734">
        <v>153.15856353591158</v>
      </c>
      <c r="CJ39" s="734">
        <v>153.15</v>
      </c>
      <c r="CK39" s="734">
        <v>153.15</v>
      </c>
      <c r="CL39" s="734">
        <v>153.15</v>
      </c>
      <c r="CM39" s="734">
        <v>153.15</v>
      </c>
      <c r="CN39" s="734">
        <v>153.15569852941175</v>
      </c>
    </row>
    <row r="40" spans="1:92" x14ac:dyDescent="0.3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  <c r="CF40" s="737">
        <v>153.15</v>
      </c>
      <c r="CG40" s="737">
        <v>153.15</v>
      </c>
      <c r="CH40" s="737">
        <v>153.15</v>
      </c>
      <c r="CI40" s="737">
        <v>153.15856353591158</v>
      </c>
      <c r="CJ40" s="737">
        <v>153.15</v>
      </c>
      <c r="CK40" s="737">
        <v>153.15</v>
      </c>
      <c r="CL40" s="737">
        <v>153.15</v>
      </c>
      <c r="CM40" s="737">
        <v>153.15</v>
      </c>
      <c r="CN40" s="737">
        <v>153.15569852941175</v>
      </c>
    </row>
    <row r="41" spans="1:92" x14ac:dyDescent="0.3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  <c r="CL41" s="737">
        <v>56</v>
      </c>
      <c r="CM41" s="737">
        <v>56</v>
      </c>
      <c r="CN41" s="737">
        <v>56</v>
      </c>
    </row>
    <row r="42" spans="1:92" x14ac:dyDescent="0.3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  <c r="CF42" s="737">
        <v>28.65</v>
      </c>
      <c r="CG42" s="737">
        <v>28.65</v>
      </c>
      <c r="CH42" s="737">
        <v>28.650000000000002</v>
      </c>
      <c r="CI42" s="737">
        <v>28.6585635359116</v>
      </c>
      <c r="CJ42" s="737">
        <v>28.65</v>
      </c>
      <c r="CK42" s="737">
        <v>28.65</v>
      </c>
      <c r="CL42" s="737">
        <v>28.65</v>
      </c>
      <c r="CM42" s="737">
        <v>28.650000000000002</v>
      </c>
      <c r="CN42" s="737">
        <v>28.655698529411765</v>
      </c>
    </row>
    <row r="43" spans="1:92" x14ac:dyDescent="0.3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  <c r="CL43" s="737">
        <v>34.5</v>
      </c>
      <c r="CM43" s="737">
        <v>34.5</v>
      </c>
      <c r="CN43" s="737">
        <v>34.5</v>
      </c>
    </row>
    <row r="44" spans="1:92" x14ac:dyDescent="0.3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  <c r="CL44" s="737">
        <v>34</v>
      </c>
      <c r="CM44" s="737">
        <v>34</v>
      </c>
      <c r="CN44" s="737">
        <v>34</v>
      </c>
    </row>
    <row r="45" spans="1:92" x14ac:dyDescent="0.3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543.99</v>
      </c>
      <c r="CK45" s="734">
        <v>543.99</v>
      </c>
      <c r="CL45" s="734">
        <v>543.99</v>
      </c>
      <c r="CM45" s="734">
        <v>543.99</v>
      </c>
      <c r="CN45" s="734">
        <v>543.99</v>
      </c>
    </row>
    <row r="46" spans="1:92" x14ac:dyDescent="0.3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  <c r="CF46" s="736">
        <v>539.24</v>
      </c>
      <c r="CG46" s="736">
        <v>539.24</v>
      </c>
      <c r="CH46" s="736">
        <v>539.24</v>
      </c>
      <c r="CI46" s="736">
        <v>539.24</v>
      </c>
      <c r="CJ46" s="736">
        <v>539.24</v>
      </c>
      <c r="CK46" s="736">
        <v>539.24</v>
      </c>
      <c r="CL46" s="736">
        <v>539.24</v>
      </c>
      <c r="CM46" s="736">
        <v>539.24</v>
      </c>
      <c r="CN46" s="736">
        <v>539.24</v>
      </c>
    </row>
    <row r="47" spans="1:92" x14ac:dyDescent="0.3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  <c r="CF47" s="682">
        <v>84</v>
      </c>
      <c r="CG47" s="682">
        <v>84</v>
      </c>
      <c r="CH47" s="682">
        <v>84</v>
      </c>
      <c r="CI47" s="682">
        <v>84</v>
      </c>
      <c r="CJ47" s="682">
        <v>84</v>
      </c>
      <c r="CK47" s="682">
        <v>84</v>
      </c>
      <c r="CL47" s="682">
        <v>84</v>
      </c>
      <c r="CM47" s="682">
        <v>84</v>
      </c>
      <c r="CN47" s="682">
        <v>84</v>
      </c>
    </row>
    <row r="48" spans="1:92" x14ac:dyDescent="0.3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  <c r="CF48" s="736">
        <v>455.24</v>
      </c>
      <c r="CG48" s="736">
        <v>455.24</v>
      </c>
      <c r="CH48" s="736">
        <v>455.23999999999995</v>
      </c>
      <c r="CI48" s="736">
        <v>455.24</v>
      </c>
      <c r="CJ48" s="736">
        <v>455.24</v>
      </c>
      <c r="CK48" s="736">
        <v>455.24</v>
      </c>
      <c r="CL48" s="736">
        <v>455.24</v>
      </c>
      <c r="CM48" s="736">
        <v>455.23999999999995</v>
      </c>
      <c r="CN48" s="736">
        <v>455.24</v>
      </c>
    </row>
    <row r="49" spans="1:92" x14ac:dyDescent="0.3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  <c r="CF49" s="736">
        <v>225</v>
      </c>
      <c r="CG49" s="736">
        <v>225</v>
      </c>
      <c r="CH49" s="736">
        <v>225</v>
      </c>
      <c r="CI49" s="736">
        <v>225</v>
      </c>
      <c r="CJ49" s="736">
        <v>225</v>
      </c>
      <c r="CK49" s="736">
        <v>225</v>
      </c>
      <c r="CL49" s="736">
        <v>225</v>
      </c>
      <c r="CM49" s="736">
        <v>225</v>
      </c>
      <c r="CN49" s="736">
        <v>225</v>
      </c>
    </row>
    <row r="50" spans="1:92" x14ac:dyDescent="0.3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  <c r="CF50" s="736">
        <v>91.16</v>
      </c>
      <c r="CG50" s="736">
        <v>91.16</v>
      </c>
      <c r="CH50" s="736">
        <v>91.16</v>
      </c>
      <c r="CI50" s="736">
        <v>91.16</v>
      </c>
      <c r="CJ50" s="736">
        <v>91.16</v>
      </c>
      <c r="CK50" s="736">
        <v>91.16</v>
      </c>
      <c r="CL50" s="736">
        <v>91.16</v>
      </c>
      <c r="CM50" s="736">
        <v>91.16</v>
      </c>
      <c r="CN50" s="736">
        <v>91.159999999999982</v>
      </c>
    </row>
    <row r="51" spans="1:92" x14ac:dyDescent="0.3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  <c r="CF51" s="736">
        <v>139.08000000000001</v>
      </c>
      <c r="CG51" s="736">
        <v>139.08000000000001</v>
      </c>
      <c r="CH51" s="736">
        <v>139.08000000000004</v>
      </c>
      <c r="CI51" s="736">
        <v>139.08000000000001</v>
      </c>
      <c r="CJ51" s="736">
        <v>139.08000000000001</v>
      </c>
      <c r="CK51" s="736">
        <v>139.08000000000001</v>
      </c>
      <c r="CL51" s="736">
        <v>139.08000000000001</v>
      </c>
      <c r="CM51" s="736">
        <v>139.08000000000004</v>
      </c>
      <c r="CN51" s="736">
        <v>139.08000000000004</v>
      </c>
    </row>
    <row r="52" spans="1:92" x14ac:dyDescent="0.3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  <c r="CF52" s="736">
        <v>4.75</v>
      </c>
      <c r="CG52" s="736">
        <v>4.75</v>
      </c>
      <c r="CH52" s="736">
        <v>4.75</v>
      </c>
      <c r="CI52" s="736">
        <v>4.75</v>
      </c>
      <c r="CJ52" s="736">
        <v>4.75</v>
      </c>
      <c r="CK52" s="736">
        <v>4.75</v>
      </c>
      <c r="CL52" s="736">
        <v>4.75</v>
      </c>
      <c r="CM52" s="736">
        <v>4.75</v>
      </c>
      <c r="CN52" s="736">
        <v>4.75</v>
      </c>
    </row>
    <row r="53" spans="1:92" x14ac:dyDescent="0.3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  <c r="CF53" s="734">
        <v>1429.8869999999997</v>
      </c>
      <c r="CG53" s="734">
        <v>1429.8379999999997</v>
      </c>
      <c r="CH53" s="734">
        <v>1429.8271208791207</v>
      </c>
      <c r="CI53" s="734">
        <v>1449.5974198895026</v>
      </c>
      <c r="CJ53" s="734">
        <v>1429.7919999999999</v>
      </c>
      <c r="CK53" s="734">
        <v>1429.7919999999999</v>
      </c>
      <c r="CL53" s="734">
        <v>1429.7919999999999</v>
      </c>
      <c r="CM53" s="734">
        <v>1429.7919999999999</v>
      </c>
      <c r="CN53" s="734">
        <v>1442.9713419117645</v>
      </c>
    </row>
    <row r="54" spans="1:92" x14ac:dyDescent="0.3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  <c r="CF54" s="737">
        <v>1226.2349999999999</v>
      </c>
      <c r="CG54" s="737">
        <v>1226.2349999999999</v>
      </c>
      <c r="CH54" s="737">
        <v>1226.2349999999997</v>
      </c>
      <c r="CI54" s="737">
        <v>1246.0128729281766</v>
      </c>
      <c r="CJ54" s="737">
        <v>1226.1889999999999</v>
      </c>
      <c r="CK54" s="737">
        <v>1226.1889999999999</v>
      </c>
      <c r="CL54" s="737">
        <v>1226.1889999999999</v>
      </c>
      <c r="CM54" s="737">
        <v>1226.1889999999999</v>
      </c>
      <c r="CN54" s="737">
        <v>1239.3806213235293</v>
      </c>
    </row>
    <row r="55" spans="1:92" x14ac:dyDescent="0.3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  <c r="CF55" s="736">
        <v>368</v>
      </c>
      <c r="CG55" s="736">
        <v>368</v>
      </c>
      <c r="CH55" s="736">
        <v>368</v>
      </c>
      <c r="CI55" s="736">
        <v>368</v>
      </c>
      <c r="CJ55" s="736">
        <v>368</v>
      </c>
      <c r="CK55" s="736">
        <v>368</v>
      </c>
      <c r="CL55" s="736">
        <v>368</v>
      </c>
      <c r="CM55" s="736">
        <v>368</v>
      </c>
      <c r="CN55" s="736">
        <v>368</v>
      </c>
    </row>
    <row r="56" spans="1:92" x14ac:dyDescent="0.3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  <c r="CF56" s="736">
        <v>12</v>
      </c>
      <c r="CG56" s="736">
        <v>12</v>
      </c>
      <c r="CH56" s="736">
        <v>12</v>
      </c>
      <c r="CI56" s="736">
        <v>12</v>
      </c>
      <c r="CJ56" s="736">
        <v>12</v>
      </c>
      <c r="CK56" s="736">
        <v>12</v>
      </c>
      <c r="CL56" s="736">
        <v>12</v>
      </c>
      <c r="CM56" s="736">
        <v>12</v>
      </c>
      <c r="CN56" s="736">
        <v>12</v>
      </c>
    </row>
    <row r="57" spans="1:92" x14ac:dyDescent="0.3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  <c r="CF57" s="736">
        <v>680</v>
      </c>
      <c r="CG57" s="736">
        <v>680</v>
      </c>
      <c r="CH57" s="736">
        <v>680</v>
      </c>
      <c r="CI57" s="736">
        <v>680</v>
      </c>
      <c r="CJ57" s="736">
        <v>680</v>
      </c>
      <c r="CK57" s="736">
        <v>680</v>
      </c>
      <c r="CL57" s="736">
        <v>680</v>
      </c>
      <c r="CM57" s="736">
        <v>680</v>
      </c>
      <c r="CN57" s="736">
        <v>680</v>
      </c>
    </row>
    <row r="58" spans="1:92" x14ac:dyDescent="0.3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  <c r="CF58" s="736">
        <v>88.099000000000004</v>
      </c>
      <c r="CG58" s="736">
        <v>88.099000000000004</v>
      </c>
      <c r="CH58" s="736">
        <v>88.099000000000004</v>
      </c>
      <c r="CI58" s="736">
        <v>88.195569060773479</v>
      </c>
      <c r="CJ58" s="736">
        <v>88.099000000000004</v>
      </c>
      <c r="CK58" s="736">
        <v>88.099000000000004</v>
      </c>
      <c r="CL58" s="736">
        <v>88.099000000000004</v>
      </c>
      <c r="CM58" s="736">
        <v>88.099000000000004</v>
      </c>
      <c r="CN58" s="736">
        <v>88.163261029411757</v>
      </c>
    </row>
    <row r="59" spans="1:92" x14ac:dyDescent="0.3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  <c r="CF59" s="736">
        <v>48</v>
      </c>
      <c r="CG59" s="736">
        <v>48</v>
      </c>
      <c r="CH59" s="736">
        <v>48</v>
      </c>
      <c r="CI59" s="736">
        <v>51.911602209944753</v>
      </c>
      <c r="CJ59" s="736">
        <v>48</v>
      </c>
      <c r="CK59" s="736">
        <v>48</v>
      </c>
      <c r="CL59" s="736">
        <v>48</v>
      </c>
      <c r="CM59" s="736">
        <v>48</v>
      </c>
      <c r="CN59" s="736">
        <v>50.602941176470587</v>
      </c>
    </row>
    <row r="60" spans="1:92" x14ac:dyDescent="0.3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  <c r="CF60" s="736">
        <v>30.135999999999999</v>
      </c>
      <c r="CG60" s="736">
        <v>30.135999999999999</v>
      </c>
      <c r="CH60" s="736">
        <v>30.135999999999996</v>
      </c>
      <c r="CI60" s="736">
        <v>45.905701657458565</v>
      </c>
      <c r="CJ60" s="736">
        <v>30.090000000000003</v>
      </c>
      <c r="CK60" s="736">
        <v>30.090000000000003</v>
      </c>
      <c r="CL60" s="736">
        <v>30.090000000000003</v>
      </c>
      <c r="CM60" s="736">
        <v>30.090000000000007</v>
      </c>
      <c r="CN60" s="736">
        <v>40.61441911764706</v>
      </c>
    </row>
    <row r="61" spans="1:92" x14ac:dyDescent="0.3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  <c r="CK61" s="43">
        <v>185.81299999999999</v>
      </c>
      <c r="CL61" s="43">
        <v>186.523</v>
      </c>
      <c r="CM61" s="43">
        <v>186.04706593406593</v>
      </c>
      <c r="CN61" s="43">
        <v>185.87902941176466</v>
      </c>
    </row>
    <row r="62" spans="1:92" x14ac:dyDescent="0.3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  <c r="CF62" s="736">
        <v>7.5</v>
      </c>
      <c r="CG62" s="736">
        <v>7.5</v>
      </c>
      <c r="CH62" s="736">
        <v>7.5</v>
      </c>
      <c r="CI62" s="736">
        <v>7.5</v>
      </c>
      <c r="CJ62" s="736">
        <v>7.5</v>
      </c>
      <c r="CK62" s="736">
        <v>7.5</v>
      </c>
      <c r="CL62" s="736">
        <v>7.5</v>
      </c>
      <c r="CM62" s="736">
        <v>7.5</v>
      </c>
      <c r="CN62" s="736">
        <v>7.5</v>
      </c>
    </row>
    <row r="63" spans="1:92" x14ac:dyDescent="0.3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  <c r="CF63" s="737">
        <v>17.838999999999999</v>
      </c>
      <c r="CG63" s="737">
        <v>17.79</v>
      </c>
      <c r="CH63" s="737">
        <v>17.79</v>
      </c>
      <c r="CI63" s="737">
        <v>17.79</v>
      </c>
      <c r="CJ63" s="737">
        <v>17.79</v>
      </c>
      <c r="CK63" s="737">
        <v>17.79</v>
      </c>
      <c r="CL63" s="737">
        <v>17.79</v>
      </c>
      <c r="CM63" s="737">
        <v>17.79</v>
      </c>
      <c r="CN63" s="737">
        <v>17.789999999999996</v>
      </c>
    </row>
    <row r="64" spans="1:92" x14ac:dyDescent="0.3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  <c r="CK64" s="37">
        <v>215.25</v>
      </c>
      <c r="CL64" s="37">
        <v>215.25</v>
      </c>
      <c r="CM64" s="37">
        <v>215.25</v>
      </c>
      <c r="CN64" s="37">
        <v>215.25</v>
      </c>
    </row>
    <row r="65" spans="1:92" x14ac:dyDescent="0.3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  <c r="CF65" s="737">
        <v>72</v>
      </c>
      <c r="CG65" s="737">
        <v>72</v>
      </c>
      <c r="CH65" s="737">
        <v>72</v>
      </c>
      <c r="CI65" s="737">
        <v>72</v>
      </c>
      <c r="CJ65" s="737">
        <v>72</v>
      </c>
      <c r="CK65" s="737">
        <v>72</v>
      </c>
      <c r="CL65" s="737">
        <v>72</v>
      </c>
      <c r="CM65" s="737">
        <v>72</v>
      </c>
      <c r="CN65" s="737">
        <v>72</v>
      </c>
    </row>
    <row r="66" spans="1:92" x14ac:dyDescent="0.3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  <c r="CF66" s="737">
        <v>72</v>
      </c>
      <c r="CG66" s="737">
        <v>72</v>
      </c>
      <c r="CH66" s="737">
        <v>72</v>
      </c>
      <c r="CI66" s="737">
        <v>72</v>
      </c>
      <c r="CJ66" s="737">
        <v>72</v>
      </c>
      <c r="CK66" s="737">
        <v>72</v>
      </c>
      <c r="CL66" s="737">
        <v>72</v>
      </c>
      <c r="CM66" s="737">
        <v>72</v>
      </c>
      <c r="CN66" s="737">
        <v>72</v>
      </c>
    </row>
    <row r="67" spans="1:92" x14ac:dyDescent="0.3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  <c r="CF67" s="737">
        <v>71.25</v>
      </c>
      <c r="CG67" s="737">
        <v>71.25</v>
      </c>
      <c r="CH67" s="737">
        <v>71.25</v>
      </c>
      <c r="CI67" s="737">
        <v>71.25</v>
      </c>
      <c r="CJ67" s="737">
        <v>71.25</v>
      </c>
      <c r="CK67" s="737">
        <v>71.25</v>
      </c>
      <c r="CL67" s="737">
        <v>71.25</v>
      </c>
      <c r="CM67" s="737">
        <v>71.25</v>
      </c>
      <c r="CN67" s="737">
        <v>71.25</v>
      </c>
    </row>
    <row r="68" spans="1:92" x14ac:dyDescent="0.3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N76"/>
  <sheetViews>
    <sheetView showGridLines="0" view="pageBreakPreview" zoomScaleSheetLayoutView="100" workbookViewId="0">
      <pane xSplit="1" ySplit="3" topLeftCell="CB4" activePane="bottomRight" state="frozen"/>
      <selection activeCell="AU67" sqref="AU67"/>
      <selection pane="topRight" activeCell="AU67" sqref="AU67"/>
      <selection pane="bottomLeft" activeCell="AU67" sqref="AU67"/>
      <selection pane="bottomRight" activeCell="CN4" sqref="CN4:CN76"/>
    </sheetView>
  </sheetViews>
  <sheetFormatPr defaultColWidth="9.109375" defaultRowHeight="14.4" outlineLevelCol="1" x14ac:dyDescent="0.3"/>
  <cols>
    <col min="1" max="1" width="38.88671875" style="493" customWidth="1"/>
    <col min="2" max="2" width="13.109375" style="740" customWidth="1" outlineLevel="1"/>
    <col min="3" max="21" width="10.109375" style="740" customWidth="1" outlineLevel="1"/>
    <col min="22" max="30" width="10.109375" style="740" customWidth="1"/>
    <col min="31" max="33" width="9.109375" style="740" customWidth="1"/>
    <col min="34" max="39" width="10.109375" style="740" customWidth="1"/>
    <col min="40" max="40" width="9.109375" style="740"/>
    <col min="41" max="44" width="9.109375" style="493"/>
    <col min="45" max="48" width="9.109375" style="493" customWidth="1"/>
    <col min="49" max="49" width="8.88671875" style="493" customWidth="1"/>
    <col min="50" max="50" width="11" style="493" customWidth="1"/>
    <col min="51" max="53" width="9.88671875" style="493" customWidth="1"/>
    <col min="54" max="54" width="9.109375" style="493" customWidth="1"/>
    <col min="55" max="55" width="8.88671875" style="493" customWidth="1"/>
    <col min="56" max="58" width="9.109375" style="493" customWidth="1"/>
    <col min="59" max="59" width="8.33203125" style="493" customWidth="1"/>
    <col min="60" max="65" width="9.109375" style="493"/>
    <col min="66" max="68" width="9.109375" style="740"/>
    <col min="69" max="86" width="9.109375" style="493"/>
    <col min="87" max="87" width="9.33203125" style="493" customWidth="1"/>
    <col min="88" max="91" width="9.109375" style="493"/>
    <col min="92" max="92" width="9.33203125" style="493" customWidth="1"/>
    <col min="93" max="16384" width="9.109375" style="493"/>
  </cols>
  <sheetData>
    <row r="1" spans="1:92" ht="28.5" customHeight="1" x14ac:dyDescent="0.3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92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</row>
    <row r="3" spans="1:92" x14ac:dyDescent="0.3">
      <c r="A3" s="215"/>
      <c r="B3" s="6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65" t="s">
        <v>108</v>
      </c>
      <c r="BQ3" s="833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2" t="s">
        <v>336</v>
      </c>
      <c r="BY3" s="833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  <c r="CK3" s="833" t="s">
        <v>378</v>
      </c>
      <c r="CL3" s="833" t="s">
        <v>381</v>
      </c>
      <c r="CM3" s="815" t="s">
        <v>103</v>
      </c>
      <c r="CN3" s="128" t="s">
        <v>382</v>
      </c>
    </row>
    <row r="4" spans="1:92" x14ac:dyDescent="0.3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  <c r="CF4" s="769">
        <v>17975.07</v>
      </c>
      <c r="CG4" s="769">
        <v>17975.07</v>
      </c>
      <c r="CH4" s="769">
        <v>17975.07</v>
      </c>
      <c r="CI4" s="769">
        <v>17981.195966850828</v>
      </c>
      <c r="CJ4" s="769">
        <v>17975.07</v>
      </c>
      <c r="CK4" s="769">
        <v>17975.07</v>
      </c>
      <c r="CL4" s="769">
        <v>17975.07</v>
      </c>
      <c r="CM4" s="769">
        <v>17975.07</v>
      </c>
      <c r="CN4" s="769">
        <v>17979.146470588235</v>
      </c>
    </row>
    <row r="5" spans="1:92" x14ac:dyDescent="0.3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  <c r="CF5" s="770">
        <v>12585.099999999999</v>
      </c>
      <c r="CG5" s="770">
        <v>12585.099999999999</v>
      </c>
      <c r="CH5" s="770">
        <v>12585.099999999999</v>
      </c>
      <c r="CI5" s="770">
        <v>12585.099999999999</v>
      </c>
      <c r="CJ5" s="770">
        <v>12585.099999999999</v>
      </c>
      <c r="CK5" s="770">
        <v>12585.099999999999</v>
      </c>
      <c r="CL5" s="770">
        <v>12585.099999999999</v>
      </c>
      <c r="CM5" s="770">
        <v>12585.099999999999</v>
      </c>
      <c r="CN5" s="770">
        <v>12585.099999999997</v>
      </c>
    </row>
    <row r="6" spans="1:92" x14ac:dyDescent="0.3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  <c r="CF6" s="771">
        <v>1385</v>
      </c>
      <c r="CG6" s="771">
        <v>1385</v>
      </c>
      <c r="CH6" s="771">
        <v>1385</v>
      </c>
      <c r="CI6" s="771">
        <v>1385</v>
      </c>
      <c r="CJ6" s="771">
        <v>1385</v>
      </c>
      <c r="CK6" s="771">
        <v>1385</v>
      </c>
      <c r="CL6" s="771">
        <v>1385</v>
      </c>
      <c r="CM6" s="771">
        <v>1385</v>
      </c>
      <c r="CN6" s="771">
        <v>1385</v>
      </c>
    </row>
    <row r="7" spans="1:92" x14ac:dyDescent="0.3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  <c r="CF7" s="772">
        <v>820</v>
      </c>
      <c r="CG7" s="772">
        <v>820</v>
      </c>
      <c r="CH7" s="772">
        <v>820</v>
      </c>
      <c r="CI7" s="772">
        <v>820</v>
      </c>
      <c r="CJ7" s="772">
        <v>820</v>
      </c>
      <c r="CK7" s="772">
        <v>820</v>
      </c>
      <c r="CL7" s="772">
        <v>820</v>
      </c>
      <c r="CM7" s="772">
        <v>820</v>
      </c>
      <c r="CN7" s="772">
        <v>820</v>
      </c>
    </row>
    <row r="8" spans="1:92" x14ac:dyDescent="0.3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  <c r="CF8" s="772">
        <v>165</v>
      </c>
      <c r="CG8" s="772">
        <v>165</v>
      </c>
      <c r="CH8" s="772">
        <v>165</v>
      </c>
      <c r="CI8" s="772">
        <v>165</v>
      </c>
      <c r="CJ8" s="772">
        <v>165</v>
      </c>
      <c r="CK8" s="772">
        <v>165</v>
      </c>
      <c r="CL8" s="772">
        <v>165</v>
      </c>
      <c r="CM8" s="772">
        <v>165</v>
      </c>
      <c r="CN8" s="772">
        <v>165</v>
      </c>
    </row>
    <row r="9" spans="1:92" x14ac:dyDescent="0.3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  <c r="CF9" s="772">
        <v>400</v>
      </c>
      <c r="CG9" s="772">
        <v>400</v>
      </c>
      <c r="CH9" s="772">
        <v>400</v>
      </c>
      <c r="CI9" s="772">
        <v>400</v>
      </c>
      <c r="CJ9" s="772">
        <v>400</v>
      </c>
      <c r="CK9" s="772">
        <v>400</v>
      </c>
      <c r="CL9" s="772">
        <v>400</v>
      </c>
      <c r="CM9" s="772">
        <v>400</v>
      </c>
      <c r="CN9" s="772">
        <v>400</v>
      </c>
    </row>
    <row r="10" spans="1:92" x14ac:dyDescent="0.3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  <c r="CF10" s="771">
        <v>1055.0999999999999</v>
      </c>
      <c r="CG10" s="771">
        <v>1055.0999999999999</v>
      </c>
      <c r="CH10" s="771">
        <v>1055.0999999999999</v>
      </c>
      <c r="CI10" s="771">
        <v>1055.0999999999999</v>
      </c>
      <c r="CJ10" s="771">
        <v>1055.0999999999999</v>
      </c>
      <c r="CK10" s="771">
        <v>1055.0999999999999</v>
      </c>
      <c r="CL10" s="771">
        <v>1055.0999999999999</v>
      </c>
      <c r="CM10" s="771">
        <v>1055.0999999999999</v>
      </c>
      <c r="CN10" s="771">
        <v>1055.0999999999999</v>
      </c>
    </row>
    <row r="11" spans="1:92" x14ac:dyDescent="0.3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  <c r="CF11" s="772">
        <v>238.1</v>
      </c>
      <c r="CG11" s="772">
        <v>238.1</v>
      </c>
      <c r="CH11" s="772">
        <v>238.1</v>
      </c>
      <c r="CI11" s="772">
        <v>238.1</v>
      </c>
      <c r="CJ11" s="772">
        <v>238.1</v>
      </c>
      <c r="CK11" s="772">
        <v>238.1</v>
      </c>
      <c r="CL11" s="772">
        <v>238.1</v>
      </c>
      <c r="CM11" s="772">
        <v>238.1</v>
      </c>
      <c r="CN11" s="772">
        <v>238.1</v>
      </c>
    </row>
    <row r="12" spans="1:92" x14ac:dyDescent="0.3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  <c r="CF12" s="772">
        <v>817</v>
      </c>
      <c r="CG12" s="772">
        <v>817</v>
      </c>
      <c r="CH12" s="772">
        <v>817</v>
      </c>
      <c r="CI12" s="772">
        <v>817</v>
      </c>
      <c r="CJ12" s="772">
        <v>817</v>
      </c>
      <c r="CK12" s="772">
        <v>817</v>
      </c>
      <c r="CL12" s="772">
        <v>817</v>
      </c>
      <c r="CM12" s="772">
        <v>817</v>
      </c>
      <c r="CN12" s="772">
        <v>817</v>
      </c>
    </row>
    <row r="13" spans="1:92" x14ac:dyDescent="0.3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  <c r="CF13" s="771">
        <v>7389.9999999999991</v>
      </c>
      <c r="CG13" s="771">
        <v>7389.9999999999991</v>
      </c>
      <c r="CH13" s="771">
        <v>7389.9999999999991</v>
      </c>
      <c r="CI13" s="771">
        <v>7389.9999999999991</v>
      </c>
      <c r="CJ13" s="771">
        <v>7389.9999999999991</v>
      </c>
      <c r="CK13" s="771">
        <v>7389.9999999999991</v>
      </c>
      <c r="CL13" s="771">
        <v>7389.9999999999991</v>
      </c>
      <c r="CM13" s="771">
        <v>7389.9999999999991</v>
      </c>
      <c r="CN13" s="771">
        <v>7389.9999999999982</v>
      </c>
    </row>
    <row r="14" spans="1:92" x14ac:dyDescent="0.3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  <c r="CF14" s="772">
        <v>1200.2</v>
      </c>
      <c r="CG14" s="772">
        <v>1200.2</v>
      </c>
      <c r="CH14" s="772">
        <v>1200.2</v>
      </c>
      <c r="CI14" s="772">
        <v>1200.2</v>
      </c>
      <c r="CJ14" s="772">
        <v>1200.2</v>
      </c>
      <c r="CK14" s="772">
        <v>1200.2</v>
      </c>
      <c r="CL14" s="772">
        <v>1200.2</v>
      </c>
      <c r="CM14" s="772">
        <v>1200.2</v>
      </c>
      <c r="CN14" s="772">
        <v>1200.2</v>
      </c>
    </row>
    <row r="15" spans="1:92" x14ac:dyDescent="0.3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  <c r="CF15" s="772">
        <v>1640</v>
      </c>
      <c r="CG15" s="772">
        <v>1640</v>
      </c>
      <c r="CH15" s="772">
        <v>1640</v>
      </c>
      <c r="CI15" s="772">
        <v>1640</v>
      </c>
      <c r="CJ15" s="772">
        <v>1640</v>
      </c>
      <c r="CK15" s="772">
        <v>1640</v>
      </c>
      <c r="CL15" s="772">
        <v>1640</v>
      </c>
      <c r="CM15" s="772">
        <v>1640</v>
      </c>
      <c r="CN15" s="772">
        <v>1640</v>
      </c>
    </row>
    <row r="16" spans="1:92" x14ac:dyDescent="0.3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  <c r="CF16" s="772">
        <v>786</v>
      </c>
      <c r="CG16" s="772">
        <v>786</v>
      </c>
      <c r="CH16" s="772">
        <v>786</v>
      </c>
      <c r="CI16" s="772">
        <v>786</v>
      </c>
      <c r="CJ16" s="772">
        <v>786</v>
      </c>
      <c r="CK16" s="772">
        <v>786</v>
      </c>
      <c r="CL16" s="772">
        <v>786</v>
      </c>
      <c r="CM16" s="772">
        <v>786</v>
      </c>
      <c r="CN16" s="772">
        <v>786</v>
      </c>
    </row>
    <row r="17" spans="1:92" x14ac:dyDescent="0.3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  <c r="CF17" s="772">
        <v>780</v>
      </c>
      <c r="CG17" s="772">
        <v>780</v>
      </c>
      <c r="CH17" s="772">
        <v>780</v>
      </c>
      <c r="CI17" s="772">
        <v>780</v>
      </c>
      <c r="CJ17" s="772">
        <v>780</v>
      </c>
      <c r="CK17" s="772">
        <v>780</v>
      </c>
      <c r="CL17" s="772">
        <v>780</v>
      </c>
      <c r="CM17" s="772">
        <v>780</v>
      </c>
      <c r="CN17" s="772">
        <v>780</v>
      </c>
    </row>
    <row r="18" spans="1:92" x14ac:dyDescent="0.3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  <c r="CF18" s="772">
        <v>460</v>
      </c>
      <c r="CG18" s="772">
        <v>460</v>
      </c>
      <c r="CH18" s="772">
        <v>460</v>
      </c>
      <c r="CI18" s="772">
        <v>460</v>
      </c>
      <c r="CJ18" s="772">
        <v>460</v>
      </c>
      <c r="CK18" s="772">
        <v>460</v>
      </c>
      <c r="CL18" s="772">
        <v>460</v>
      </c>
      <c r="CM18" s="772">
        <v>460</v>
      </c>
      <c r="CN18" s="772">
        <v>460</v>
      </c>
    </row>
    <row r="19" spans="1:92" x14ac:dyDescent="0.3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  <c r="CF19" s="772">
        <v>1169</v>
      </c>
      <c r="CG19" s="772">
        <v>1169</v>
      </c>
      <c r="CH19" s="772">
        <v>1169</v>
      </c>
      <c r="CI19" s="772">
        <v>1169</v>
      </c>
      <c r="CJ19" s="772">
        <v>1169</v>
      </c>
      <c r="CK19" s="772">
        <v>1169</v>
      </c>
      <c r="CL19" s="772">
        <v>1169</v>
      </c>
      <c r="CM19" s="772">
        <v>1169</v>
      </c>
      <c r="CN19" s="772">
        <v>1169</v>
      </c>
    </row>
    <row r="20" spans="1:92" x14ac:dyDescent="0.3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  <c r="CF20" s="772">
        <v>15.4</v>
      </c>
      <c r="CG20" s="772">
        <v>15.4</v>
      </c>
      <c r="CH20" s="772">
        <v>15.4</v>
      </c>
      <c r="CI20" s="772">
        <v>15.4</v>
      </c>
      <c r="CJ20" s="772">
        <v>15.4</v>
      </c>
      <c r="CK20" s="772">
        <v>15.4</v>
      </c>
      <c r="CL20" s="772">
        <v>15.4</v>
      </c>
      <c r="CM20" s="772">
        <v>15.4</v>
      </c>
      <c r="CN20" s="772">
        <v>15.4</v>
      </c>
    </row>
    <row r="21" spans="1:92" x14ac:dyDescent="0.3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  <c r="CF21" s="772">
        <v>321.2</v>
      </c>
      <c r="CG21" s="772">
        <v>321.2</v>
      </c>
      <c r="CH21" s="772">
        <v>321.2</v>
      </c>
      <c r="CI21" s="772">
        <v>321.2</v>
      </c>
      <c r="CJ21" s="772">
        <v>321.2</v>
      </c>
      <c r="CK21" s="772">
        <v>321.2</v>
      </c>
      <c r="CL21" s="772">
        <v>321.2</v>
      </c>
      <c r="CM21" s="772">
        <v>321.2</v>
      </c>
      <c r="CN21" s="772">
        <v>321.2</v>
      </c>
    </row>
    <row r="22" spans="1:92" x14ac:dyDescent="0.3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  <c r="CF22" s="773">
        <v>1018.2</v>
      </c>
      <c r="CG22" s="773">
        <v>1018.2</v>
      </c>
      <c r="CH22" s="773">
        <v>1018.1999999999999</v>
      </c>
      <c r="CI22" s="773">
        <v>1018.2</v>
      </c>
      <c r="CJ22" s="773">
        <v>1018.2</v>
      </c>
      <c r="CK22" s="773">
        <v>1018.2</v>
      </c>
      <c r="CL22" s="773">
        <v>1018.2</v>
      </c>
      <c r="CM22" s="773">
        <v>1018.1999999999999</v>
      </c>
      <c r="CN22" s="773">
        <v>1018.2</v>
      </c>
    </row>
    <row r="23" spans="1:92" x14ac:dyDescent="0.3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  <c r="CF23" s="772">
        <v>610</v>
      </c>
      <c r="CG23" s="772">
        <v>610</v>
      </c>
      <c r="CH23" s="772">
        <v>610</v>
      </c>
      <c r="CI23" s="772">
        <v>610</v>
      </c>
      <c r="CJ23" s="772">
        <v>610</v>
      </c>
      <c r="CK23" s="772">
        <v>610</v>
      </c>
      <c r="CL23" s="772">
        <v>610</v>
      </c>
      <c r="CM23" s="772">
        <v>610</v>
      </c>
      <c r="CN23" s="772">
        <v>610</v>
      </c>
    </row>
    <row r="24" spans="1:92" x14ac:dyDescent="0.3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  <c r="CF24" s="772">
        <v>338</v>
      </c>
      <c r="CG24" s="772">
        <v>338</v>
      </c>
      <c r="CH24" s="772">
        <v>338</v>
      </c>
      <c r="CI24" s="772">
        <v>338</v>
      </c>
      <c r="CJ24" s="772">
        <v>338</v>
      </c>
      <c r="CK24" s="772">
        <v>338</v>
      </c>
      <c r="CL24" s="772">
        <v>338</v>
      </c>
      <c r="CM24" s="772">
        <v>338</v>
      </c>
      <c r="CN24" s="772">
        <v>338</v>
      </c>
    </row>
    <row r="25" spans="1:92" x14ac:dyDescent="0.3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  <c r="CF25" s="772">
        <v>70.2</v>
      </c>
      <c r="CG25" s="772">
        <v>70.2</v>
      </c>
      <c r="CH25" s="772">
        <v>70.2</v>
      </c>
      <c r="CI25" s="772">
        <v>70.2</v>
      </c>
      <c r="CJ25" s="772">
        <v>70.2</v>
      </c>
      <c r="CK25" s="772">
        <v>70.2</v>
      </c>
      <c r="CL25" s="772">
        <v>70.2</v>
      </c>
      <c r="CM25" s="772">
        <v>70.2</v>
      </c>
      <c r="CN25" s="772">
        <v>70.2</v>
      </c>
    </row>
    <row r="26" spans="1:92" x14ac:dyDescent="0.3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  <c r="CF26" s="771">
        <v>2755</v>
      </c>
      <c r="CG26" s="771">
        <v>2755</v>
      </c>
      <c r="CH26" s="771">
        <v>2755</v>
      </c>
      <c r="CI26" s="771">
        <v>2755</v>
      </c>
      <c r="CJ26" s="771">
        <v>2755</v>
      </c>
      <c r="CK26" s="771">
        <v>2755</v>
      </c>
      <c r="CL26" s="771">
        <v>2755</v>
      </c>
      <c r="CM26" s="771">
        <v>2755</v>
      </c>
      <c r="CN26" s="771">
        <v>2755</v>
      </c>
    </row>
    <row r="27" spans="1:92" x14ac:dyDescent="0.3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  <c r="CF27" s="772">
        <v>237</v>
      </c>
      <c r="CG27" s="772">
        <v>237</v>
      </c>
      <c r="CH27" s="772">
        <v>237</v>
      </c>
      <c r="CI27" s="772">
        <v>237</v>
      </c>
      <c r="CJ27" s="772">
        <v>237</v>
      </c>
      <c r="CK27" s="772">
        <v>237</v>
      </c>
      <c r="CL27" s="772">
        <v>237</v>
      </c>
      <c r="CM27" s="772">
        <v>237</v>
      </c>
      <c r="CN27" s="772">
        <v>237</v>
      </c>
    </row>
    <row r="28" spans="1:92" x14ac:dyDescent="0.3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  <c r="CF28" s="772">
        <v>160</v>
      </c>
      <c r="CG28" s="772">
        <v>160</v>
      </c>
      <c r="CH28" s="772">
        <v>160</v>
      </c>
      <c r="CI28" s="772">
        <v>160</v>
      </c>
      <c r="CJ28" s="772">
        <v>160</v>
      </c>
      <c r="CK28" s="772">
        <v>160</v>
      </c>
      <c r="CL28" s="772">
        <v>160</v>
      </c>
      <c r="CM28" s="772">
        <v>160</v>
      </c>
      <c r="CN28" s="772">
        <v>160</v>
      </c>
    </row>
    <row r="29" spans="1:92" x14ac:dyDescent="0.3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  <c r="CF29" s="772">
        <v>1051</v>
      </c>
      <c r="CG29" s="772">
        <v>1051</v>
      </c>
      <c r="CH29" s="772">
        <v>1051</v>
      </c>
      <c r="CI29" s="772">
        <v>1051</v>
      </c>
      <c r="CJ29" s="772">
        <v>1051</v>
      </c>
      <c r="CK29" s="772">
        <v>1051</v>
      </c>
      <c r="CL29" s="772">
        <v>1051</v>
      </c>
      <c r="CM29" s="772">
        <v>1051</v>
      </c>
      <c r="CN29" s="772">
        <v>1051</v>
      </c>
    </row>
    <row r="30" spans="1:92" x14ac:dyDescent="0.3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  <c r="CF30" s="772">
        <v>297</v>
      </c>
      <c r="CG30" s="772">
        <v>297</v>
      </c>
      <c r="CH30" s="772">
        <v>297</v>
      </c>
      <c r="CI30" s="772">
        <v>297</v>
      </c>
      <c r="CJ30" s="772">
        <v>297</v>
      </c>
      <c r="CK30" s="772">
        <v>297</v>
      </c>
      <c r="CL30" s="772">
        <v>297</v>
      </c>
      <c r="CM30" s="772">
        <v>297</v>
      </c>
      <c r="CN30" s="772">
        <v>297</v>
      </c>
    </row>
    <row r="31" spans="1:92" x14ac:dyDescent="0.3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  <c r="CF31" s="772">
        <v>1010</v>
      </c>
      <c r="CG31" s="772">
        <v>1010</v>
      </c>
      <c r="CH31" s="772">
        <v>1010</v>
      </c>
      <c r="CI31" s="772">
        <v>1010</v>
      </c>
      <c r="CJ31" s="772">
        <v>1010</v>
      </c>
      <c r="CK31" s="772">
        <v>1010</v>
      </c>
      <c r="CL31" s="772">
        <v>1010</v>
      </c>
      <c r="CM31" s="772">
        <v>1010</v>
      </c>
      <c r="CN31" s="772">
        <v>1010</v>
      </c>
    </row>
    <row r="32" spans="1:92" x14ac:dyDescent="0.3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  <c r="CF32" s="772">
        <v>350</v>
      </c>
      <c r="CG32" s="772">
        <v>350</v>
      </c>
      <c r="CH32" s="772">
        <v>350</v>
      </c>
      <c r="CI32" s="772">
        <v>350</v>
      </c>
      <c r="CJ32" s="772">
        <v>350</v>
      </c>
      <c r="CK32" s="772">
        <v>350</v>
      </c>
      <c r="CL32" s="772">
        <v>350</v>
      </c>
      <c r="CM32" s="772">
        <v>350</v>
      </c>
      <c r="CN32" s="772">
        <v>350</v>
      </c>
    </row>
    <row r="33" spans="1:92" x14ac:dyDescent="0.3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  <c r="CF33" s="772">
        <v>555</v>
      </c>
      <c r="CG33" s="772">
        <v>555</v>
      </c>
      <c r="CH33" s="772">
        <v>555</v>
      </c>
      <c r="CI33" s="772">
        <v>555</v>
      </c>
      <c r="CJ33" s="772">
        <v>555</v>
      </c>
      <c r="CK33" s="772">
        <v>555</v>
      </c>
      <c r="CL33" s="772">
        <v>555</v>
      </c>
      <c r="CM33" s="772">
        <v>555</v>
      </c>
      <c r="CN33" s="772">
        <v>555</v>
      </c>
    </row>
    <row r="34" spans="1:92" x14ac:dyDescent="0.3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  <c r="CF34" s="772">
        <v>400</v>
      </c>
      <c r="CG34" s="772">
        <v>400</v>
      </c>
      <c r="CH34" s="772">
        <v>400</v>
      </c>
      <c r="CI34" s="772">
        <v>400</v>
      </c>
      <c r="CJ34" s="772">
        <v>400</v>
      </c>
      <c r="CK34" s="772">
        <v>400</v>
      </c>
      <c r="CL34" s="772">
        <v>400</v>
      </c>
      <c r="CM34" s="772">
        <v>400</v>
      </c>
      <c r="CN34" s="772">
        <v>400</v>
      </c>
    </row>
    <row r="35" spans="1:92" x14ac:dyDescent="0.3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  <c r="CF35" s="772">
        <v>155</v>
      </c>
      <c r="CG35" s="772">
        <v>155</v>
      </c>
      <c r="CH35" s="772">
        <v>155</v>
      </c>
      <c r="CI35" s="772">
        <v>155</v>
      </c>
      <c r="CJ35" s="772">
        <v>155</v>
      </c>
      <c r="CK35" s="772">
        <v>155</v>
      </c>
      <c r="CL35" s="772">
        <v>155</v>
      </c>
      <c r="CM35" s="772">
        <v>155</v>
      </c>
      <c r="CN35" s="772">
        <v>155</v>
      </c>
    </row>
    <row r="36" spans="1:92" x14ac:dyDescent="0.3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  <c r="CF36" s="772">
        <v>105</v>
      </c>
      <c r="CG36" s="772">
        <v>105</v>
      </c>
      <c r="CH36" s="772">
        <v>105</v>
      </c>
      <c r="CI36" s="772">
        <v>105</v>
      </c>
      <c r="CJ36" s="772">
        <v>105</v>
      </c>
      <c r="CK36" s="772">
        <v>105</v>
      </c>
      <c r="CL36" s="772">
        <v>105</v>
      </c>
      <c r="CM36" s="772">
        <v>105</v>
      </c>
      <c r="CN36" s="772">
        <v>105</v>
      </c>
    </row>
    <row r="37" spans="1:92" x14ac:dyDescent="0.3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  <c r="CF37" s="774">
        <v>5389.9699999999993</v>
      </c>
      <c r="CG37" s="774">
        <v>5389.9699999999993</v>
      </c>
      <c r="CH37" s="774">
        <v>5389.9699999999993</v>
      </c>
      <c r="CI37" s="774">
        <v>5396.0959668508276</v>
      </c>
      <c r="CJ37" s="774">
        <v>5389.9699999999993</v>
      </c>
      <c r="CK37" s="774">
        <v>5389.9699999999993</v>
      </c>
      <c r="CL37" s="774">
        <v>5389.9699999999993</v>
      </c>
      <c r="CM37" s="774">
        <v>5389.9699999999993</v>
      </c>
      <c r="CN37" s="774">
        <v>5394.0464705882341</v>
      </c>
    </row>
    <row r="38" spans="1:92" x14ac:dyDescent="0.3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  <c r="CF38" s="775">
        <v>1379.7829999999999</v>
      </c>
      <c r="CG38" s="775">
        <v>1379.7829999999999</v>
      </c>
      <c r="CH38" s="775">
        <v>1379.7829999999999</v>
      </c>
      <c r="CI38" s="775">
        <v>1379.7829999999999</v>
      </c>
      <c r="CJ38" s="775">
        <v>1379.7829999999999</v>
      </c>
      <c r="CK38" s="775">
        <v>1379.7829999999999</v>
      </c>
      <c r="CL38" s="775">
        <v>1379.7829999999999</v>
      </c>
      <c r="CM38" s="775">
        <v>1379.7829999999999</v>
      </c>
      <c r="CN38" s="775">
        <v>1379.7829999999999</v>
      </c>
    </row>
    <row r="39" spans="1:92" x14ac:dyDescent="0.3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  <c r="CF39" s="776">
        <v>1336.867</v>
      </c>
      <c r="CG39" s="776">
        <v>1336.867</v>
      </c>
      <c r="CH39" s="776">
        <v>1336.867</v>
      </c>
      <c r="CI39" s="776">
        <v>1336.867</v>
      </c>
      <c r="CJ39" s="776">
        <v>1336.867</v>
      </c>
      <c r="CK39" s="776">
        <v>1336.867</v>
      </c>
      <c r="CL39" s="776">
        <v>1336.867</v>
      </c>
      <c r="CM39" s="776">
        <v>1336.867</v>
      </c>
      <c r="CN39" s="776">
        <v>1336.8670000000002</v>
      </c>
    </row>
    <row r="40" spans="1:92" x14ac:dyDescent="0.3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  <c r="CF40" s="773">
        <v>361</v>
      </c>
      <c r="CG40" s="773">
        <v>361</v>
      </c>
      <c r="CH40" s="773">
        <v>361</v>
      </c>
      <c r="CI40" s="773">
        <v>361</v>
      </c>
      <c r="CJ40" s="773">
        <v>361</v>
      </c>
      <c r="CK40" s="773">
        <v>361</v>
      </c>
      <c r="CL40" s="773">
        <v>361</v>
      </c>
      <c r="CM40" s="773">
        <v>361</v>
      </c>
      <c r="CN40" s="773">
        <v>361</v>
      </c>
    </row>
    <row r="41" spans="1:92" x14ac:dyDescent="0.3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  <c r="CF41" s="773">
        <v>410</v>
      </c>
      <c r="CG41" s="773">
        <v>410</v>
      </c>
      <c r="CH41" s="773">
        <v>410</v>
      </c>
      <c r="CI41" s="773">
        <v>410</v>
      </c>
      <c r="CJ41" s="773">
        <v>410</v>
      </c>
      <c r="CK41" s="773">
        <v>410</v>
      </c>
      <c r="CL41" s="773">
        <v>410</v>
      </c>
      <c r="CM41" s="773">
        <v>410</v>
      </c>
      <c r="CN41" s="773">
        <v>410</v>
      </c>
    </row>
    <row r="42" spans="1:92" x14ac:dyDescent="0.3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  <c r="CF42" s="773">
        <v>565.86699999999996</v>
      </c>
      <c r="CG42" s="773">
        <v>565.86699999999996</v>
      </c>
      <c r="CH42" s="773">
        <v>565.86699999999996</v>
      </c>
      <c r="CI42" s="773">
        <v>565.86699999999996</v>
      </c>
      <c r="CJ42" s="773">
        <v>565.86699999999996</v>
      </c>
      <c r="CK42" s="773">
        <v>565.86699999999996</v>
      </c>
      <c r="CL42" s="773">
        <v>565.86699999999996</v>
      </c>
      <c r="CM42" s="773">
        <v>565.86699999999996</v>
      </c>
      <c r="CN42" s="773">
        <v>565.86699999999996</v>
      </c>
    </row>
    <row r="43" spans="1:92" x14ac:dyDescent="0.3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  <c r="CF43" s="776"/>
      <c r="CG43" s="776"/>
      <c r="CH43" s="776">
        <v>0</v>
      </c>
      <c r="CI43" s="776">
        <v>0</v>
      </c>
      <c r="CJ43" s="776"/>
      <c r="CK43" s="776"/>
      <c r="CL43" s="776"/>
      <c r="CM43" s="776">
        <v>0</v>
      </c>
      <c r="CN43" s="776">
        <v>0</v>
      </c>
    </row>
    <row r="44" spans="1:92" x14ac:dyDescent="0.3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  <c r="CF44" s="773">
        <v>42.915999999999997</v>
      </c>
      <c r="CG44" s="773">
        <v>42.915999999999997</v>
      </c>
      <c r="CH44" s="773">
        <v>42.916000000000004</v>
      </c>
      <c r="CI44" s="773">
        <v>42.916000000000004</v>
      </c>
      <c r="CJ44" s="773">
        <v>42.915999999999997</v>
      </c>
      <c r="CK44" s="773">
        <v>42.915999999999997</v>
      </c>
      <c r="CL44" s="773">
        <v>42.915999999999997</v>
      </c>
      <c r="CM44" s="773">
        <v>42.916000000000004</v>
      </c>
      <c r="CN44" s="773">
        <v>42.915999999999997</v>
      </c>
    </row>
    <row r="45" spans="1:92" x14ac:dyDescent="0.3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  <c r="CF45" s="775">
        <v>773.26</v>
      </c>
      <c r="CG45" s="775">
        <v>773.26</v>
      </c>
      <c r="CH45" s="775">
        <v>773.26</v>
      </c>
      <c r="CI45" s="775">
        <v>773.26</v>
      </c>
      <c r="CJ45" s="775">
        <v>773.26</v>
      </c>
      <c r="CK45" s="775">
        <v>773.26</v>
      </c>
      <c r="CL45" s="775">
        <v>773.26</v>
      </c>
      <c r="CM45" s="775">
        <v>773.26</v>
      </c>
      <c r="CN45" s="775">
        <v>773.26</v>
      </c>
    </row>
    <row r="46" spans="1:92" x14ac:dyDescent="0.3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  <c r="CF46" s="777">
        <v>773.26</v>
      </c>
      <c r="CG46" s="777">
        <v>773.26</v>
      </c>
      <c r="CH46" s="777">
        <v>773.26</v>
      </c>
      <c r="CI46" s="777">
        <v>773.26</v>
      </c>
      <c r="CJ46" s="777">
        <v>773.26</v>
      </c>
      <c r="CK46" s="777">
        <v>773.26</v>
      </c>
      <c r="CL46" s="777">
        <v>773.26</v>
      </c>
      <c r="CM46" s="777">
        <v>773.26</v>
      </c>
      <c r="CN46" s="777">
        <v>773.26</v>
      </c>
    </row>
    <row r="47" spans="1:92" x14ac:dyDescent="0.3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  <c r="CF47" s="776">
        <v>151</v>
      </c>
      <c r="CG47" s="776">
        <v>151</v>
      </c>
      <c r="CH47" s="776">
        <v>151</v>
      </c>
      <c r="CI47" s="776">
        <v>151</v>
      </c>
      <c r="CJ47" s="776">
        <v>151</v>
      </c>
      <c r="CK47" s="776">
        <v>151</v>
      </c>
      <c r="CL47" s="776">
        <v>151</v>
      </c>
      <c r="CM47" s="776">
        <v>151</v>
      </c>
      <c r="CN47" s="776">
        <v>151</v>
      </c>
    </row>
    <row r="48" spans="1:92" x14ac:dyDescent="0.3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  <c r="CF48" s="776">
        <v>42.99</v>
      </c>
      <c r="CG48" s="776">
        <v>42.99</v>
      </c>
      <c r="CH48" s="776">
        <v>42.99</v>
      </c>
      <c r="CI48" s="776">
        <v>42.99</v>
      </c>
      <c r="CJ48" s="776">
        <v>42.99</v>
      </c>
      <c r="CK48" s="776">
        <v>42.99</v>
      </c>
      <c r="CL48" s="776">
        <v>42.99</v>
      </c>
      <c r="CM48" s="776">
        <v>42.99</v>
      </c>
      <c r="CN48" s="776">
        <v>42.99</v>
      </c>
    </row>
    <row r="49" spans="1:92" x14ac:dyDescent="0.3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  <c r="CF49" s="776">
        <v>15.48</v>
      </c>
      <c r="CG49" s="776">
        <v>15.48</v>
      </c>
      <c r="CH49" s="776">
        <v>15.48</v>
      </c>
      <c r="CI49" s="776">
        <v>15.48</v>
      </c>
      <c r="CJ49" s="776">
        <v>15.48</v>
      </c>
      <c r="CK49" s="776">
        <v>15.48</v>
      </c>
      <c r="CL49" s="776">
        <v>15.48</v>
      </c>
      <c r="CM49" s="776">
        <v>15.48</v>
      </c>
      <c r="CN49" s="776">
        <v>15.480000000000002</v>
      </c>
    </row>
    <row r="50" spans="1:92" x14ac:dyDescent="0.3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  <c r="CF50" s="776">
        <v>495</v>
      </c>
      <c r="CG50" s="776">
        <v>495</v>
      </c>
      <c r="CH50" s="776">
        <v>495</v>
      </c>
      <c r="CI50" s="776">
        <v>495</v>
      </c>
      <c r="CJ50" s="776">
        <v>495</v>
      </c>
      <c r="CK50" s="776">
        <v>495</v>
      </c>
      <c r="CL50" s="776">
        <v>495</v>
      </c>
      <c r="CM50" s="776">
        <v>495</v>
      </c>
      <c r="CN50" s="776">
        <v>495</v>
      </c>
    </row>
    <row r="51" spans="1:92" x14ac:dyDescent="0.3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  <c r="CF51" s="776">
        <v>68.790000000000006</v>
      </c>
      <c r="CG51" s="776">
        <v>68.790000000000006</v>
      </c>
      <c r="CH51" s="776">
        <v>68.79000000000002</v>
      </c>
      <c r="CI51" s="776">
        <v>68.790000000000006</v>
      </c>
      <c r="CJ51" s="776">
        <v>68.790000000000006</v>
      </c>
      <c r="CK51" s="776">
        <v>68.790000000000006</v>
      </c>
      <c r="CL51" s="776">
        <v>68.790000000000006</v>
      </c>
      <c r="CM51" s="776">
        <v>68.79000000000002</v>
      </c>
      <c r="CN51" s="776">
        <v>68.79000000000002</v>
      </c>
    </row>
    <row r="52" spans="1:92" x14ac:dyDescent="0.3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  <c r="CF52" s="775">
        <v>404.44</v>
      </c>
      <c r="CG52" s="775">
        <v>404.44</v>
      </c>
      <c r="CH52" s="775">
        <v>404.44</v>
      </c>
      <c r="CI52" s="775">
        <v>404.44</v>
      </c>
      <c r="CJ52" s="775">
        <v>404.44</v>
      </c>
      <c r="CK52" s="775">
        <v>404.44</v>
      </c>
      <c r="CL52" s="775">
        <v>404.44</v>
      </c>
      <c r="CM52" s="775">
        <v>404.44</v>
      </c>
      <c r="CN52" s="775">
        <v>404.44</v>
      </c>
    </row>
    <row r="53" spans="1:92" x14ac:dyDescent="0.3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  <c r="CF53" s="777">
        <v>404.44</v>
      </c>
      <c r="CG53" s="777">
        <v>404.44</v>
      </c>
      <c r="CH53" s="777">
        <v>404.44</v>
      </c>
      <c r="CI53" s="777">
        <v>404.44</v>
      </c>
      <c r="CJ53" s="777">
        <v>404.44</v>
      </c>
      <c r="CK53" s="777">
        <v>404.44</v>
      </c>
      <c r="CL53" s="777">
        <v>404.44</v>
      </c>
      <c r="CM53" s="777">
        <v>404.44</v>
      </c>
      <c r="CN53" s="777">
        <v>404.44</v>
      </c>
    </row>
    <row r="54" spans="1:92" x14ac:dyDescent="0.3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  <c r="CF54" s="776">
        <v>140</v>
      </c>
      <c r="CG54" s="776">
        <v>140</v>
      </c>
      <c r="CH54" s="776">
        <v>140</v>
      </c>
      <c r="CI54" s="776">
        <v>140</v>
      </c>
      <c r="CJ54" s="776">
        <v>140</v>
      </c>
      <c r="CK54" s="776">
        <v>140</v>
      </c>
      <c r="CL54" s="776">
        <v>140</v>
      </c>
      <c r="CM54" s="776">
        <v>140</v>
      </c>
      <c r="CN54" s="776">
        <v>140</v>
      </c>
    </row>
    <row r="55" spans="1:92" x14ac:dyDescent="0.3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  <c r="CF55" s="776">
        <v>73.44</v>
      </c>
      <c r="CG55" s="776">
        <v>73.44</v>
      </c>
      <c r="CH55" s="776">
        <v>73.44</v>
      </c>
      <c r="CI55" s="776">
        <v>73.44</v>
      </c>
      <c r="CJ55" s="776">
        <v>73.44</v>
      </c>
      <c r="CK55" s="776">
        <v>73.44</v>
      </c>
      <c r="CL55" s="776">
        <v>73.44</v>
      </c>
      <c r="CM55" s="776">
        <v>73.44</v>
      </c>
      <c r="CN55" s="776">
        <v>73.44</v>
      </c>
    </row>
    <row r="56" spans="1:92" x14ac:dyDescent="0.3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  <c r="CF56" s="776">
        <v>99</v>
      </c>
      <c r="CG56" s="776">
        <v>99</v>
      </c>
      <c r="CH56" s="776">
        <v>99</v>
      </c>
      <c r="CI56" s="776">
        <v>99</v>
      </c>
      <c r="CJ56" s="776">
        <v>99</v>
      </c>
      <c r="CK56" s="776">
        <v>99</v>
      </c>
      <c r="CL56" s="776">
        <v>99</v>
      </c>
      <c r="CM56" s="776">
        <v>99</v>
      </c>
      <c r="CN56" s="776">
        <v>99</v>
      </c>
    </row>
    <row r="57" spans="1:92" x14ac:dyDescent="0.3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  <c r="CF57" s="776">
        <v>92</v>
      </c>
      <c r="CG57" s="776">
        <v>92</v>
      </c>
      <c r="CH57" s="776">
        <v>92</v>
      </c>
      <c r="CI57" s="776">
        <v>92</v>
      </c>
      <c r="CJ57" s="776">
        <v>92</v>
      </c>
      <c r="CK57" s="776">
        <v>92</v>
      </c>
      <c r="CL57" s="776">
        <v>92</v>
      </c>
      <c r="CM57" s="776">
        <v>92</v>
      </c>
      <c r="CN57" s="776">
        <v>92</v>
      </c>
    </row>
    <row r="58" spans="1:92" x14ac:dyDescent="0.3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  <c r="CF58" s="775">
        <v>800.65</v>
      </c>
      <c r="CG58" s="775">
        <v>800.65</v>
      </c>
      <c r="CH58" s="775">
        <v>800.65</v>
      </c>
      <c r="CI58" s="775">
        <v>800.65</v>
      </c>
      <c r="CJ58" s="775">
        <v>800.65</v>
      </c>
      <c r="CK58" s="775">
        <v>800.65</v>
      </c>
      <c r="CL58" s="775">
        <v>800.65</v>
      </c>
      <c r="CM58" s="775">
        <v>800.65</v>
      </c>
      <c r="CN58" s="775">
        <v>800.65</v>
      </c>
    </row>
    <row r="59" spans="1:92" x14ac:dyDescent="0.3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  <c r="CF59" s="777">
        <v>800.65</v>
      </c>
      <c r="CG59" s="777">
        <v>800.65</v>
      </c>
      <c r="CH59" s="777">
        <v>800.65</v>
      </c>
      <c r="CI59" s="777">
        <v>800.65</v>
      </c>
      <c r="CJ59" s="777">
        <v>800.65</v>
      </c>
      <c r="CK59" s="777">
        <v>800.65</v>
      </c>
      <c r="CL59" s="777">
        <v>800.65</v>
      </c>
      <c r="CM59" s="777">
        <v>800.65</v>
      </c>
      <c r="CN59" s="777">
        <v>800.65</v>
      </c>
    </row>
    <row r="60" spans="1:92" x14ac:dyDescent="0.3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  <c r="CF60" s="772">
        <v>15</v>
      </c>
      <c r="CG60" s="772">
        <v>15</v>
      </c>
      <c r="CH60" s="772">
        <v>15</v>
      </c>
      <c r="CI60" s="772">
        <v>15</v>
      </c>
      <c r="CJ60" s="772">
        <v>15</v>
      </c>
      <c r="CK60" s="772">
        <v>15</v>
      </c>
      <c r="CL60" s="772">
        <v>15</v>
      </c>
      <c r="CM60" s="772">
        <v>15</v>
      </c>
      <c r="CN60" s="772">
        <v>15</v>
      </c>
    </row>
    <row r="61" spans="1:92" x14ac:dyDescent="0.3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  <c r="CF61" s="772">
        <v>2.15</v>
      </c>
      <c r="CG61" s="772">
        <v>2.15</v>
      </c>
      <c r="CH61" s="772">
        <v>2.15</v>
      </c>
      <c r="CI61" s="772">
        <v>2.15</v>
      </c>
      <c r="CJ61" s="772">
        <v>2.15</v>
      </c>
      <c r="CK61" s="772">
        <v>2.15</v>
      </c>
      <c r="CL61" s="772">
        <v>2.15</v>
      </c>
      <c r="CM61" s="772">
        <v>2.15</v>
      </c>
      <c r="CN61" s="772">
        <v>2.15</v>
      </c>
    </row>
    <row r="62" spans="1:92" x14ac:dyDescent="0.3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  <c r="CF62" s="772">
        <v>783.5</v>
      </c>
      <c r="CG62" s="772">
        <v>783.5</v>
      </c>
      <c r="CH62" s="772">
        <v>783.5</v>
      </c>
      <c r="CI62" s="772">
        <v>783.5</v>
      </c>
      <c r="CJ62" s="772">
        <v>783.5</v>
      </c>
      <c r="CK62" s="772">
        <v>783.5</v>
      </c>
      <c r="CL62" s="772">
        <v>783.5</v>
      </c>
      <c r="CM62" s="772">
        <v>783.5</v>
      </c>
      <c r="CN62" s="772">
        <v>783.5</v>
      </c>
    </row>
    <row r="63" spans="1:92" x14ac:dyDescent="0.3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  <c r="CF63" s="778">
        <v>650</v>
      </c>
      <c r="CG63" s="778">
        <v>650</v>
      </c>
      <c r="CH63" s="778">
        <v>650</v>
      </c>
      <c r="CI63" s="778">
        <v>650</v>
      </c>
      <c r="CJ63" s="778">
        <v>650</v>
      </c>
      <c r="CK63" s="778">
        <v>650</v>
      </c>
      <c r="CL63" s="778">
        <v>650</v>
      </c>
      <c r="CM63" s="778">
        <v>650</v>
      </c>
      <c r="CN63" s="778">
        <v>650</v>
      </c>
    </row>
    <row r="64" spans="1:92" x14ac:dyDescent="0.3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  <c r="CF64" s="778">
        <v>133.5</v>
      </c>
      <c r="CG64" s="778">
        <v>133.5</v>
      </c>
      <c r="CH64" s="778">
        <v>133.5</v>
      </c>
      <c r="CI64" s="778">
        <v>133.5</v>
      </c>
      <c r="CJ64" s="778">
        <v>133.5</v>
      </c>
      <c r="CK64" s="778">
        <v>133.5</v>
      </c>
      <c r="CL64" s="778">
        <v>133.5</v>
      </c>
      <c r="CM64" s="778">
        <v>133.5</v>
      </c>
      <c r="CN64" s="778">
        <v>133.5</v>
      </c>
    </row>
    <row r="65" spans="1:92" x14ac:dyDescent="0.3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  <c r="CF65" s="734">
        <v>2031.837</v>
      </c>
      <c r="CG65" s="734">
        <v>2031.837</v>
      </c>
      <c r="CH65" s="734">
        <v>2031.8370000000002</v>
      </c>
      <c r="CI65" s="734">
        <v>2037.9629668508289</v>
      </c>
      <c r="CJ65" s="734"/>
      <c r="CK65" s="734"/>
      <c r="CL65" s="734"/>
      <c r="CM65" s="734">
        <v>0</v>
      </c>
      <c r="CN65" s="734">
        <v>0</v>
      </c>
    </row>
    <row r="66" spans="1:92" x14ac:dyDescent="0.3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  <c r="CF66" s="780">
        <v>1175.7</v>
      </c>
      <c r="CG66" s="780">
        <v>1175.7</v>
      </c>
      <c r="CH66" s="780">
        <v>1175.7</v>
      </c>
      <c r="CI66" s="780">
        <v>1181.8259668508288</v>
      </c>
      <c r="CJ66" s="780">
        <v>2031.837</v>
      </c>
      <c r="CK66" s="780">
        <v>2031.837</v>
      </c>
      <c r="CL66" s="780">
        <v>2031.837</v>
      </c>
      <c r="CM66" s="780">
        <v>2031.8370000000002</v>
      </c>
      <c r="CN66" s="780">
        <v>2035.9134705882354</v>
      </c>
    </row>
    <row r="67" spans="1:92" x14ac:dyDescent="0.3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  <c r="CF67" s="780">
        <v>548</v>
      </c>
      <c r="CG67" s="780">
        <v>548</v>
      </c>
      <c r="CH67" s="780">
        <v>548</v>
      </c>
      <c r="CI67" s="780">
        <v>548</v>
      </c>
      <c r="CJ67" s="780">
        <v>1175.7</v>
      </c>
      <c r="CK67" s="780">
        <v>1175.7</v>
      </c>
      <c r="CL67" s="780">
        <v>1175.7</v>
      </c>
      <c r="CM67" s="780">
        <v>1175.7</v>
      </c>
      <c r="CN67" s="780">
        <v>1179.7764705882353</v>
      </c>
    </row>
    <row r="68" spans="1:92" x14ac:dyDescent="0.3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  <c r="CF68" s="780">
        <v>497</v>
      </c>
      <c r="CG68" s="780">
        <v>497</v>
      </c>
      <c r="CH68" s="780">
        <v>497</v>
      </c>
      <c r="CI68" s="780">
        <v>497</v>
      </c>
      <c r="CJ68" s="780">
        <v>548</v>
      </c>
      <c r="CK68" s="780">
        <v>548</v>
      </c>
      <c r="CL68" s="780">
        <v>548</v>
      </c>
      <c r="CM68" s="780">
        <v>548</v>
      </c>
      <c r="CN68" s="780">
        <v>548</v>
      </c>
    </row>
    <row r="69" spans="1:92" x14ac:dyDescent="0.3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  <c r="CF69" s="780">
        <v>70.703000000000003</v>
      </c>
      <c r="CG69" s="780">
        <v>70.703000000000003</v>
      </c>
      <c r="CH69" s="780">
        <v>70.703000000000003</v>
      </c>
      <c r="CI69" s="780">
        <v>70.703000000000003</v>
      </c>
      <c r="CJ69" s="780">
        <v>497</v>
      </c>
      <c r="CK69" s="780">
        <v>497</v>
      </c>
      <c r="CL69" s="780">
        <v>497</v>
      </c>
      <c r="CM69" s="780">
        <v>497</v>
      </c>
      <c r="CN69" s="780">
        <v>497</v>
      </c>
    </row>
    <row r="70" spans="1:92" x14ac:dyDescent="0.3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  <c r="CF70" s="780">
        <v>15.842000000000001</v>
      </c>
      <c r="CG70" s="779">
        <v>15.842000000000001</v>
      </c>
      <c r="CH70" s="779">
        <v>15.842000000000001</v>
      </c>
      <c r="CI70" s="779">
        <v>15.842000000000001</v>
      </c>
      <c r="CJ70" s="779">
        <v>70.703000000000003</v>
      </c>
      <c r="CK70" s="779">
        <v>70.703000000000003</v>
      </c>
      <c r="CL70" s="779">
        <v>70.703000000000003</v>
      </c>
      <c r="CM70" s="779">
        <v>70.703000000000003</v>
      </c>
      <c r="CN70" s="779">
        <v>70.703000000000003</v>
      </c>
    </row>
    <row r="71" spans="1:92" x14ac:dyDescent="0.3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  <c r="CF71" s="779">
        <v>9.6359999999999992</v>
      </c>
      <c r="CG71" s="779">
        <v>9.6359999999999992</v>
      </c>
      <c r="CH71" s="779">
        <v>9.6359999999999992</v>
      </c>
      <c r="CI71" s="779">
        <v>9.6359999999999992</v>
      </c>
      <c r="CJ71" s="779">
        <v>15.842000000000001</v>
      </c>
      <c r="CK71" s="779">
        <v>15.842000000000001</v>
      </c>
      <c r="CL71" s="779">
        <v>15.842000000000001</v>
      </c>
      <c r="CM71" s="779">
        <v>15.842000000000001</v>
      </c>
      <c r="CN71" s="779">
        <v>15.842000000000001</v>
      </c>
    </row>
    <row r="72" spans="1:92" x14ac:dyDescent="0.3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  <c r="CF72" s="779">
        <v>34.519000000000005</v>
      </c>
      <c r="CG72" s="779">
        <v>34.519000000000005</v>
      </c>
      <c r="CH72" s="779">
        <v>34.519000000000005</v>
      </c>
      <c r="CI72" s="779">
        <v>40.64496685082873</v>
      </c>
      <c r="CJ72" s="779">
        <v>9.6359999999999992</v>
      </c>
      <c r="CK72" s="779">
        <v>9.6359999999999992</v>
      </c>
      <c r="CL72" s="779">
        <v>9.6359999999999992</v>
      </c>
      <c r="CM72" s="779">
        <v>9.6359999999999992</v>
      </c>
      <c r="CN72" s="779">
        <v>9.6359999999999992</v>
      </c>
    </row>
    <row r="73" spans="1:92" x14ac:dyDescent="0.3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  <c r="CF73" s="779">
        <v>92.424999999999997</v>
      </c>
      <c r="CG73" s="493">
        <v>92.424999999999997</v>
      </c>
      <c r="CH73" s="493">
        <v>92.424999999999997</v>
      </c>
      <c r="CI73" s="493">
        <v>92.424999999999997</v>
      </c>
      <c r="CJ73" s="493">
        <v>34.519000000000005</v>
      </c>
      <c r="CK73" s="493">
        <v>34.519000000000005</v>
      </c>
      <c r="CL73" s="493">
        <v>34.519000000000005</v>
      </c>
      <c r="CM73" s="493">
        <v>34.519000000000005</v>
      </c>
      <c r="CN73" s="493">
        <v>38.595470588235294</v>
      </c>
    </row>
    <row r="74" spans="1:92" x14ac:dyDescent="0.3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  <c r="CF74" s="493">
        <v>76.400000000000006</v>
      </c>
      <c r="CG74" s="493">
        <v>76.400000000000006</v>
      </c>
      <c r="CH74" s="493">
        <v>76.399999999999991</v>
      </c>
      <c r="CI74" s="493">
        <v>76.400000000000006</v>
      </c>
      <c r="CJ74" s="493">
        <v>92.424999999999997</v>
      </c>
      <c r="CK74" s="493">
        <v>92.424999999999997</v>
      </c>
      <c r="CL74" s="493">
        <v>92.424999999999997</v>
      </c>
      <c r="CM74" s="493">
        <v>92.424999999999997</v>
      </c>
      <c r="CN74" s="493">
        <v>92.424999999999997</v>
      </c>
    </row>
    <row r="75" spans="1:92" x14ac:dyDescent="0.3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  <c r="CF75" s="493">
        <v>763.71199999999999</v>
      </c>
      <c r="CG75" s="493">
        <v>763.71199999999999</v>
      </c>
      <c r="CH75" s="493">
        <v>763.71199999999999</v>
      </c>
      <c r="CI75" s="493">
        <v>763.71199999999999</v>
      </c>
      <c r="CJ75" s="493">
        <v>76.400000000000006</v>
      </c>
      <c r="CK75" s="493">
        <v>76.400000000000006</v>
      </c>
      <c r="CL75" s="493">
        <v>76.400000000000006</v>
      </c>
      <c r="CM75" s="493">
        <v>76.399999999999991</v>
      </c>
      <c r="CN75" s="493">
        <v>76.400000000000006</v>
      </c>
    </row>
    <row r="76" spans="1:92" x14ac:dyDescent="0.3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CJ76" s="493">
        <v>763.71199999999999</v>
      </c>
      <c r="CK76" s="493">
        <v>763.71199999999999</v>
      </c>
      <c r="CL76" s="493">
        <v>763.71199999999999</v>
      </c>
      <c r="CM76" s="493">
        <v>763.71199999999999</v>
      </c>
      <c r="CN76" s="493">
        <v>763.71199999999999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N64"/>
  <sheetViews>
    <sheetView showGridLines="0" view="pageBreakPreview" zoomScaleSheetLayoutView="100" workbookViewId="0">
      <pane xSplit="1" ySplit="3" topLeftCell="CC52" activePane="bottomRight" state="frozen"/>
      <selection activeCell="A14" sqref="A14"/>
      <selection pane="topRight" activeCell="A14" sqref="A14"/>
      <selection pane="bottomLeft" activeCell="A14" sqref="A14"/>
      <selection pane="bottomRight" activeCell="CL4" sqref="CL4:CN64"/>
    </sheetView>
  </sheetViews>
  <sheetFormatPr defaultColWidth="9.109375" defaultRowHeight="14.4" outlineLevelCol="1" x14ac:dyDescent="0.3"/>
  <cols>
    <col min="1" max="1" width="38.88671875" style="63" customWidth="1"/>
    <col min="2" max="2" width="9.109375" style="732" bestFit="1" customWidth="1" outlineLevel="1"/>
    <col min="3" max="20" width="7.5546875" style="732" customWidth="1" outlineLevel="1"/>
    <col min="21" max="39" width="7.5546875" style="732" customWidth="1"/>
    <col min="40" max="43" width="9.109375" style="63"/>
    <col min="44" max="47" width="9.109375" style="63" customWidth="1"/>
    <col min="48" max="48" width="6.6640625" style="63" customWidth="1"/>
    <col min="49" max="49" width="9.33203125" style="63" customWidth="1"/>
    <col min="50" max="50" width="8.33203125" style="63" customWidth="1"/>
    <col min="51" max="51" width="10.5546875" style="63" customWidth="1"/>
    <col min="52" max="52" width="6.6640625" style="63" customWidth="1"/>
    <col min="53" max="53" width="7.88671875" style="63" customWidth="1"/>
    <col min="54" max="54" width="8.44140625" style="63" customWidth="1"/>
    <col min="55" max="55" width="9" style="63" customWidth="1"/>
    <col min="56" max="56" width="10.109375" style="63" customWidth="1"/>
    <col min="57" max="57" width="9.33203125" style="63" customWidth="1"/>
    <col min="58" max="58" width="7.44140625" style="63" customWidth="1"/>
    <col min="59" max="59" width="6.6640625" style="63" customWidth="1"/>
    <col min="60" max="60" width="8" style="63" customWidth="1"/>
    <col min="61" max="16384" width="9.109375" style="63"/>
  </cols>
  <sheetData>
    <row r="1" spans="1:92" ht="28.5" customHeight="1" x14ac:dyDescent="0.3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92" ht="18" x14ac:dyDescent="0.3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</row>
    <row r="3" spans="1:92" x14ac:dyDescent="0.3">
      <c r="A3" s="102"/>
      <c r="B3" s="832" t="s">
        <v>287</v>
      </c>
      <c r="C3" s="832" t="s">
        <v>288</v>
      </c>
      <c r="D3" s="832" t="s">
        <v>289</v>
      </c>
      <c r="E3" s="64" t="s">
        <v>3</v>
      </c>
      <c r="F3" s="832" t="s">
        <v>290</v>
      </c>
      <c r="G3" s="832" t="s">
        <v>291</v>
      </c>
      <c r="H3" s="832" t="s">
        <v>292</v>
      </c>
      <c r="I3" s="64" t="s">
        <v>6</v>
      </c>
      <c r="J3" s="815" t="s">
        <v>108</v>
      </c>
      <c r="K3" s="832" t="s">
        <v>293</v>
      </c>
      <c r="L3" s="832" t="s">
        <v>294</v>
      </c>
      <c r="M3" s="832" t="s">
        <v>295</v>
      </c>
      <c r="N3" s="815" t="s">
        <v>103</v>
      </c>
      <c r="O3" s="815" t="s">
        <v>109</v>
      </c>
      <c r="P3" s="832" t="s">
        <v>296</v>
      </c>
      <c r="Q3" s="832" t="s">
        <v>297</v>
      </c>
      <c r="R3" s="832" t="s">
        <v>298</v>
      </c>
      <c r="S3" s="128" t="s">
        <v>107</v>
      </c>
      <c r="T3" s="64" t="s">
        <v>110</v>
      </c>
      <c r="U3" s="832" t="s">
        <v>299</v>
      </c>
      <c r="V3" s="832" t="s">
        <v>300</v>
      </c>
      <c r="W3" s="832" t="s">
        <v>301</v>
      </c>
      <c r="X3" s="64" t="s">
        <v>3</v>
      </c>
      <c r="Y3" s="832" t="s">
        <v>302</v>
      </c>
      <c r="Z3" s="832" t="s">
        <v>303</v>
      </c>
      <c r="AA3" s="832" t="s">
        <v>304</v>
      </c>
      <c r="AB3" s="64" t="s">
        <v>6</v>
      </c>
      <c r="AC3" s="815" t="s">
        <v>108</v>
      </c>
      <c r="AD3" s="832" t="s">
        <v>305</v>
      </c>
      <c r="AE3" s="832" t="s">
        <v>306</v>
      </c>
      <c r="AF3" s="832" t="s">
        <v>307</v>
      </c>
      <c r="AG3" s="815" t="s">
        <v>103</v>
      </c>
      <c r="AH3" s="815" t="s">
        <v>109</v>
      </c>
      <c r="AI3" s="832" t="s">
        <v>308</v>
      </c>
      <c r="AJ3" s="832" t="s">
        <v>309</v>
      </c>
      <c r="AK3" s="832" t="s">
        <v>310</v>
      </c>
      <c r="AL3" s="128" t="s">
        <v>107</v>
      </c>
      <c r="AM3" s="64" t="s">
        <v>110</v>
      </c>
      <c r="AN3" s="832" t="s">
        <v>311</v>
      </c>
      <c r="AO3" s="832" t="s">
        <v>312</v>
      </c>
      <c r="AP3" s="832" t="s">
        <v>313</v>
      </c>
      <c r="AQ3" s="64" t="s">
        <v>3</v>
      </c>
      <c r="AR3" s="832" t="s">
        <v>314</v>
      </c>
      <c r="AS3" s="832" t="s">
        <v>315</v>
      </c>
      <c r="AT3" s="832" t="s">
        <v>316</v>
      </c>
      <c r="AU3" s="64" t="s">
        <v>6</v>
      </c>
      <c r="AV3" s="815" t="s">
        <v>108</v>
      </c>
      <c r="AW3" s="832" t="s">
        <v>317</v>
      </c>
      <c r="AX3" s="832" t="s">
        <v>318</v>
      </c>
      <c r="AY3" s="832" t="s">
        <v>319</v>
      </c>
      <c r="AZ3" s="815" t="s">
        <v>103</v>
      </c>
      <c r="BA3" s="64" t="s">
        <v>109</v>
      </c>
      <c r="BB3" s="832" t="s">
        <v>320</v>
      </c>
      <c r="BC3" s="832" t="s">
        <v>321</v>
      </c>
      <c r="BD3" s="832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2" t="s">
        <v>323</v>
      </c>
      <c r="BJ3" s="832" t="s">
        <v>324</v>
      </c>
      <c r="BK3" s="832" t="s">
        <v>325</v>
      </c>
      <c r="BL3" s="64" t="s">
        <v>3</v>
      </c>
      <c r="BM3" s="833" t="s">
        <v>326</v>
      </c>
      <c r="BN3" s="833" t="s">
        <v>327</v>
      </c>
      <c r="BO3" s="833" t="s">
        <v>328</v>
      </c>
      <c r="BP3" s="815" t="s">
        <v>6</v>
      </c>
      <c r="BQ3" s="128" t="s">
        <v>108</v>
      </c>
      <c r="BR3" s="833" t="s">
        <v>329</v>
      </c>
      <c r="BS3" s="833" t="s">
        <v>330</v>
      </c>
      <c r="BT3" s="833" t="s">
        <v>331</v>
      </c>
      <c r="BU3" s="833" t="s">
        <v>103</v>
      </c>
      <c r="BV3" s="833" t="s">
        <v>109</v>
      </c>
      <c r="BW3" s="833" t="s">
        <v>332</v>
      </c>
      <c r="BX3" s="833" t="s">
        <v>333</v>
      </c>
      <c r="BY3" s="832" t="s">
        <v>336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  <c r="CK3" s="833" t="s">
        <v>378</v>
      </c>
      <c r="CL3" s="833" t="s">
        <v>381</v>
      </c>
      <c r="CM3" s="815" t="s">
        <v>103</v>
      </c>
      <c r="CN3" s="128" t="s">
        <v>109</v>
      </c>
    </row>
    <row r="4" spans="1:92" x14ac:dyDescent="0.3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  <c r="CK4" s="174">
        <v>8285.4130000000005</v>
      </c>
      <c r="CL4" s="174">
        <v>8409.8130000000001</v>
      </c>
      <c r="CM4" s="174">
        <v>8373.3172391304342</v>
      </c>
      <c r="CN4" s="174">
        <v>8595.3412417582422</v>
      </c>
    </row>
    <row r="5" spans="1:92" s="61" customFormat="1" x14ac:dyDescent="0.3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</row>
    <row r="6" spans="1:92" s="61" customFormat="1" x14ac:dyDescent="0.3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599.70000000000005</v>
      </c>
      <c r="CL6" s="160">
        <v>618</v>
      </c>
      <c r="CM6" s="160">
        <v>611.8336956521739</v>
      </c>
      <c r="CN6" s="160">
        <v>615.92197802197802</v>
      </c>
    </row>
    <row r="7" spans="1:92" s="61" customFormat="1" x14ac:dyDescent="0.3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  <c r="CL7" s="741">
        <v>570</v>
      </c>
      <c r="CM7" s="741">
        <v>570</v>
      </c>
      <c r="CN7" s="741">
        <v>570</v>
      </c>
    </row>
    <row r="8" spans="1:92" s="61" customFormat="1" x14ac:dyDescent="0.3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29.7</v>
      </c>
      <c r="CL8" s="741">
        <v>48</v>
      </c>
      <c r="CM8" s="741">
        <v>41.833695652173908</v>
      </c>
      <c r="CN8" s="741">
        <v>45.92197802197802</v>
      </c>
    </row>
    <row r="9" spans="1:92" s="61" customFormat="1" x14ac:dyDescent="0.3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  <c r="CK9" s="160">
        <v>263.90999999999997</v>
      </c>
      <c r="CL9" s="160">
        <v>289.5</v>
      </c>
      <c r="CM9" s="160">
        <v>309.68706521739131</v>
      </c>
      <c r="CN9" s="160">
        <v>355.51212454212452</v>
      </c>
    </row>
    <row r="10" spans="1:92" s="61" customFormat="1" x14ac:dyDescent="0.3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  <c r="CF10" s="741">
        <v>95</v>
      </c>
      <c r="CG10" s="741">
        <v>95</v>
      </c>
      <c r="CH10" s="741">
        <v>96.120879120879124</v>
      </c>
      <c r="CI10" s="741">
        <v>98.804419889502753</v>
      </c>
      <c r="CJ10" s="741">
        <v>95</v>
      </c>
      <c r="CK10" s="741">
        <v>95</v>
      </c>
      <c r="CL10" s="741">
        <v>95</v>
      </c>
      <c r="CM10" s="741">
        <v>95</v>
      </c>
      <c r="CN10" s="741">
        <v>97.522344322344324</v>
      </c>
    </row>
    <row r="11" spans="1:92" s="61" customFormat="1" x14ac:dyDescent="0.3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168.91</v>
      </c>
      <c r="CL11" s="741">
        <v>194.5</v>
      </c>
      <c r="CM11" s="741">
        <v>214.68706521739131</v>
      </c>
      <c r="CN11" s="741">
        <v>257.98978021978019</v>
      </c>
    </row>
    <row r="12" spans="1:92" s="61" customFormat="1" x14ac:dyDescent="0.3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  <c r="CK12" s="160">
        <v>2016.93</v>
      </c>
      <c r="CL12" s="160">
        <v>2055.5300000000002</v>
      </c>
      <c r="CM12" s="160">
        <v>2027.8827173913044</v>
      </c>
      <c r="CN12" s="160">
        <v>2040.8948351648353</v>
      </c>
    </row>
    <row r="13" spans="1:92" s="61" customFormat="1" x14ac:dyDescent="0.3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  <c r="CL13" s="741">
        <v>435</v>
      </c>
      <c r="CM13" s="741">
        <v>435</v>
      </c>
      <c r="CN13" s="741">
        <v>435</v>
      </c>
    </row>
    <row r="14" spans="1:92" s="61" customFormat="1" x14ac:dyDescent="0.3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  <c r="CF14" s="741">
        <v>586.1</v>
      </c>
      <c r="CG14" s="741">
        <v>594.9</v>
      </c>
      <c r="CH14" s="741">
        <v>586.33076923076931</v>
      </c>
      <c r="CI14" s="741">
        <v>566.07171270718243</v>
      </c>
      <c r="CJ14" s="741">
        <v>603.70000000000005</v>
      </c>
      <c r="CK14" s="741">
        <v>596.5</v>
      </c>
      <c r="CL14" s="741">
        <v>593.6</v>
      </c>
      <c r="CM14" s="741">
        <v>597.98043478260865</v>
      </c>
      <c r="CN14" s="741">
        <v>576.82483516483524</v>
      </c>
    </row>
    <row r="15" spans="1:92" s="61" customFormat="1" x14ac:dyDescent="0.3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  <c r="CF15" s="741">
        <v>201.84</v>
      </c>
      <c r="CG15" s="741">
        <v>165</v>
      </c>
      <c r="CH15" s="741">
        <v>191.46527472527472</v>
      </c>
      <c r="CI15" s="741">
        <v>202.85232044198898</v>
      </c>
      <c r="CJ15" s="741">
        <v>143.94999999999999</v>
      </c>
      <c r="CK15" s="741">
        <v>156</v>
      </c>
      <c r="CL15" s="741">
        <v>197.5</v>
      </c>
      <c r="CM15" s="741">
        <v>165.47228260869565</v>
      </c>
      <c r="CN15" s="741">
        <v>190.25538461538463</v>
      </c>
    </row>
    <row r="16" spans="1:92" s="61" customFormat="1" x14ac:dyDescent="0.3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  <c r="CL16" s="741">
        <v>360</v>
      </c>
      <c r="CM16" s="741">
        <v>360</v>
      </c>
      <c r="CN16" s="741">
        <v>360</v>
      </c>
    </row>
    <row r="17" spans="1:92" s="61" customFormat="1" x14ac:dyDescent="0.3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  <c r="CF17" s="741">
        <v>260</v>
      </c>
      <c r="CG17" s="741">
        <v>260</v>
      </c>
      <c r="CH17" s="741">
        <v>266.69230769230768</v>
      </c>
      <c r="CI17" s="741">
        <v>274.15469613259671</v>
      </c>
      <c r="CJ17" s="741">
        <v>260</v>
      </c>
      <c r="CK17" s="741">
        <v>260</v>
      </c>
      <c r="CL17" s="741">
        <v>260</v>
      </c>
      <c r="CM17" s="741">
        <v>260</v>
      </c>
      <c r="CN17" s="741">
        <v>269.38461538461536</v>
      </c>
    </row>
    <row r="18" spans="1:92" s="61" customFormat="1" x14ac:dyDescent="0.3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  <c r="CL18" s="741">
        <v>78.2</v>
      </c>
      <c r="CM18" s="741">
        <v>78.2</v>
      </c>
      <c r="CN18" s="741">
        <v>78.2</v>
      </c>
    </row>
    <row r="19" spans="1:92" s="61" customFormat="1" x14ac:dyDescent="0.3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  <c r="CL19" s="741">
        <v>130.6</v>
      </c>
      <c r="CM19" s="741">
        <v>130.6</v>
      </c>
      <c r="CN19" s="741">
        <v>130.6</v>
      </c>
    </row>
    <row r="20" spans="1:92" s="61" customFormat="1" x14ac:dyDescent="0.3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  <c r="CK20" s="188">
        <v>0.63</v>
      </c>
      <c r="CL20" s="188">
        <v>0.63</v>
      </c>
      <c r="CM20" s="188">
        <v>0.63</v>
      </c>
      <c r="CN20" s="188">
        <v>0.63</v>
      </c>
    </row>
    <row r="21" spans="1:92" s="61" customFormat="1" x14ac:dyDescent="0.3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  <c r="CK21" s="160">
        <v>2502.7999999999997</v>
      </c>
      <c r="CL21" s="160">
        <v>2503.6</v>
      </c>
      <c r="CM21" s="160">
        <v>2511.5521739130436</v>
      </c>
      <c r="CN21" s="160">
        <v>2554.3343956043959</v>
      </c>
    </row>
    <row r="22" spans="1:92" s="61" customFormat="1" x14ac:dyDescent="0.3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  <c r="CL22" s="741">
        <v>1467</v>
      </c>
      <c r="CM22" s="741">
        <v>1467</v>
      </c>
      <c r="CN22" s="741">
        <v>1467</v>
      </c>
    </row>
    <row r="23" spans="1:92" s="61" customFormat="1" x14ac:dyDescent="0.3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  <c r="CL23" s="741">
        <v>203</v>
      </c>
      <c r="CM23" s="741">
        <v>203</v>
      </c>
      <c r="CN23" s="741">
        <v>203</v>
      </c>
    </row>
    <row r="24" spans="1:92" s="61" customFormat="1" x14ac:dyDescent="0.3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  <c r="CF24" s="741">
        <v>395.89</v>
      </c>
      <c r="CG24" s="741">
        <v>402.71</v>
      </c>
      <c r="CH24" s="741">
        <v>429.16362637362636</v>
      </c>
      <c r="CI24" s="741">
        <v>462.89441988950279</v>
      </c>
      <c r="CJ24" s="741">
        <v>417</v>
      </c>
      <c r="CK24" s="741">
        <v>393.2</v>
      </c>
      <c r="CL24" s="741">
        <v>393.2</v>
      </c>
      <c r="CM24" s="741">
        <v>401.21956521739128</v>
      </c>
      <c r="CN24" s="741">
        <v>442.11021978021978</v>
      </c>
    </row>
    <row r="25" spans="1:92" s="61" customFormat="1" x14ac:dyDescent="0.3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  <c r="CL25" s="741">
        <v>400</v>
      </c>
      <c r="CM25" s="741">
        <v>400</v>
      </c>
      <c r="CN25" s="741">
        <v>400</v>
      </c>
    </row>
    <row r="26" spans="1:92" s="61" customFormat="1" x14ac:dyDescent="0.3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  <c r="CF26" s="741">
        <v>41.8</v>
      </c>
      <c r="CG26" s="741">
        <v>41</v>
      </c>
      <c r="CH26" s="741">
        <v>41.800000000000004</v>
      </c>
      <c r="CI26" s="741">
        <v>43.185635359116027</v>
      </c>
      <c r="CJ26" s="741">
        <v>41</v>
      </c>
      <c r="CK26" s="741">
        <v>39.6</v>
      </c>
      <c r="CL26" s="741">
        <v>40.4</v>
      </c>
      <c r="CM26" s="741">
        <v>40.332608695652176</v>
      </c>
      <c r="CN26" s="741">
        <v>42.224175824175823</v>
      </c>
    </row>
    <row r="27" spans="1:92" ht="15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>
        <v>0</v>
      </c>
      <c r="CJ27" s="737"/>
      <c r="CK27" s="737"/>
      <c r="CL27" s="737"/>
      <c r="CM27" s="737"/>
      <c r="CN27" s="737">
        <v>0</v>
      </c>
    </row>
    <row r="28" spans="1:92" x14ac:dyDescent="0.3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  <c r="CK28" s="37">
        <v>2722.8229999999999</v>
      </c>
      <c r="CL28" s="37">
        <v>2751.933</v>
      </c>
      <c r="CM28" s="37">
        <v>2729.1985434782609</v>
      </c>
      <c r="CN28" s="37">
        <v>2836.6366996336997</v>
      </c>
    </row>
    <row r="29" spans="1:92" x14ac:dyDescent="0.3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  <c r="CF29" s="734">
        <v>461.85</v>
      </c>
      <c r="CG29" s="734">
        <v>461.85</v>
      </c>
      <c r="CH29" s="734">
        <v>461.66000000000008</v>
      </c>
      <c r="CI29" s="734">
        <v>461.33740331491714</v>
      </c>
      <c r="CJ29" s="734">
        <v>461.85</v>
      </c>
      <c r="CK29" s="734">
        <v>458.85</v>
      </c>
      <c r="CL29" s="734">
        <v>458.85</v>
      </c>
      <c r="CM29" s="734">
        <v>459.87434782608705</v>
      </c>
      <c r="CN29" s="734">
        <v>460.84435897435901</v>
      </c>
    </row>
    <row r="30" spans="1:92" x14ac:dyDescent="0.3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  <c r="CF30" s="737">
        <v>400.8</v>
      </c>
      <c r="CG30" s="737">
        <v>400.8</v>
      </c>
      <c r="CH30" s="737">
        <v>400.80000000000007</v>
      </c>
      <c r="CI30" s="737">
        <v>400.8</v>
      </c>
      <c r="CJ30" s="737">
        <v>400.8</v>
      </c>
      <c r="CK30" s="737">
        <v>400.8</v>
      </c>
      <c r="CL30" s="737">
        <v>400.8</v>
      </c>
      <c r="CM30" s="737">
        <v>400.80000000000007</v>
      </c>
      <c r="CN30" s="737">
        <v>400.8</v>
      </c>
    </row>
    <row r="31" spans="1:92" x14ac:dyDescent="0.3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  <c r="CF31" s="737">
        <v>229</v>
      </c>
      <c r="CG31" s="737">
        <v>229</v>
      </c>
      <c r="CH31" s="737">
        <v>229</v>
      </c>
      <c r="CI31" s="737">
        <v>229</v>
      </c>
      <c r="CJ31" s="737">
        <v>229</v>
      </c>
      <c r="CK31" s="737">
        <v>229</v>
      </c>
      <c r="CL31" s="737">
        <v>229</v>
      </c>
      <c r="CM31" s="737">
        <v>229</v>
      </c>
      <c r="CN31" s="737">
        <v>229</v>
      </c>
    </row>
    <row r="32" spans="1:92" x14ac:dyDescent="0.3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  <c r="CF32" s="737">
        <v>163.19999999999999</v>
      </c>
      <c r="CG32" s="737">
        <v>163.19999999999999</v>
      </c>
      <c r="CH32" s="737">
        <v>163.20000000000002</v>
      </c>
      <c r="CI32" s="737">
        <v>163.20000000000002</v>
      </c>
      <c r="CJ32" s="737">
        <v>163.19999999999999</v>
      </c>
      <c r="CK32" s="737">
        <v>163.19999999999999</v>
      </c>
      <c r="CL32" s="737">
        <v>163.19999999999999</v>
      </c>
      <c r="CM32" s="737">
        <v>163.19999999999999</v>
      </c>
      <c r="CN32" s="737">
        <v>163.20000000000002</v>
      </c>
    </row>
    <row r="33" spans="1:92" x14ac:dyDescent="0.3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  <c r="CF33" s="737">
        <v>8.6</v>
      </c>
      <c r="CG33" s="737">
        <v>8.6</v>
      </c>
      <c r="CH33" s="737">
        <v>8.6</v>
      </c>
      <c r="CI33" s="737">
        <v>8.6</v>
      </c>
      <c r="CJ33" s="737">
        <v>8.6</v>
      </c>
      <c r="CK33" s="737">
        <v>8.6</v>
      </c>
      <c r="CL33" s="737">
        <v>8.6</v>
      </c>
      <c r="CM33" s="737">
        <v>8.6</v>
      </c>
      <c r="CN33" s="737">
        <v>8.6</v>
      </c>
    </row>
    <row r="34" spans="1:92" x14ac:dyDescent="0.3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  <c r="CK34" s="120">
        <v>58.05</v>
      </c>
      <c r="CL34" s="120">
        <v>58.05</v>
      </c>
      <c r="CM34" s="120">
        <v>59.074347826086957</v>
      </c>
      <c r="CN34" s="120">
        <v>60.028974358974359</v>
      </c>
    </row>
    <row r="35" spans="1:92" x14ac:dyDescent="0.3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  <c r="CL35" s="734">
        <v>320</v>
      </c>
      <c r="CM35" s="734">
        <v>320</v>
      </c>
      <c r="CN35" s="734">
        <v>320</v>
      </c>
    </row>
    <row r="36" spans="1:92" x14ac:dyDescent="0.3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  <c r="CL36" s="737">
        <v>320</v>
      </c>
      <c r="CM36" s="737">
        <v>320</v>
      </c>
      <c r="CN36" s="737">
        <v>320</v>
      </c>
    </row>
    <row r="37" spans="1:92" x14ac:dyDescent="0.3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  <c r="CL37" s="737">
        <v>224</v>
      </c>
      <c r="CM37" s="737">
        <v>224</v>
      </c>
      <c r="CN37" s="737">
        <v>224</v>
      </c>
    </row>
    <row r="38" spans="1:92" x14ac:dyDescent="0.3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  <c r="CL38" s="737">
        <v>96</v>
      </c>
      <c r="CM38" s="737">
        <v>96</v>
      </c>
      <c r="CN38" s="737">
        <v>96</v>
      </c>
    </row>
    <row r="39" spans="1:92" x14ac:dyDescent="0.3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  <c r="CF39" s="734">
        <v>153.19999999999999</v>
      </c>
      <c r="CG39" s="734">
        <v>153.19999999999999</v>
      </c>
      <c r="CH39" s="734">
        <v>153.19999999999999</v>
      </c>
      <c r="CI39" s="734">
        <v>153.20000000000002</v>
      </c>
      <c r="CJ39" s="734">
        <v>153.19999999999999</v>
      </c>
      <c r="CK39" s="734">
        <v>153.19999999999999</v>
      </c>
      <c r="CL39" s="734">
        <v>153.19999999999999</v>
      </c>
      <c r="CM39" s="734">
        <v>153.19999999999999</v>
      </c>
      <c r="CN39" s="734">
        <v>153.20000000000002</v>
      </c>
    </row>
    <row r="40" spans="1:92" x14ac:dyDescent="0.3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  <c r="CF40" s="737">
        <v>153.19999999999999</v>
      </c>
      <c r="CG40" s="737">
        <v>153.19999999999999</v>
      </c>
      <c r="CH40" s="737">
        <v>153.19999999999999</v>
      </c>
      <c r="CI40" s="737">
        <v>153.20000000000002</v>
      </c>
      <c r="CJ40" s="737">
        <v>153.19999999999999</v>
      </c>
      <c r="CK40" s="737">
        <v>153.19999999999999</v>
      </c>
      <c r="CL40" s="737">
        <v>153.19999999999999</v>
      </c>
      <c r="CM40" s="737">
        <v>153.19999999999999</v>
      </c>
      <c r="CN40" s="737">
        <v>153.20000000000002</v>
      </c>
    </row>
    <row r="41" spans="1:92" x14ac:dyDescent="0.3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  <c r="CL41" s="737">
        <v>56</v>
      </c>
      <c r="CM41" s="737">
        <v>56</v>
      </c>
      <c r="CN41" s="737">
        <v>56</v>
      </c>
    </row>
    <row r="42" spans="1:92" x14ac:dyDescent="0.3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  <c r="CF42" s="737">
        <v>28.7</v>
      </c>
      <c r="CG42" s="737">
        <v>28.7</v>
      </c>
      <c r="CH42" s="737">
        <v>28.7</v>
      </c>
      <c r="CI42" s="737">
        <v>28.7</v>
      </c>
      <c r="CJ42" s="737">
        <v>28.7</v>
      </c>
      <c r="CK42" s="737">
        <v>28.7</v>
      </c>
      <c r="CL42" s="737">
        <v>28.7</v>
      </c>
      <c r="CM42" s="737">
        <v>28.699999999999996</v>
      </c>
      <c r="CN42" s="737">
        <v>28.7</v>
      </c>
    </row>
    <row r="43" spans="1:92" x14ac:dyDescent="0.3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  <c r="CL43" s="737">
        <v>34.5</v>
      </c>
      <c r="CM43" s="737">
        <v>34.5</v>
      </c>
      <c r="CN43" s="737">
        <v>34.5</v>
      </c>
    </row>
    <row r="44" spans="1:92" x14ac:dyDescent="0.3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  <c r="CL44" s="737">
        <v>34</v>
      </c>
      <c r="CM44" s="737">
        <v>34</v>
      </c>
      <c r="CN44" s="737">
        <v>34</v>
      </c>
    </row>
    <row r="45" spans="1:92" x14ac:dyDescent="0.3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471.99</v>
      </c>
      <c r="CK45" s="734">
        <v>471.68</v>
      </c>
      <c r="CL45" s="734">
        <v>471.68</v>
      </c>
      <c r="CM45" s="734">
        <v>471.78445652173917</v>
      </c>
      <c r="CN45" s="734">
        <v>519.65699633699637</v>
      </c>
    </row>
    <row r="46" spans="1:92" x14ac:dyDescent="0.3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  <c r="CF46" s="737">
        <v>539.24</v>
      </c>
      <c r="CG46" s="737">
        <v>539.24</v>
      </c>
      <c r="CH46" s="737">
        <v>539.24</v>
      </c>
      <c r="CI46" s="737">
        <v>539.24</v>
      </c>
      <c r="CJ46" s="737">
        <v>467.24</v>
      </c>
      <c r="CK46" s="737">
        <v>466.88</v>
      </c>
      <c r="CL46" s="737">
        <v>466.88</v>
      </c>
      <c r="CM46" s="737">
        <v>467.00130434782614</v>
      </c>
      <c r="CN46" s="737">
        <v>514.89582417582415</v>
      </c>
    </row>
    <row r="47" spans="1:92" x14ac:dyDescent="0.3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  <c r="CF47" s="737">
        <v>84</v>
      </c>
      <c r="CG47" s="737">
        <v>84</v>
      </c>
      <c r="CH47" s="737">
        <v>84</v>
      </c>
      <c r="CI47" s="737">
        <v>84</v>
      </c>
      <c r="CJ47" s="737">
        <v>84</v>
      </c>
      <c r="CK47" s="737">
        <v>84</v>
      </c>
      <c r="CL47" s="737">
        <v>84</v>
      </c>
      <c r="CM47" s="737">
        <v>84</v>
      </c>
      <c r="CN47" s="737">
        <v>84</v>
      </c>
    </row>
    <row r="48" spans="1:92" x14ac:dyDescent="0.3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  <c r="CF48" s="737">
        <v>455.24</v>
      </c>
      <c r="CG48" s="737">
        <v>455.24</v>
      </c>
      <c r="CH48" s="737">
        <v>455.24</v>
      </c>
      <c r="CI48" s="737">
        <v>455.24</v>
      </c>
      <c r="CJ48" s="737">
        <v>383.24</v>
      </c>
      <c r="CK48" s="737">
        <v>382.88</v>
      </c>
      <c r="CL48" s="737">
        <v>382.88</v>
      </c>
      <c r="CM48" s="737">
        <v>383.00130434782614</v>
      </c>
      <c r="CN48" s="737">
        <v>430.89582417582415</v>
      </c>
    </row>
    <row r="49" spans="1:92" x14ac:dyDescent="0.3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  <c r="CF49" s="737">
        <v>4.75</v>
      </c>
      <c r="CG49" s="737">
        <v>4.75</v>
      </c>
      <c r="CH49" s="737">
        <v>4.75</v>
      </c>
      <c r="CI49" s="737">
        <v>4.75</v>
      </c>
      <c r="CJ49" s="737">
        <v>4.75</v>
      </c>
      <c r="CK49" s="737">
        <v>4.8</v>
      </c>
      <c r="CL49" s="737">
        <v>4.8</v>
      </c>
      <c r="CM49" s="737">
        <v>4.7831521739130434</v>
      </c>
      <c r="CN49" s="737">
        <v>4.7611721611721611</v>
      </c>
    </row>
    <row r="50" spans="1:92" x14ac:dyDescent="0.3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  <c r="CF50" s="734">
        <v>1345.1619999999998</v>
      </c>
      <c r="CG50" s="734">
        <v>1325.7129999999997</v>
      </c>
      <c r="CH50" s="734">
        <v>1391.0687875457875</v>
      </c>
      <c r="CI50" s="734">
        <v>1409.4951546961324</v>
      </c>
      <c r="CJ50" s="734">
        <v>1306.4929999999999</v>
      </c>
      <c r="CK50" s="734">
        <v>1319.0929999999998</v>
      </c>
      <c r="CL50" s="734">
        <v>1348.2029999999997</v>
      </c>
      <c r="CM50" s="734">
        <v>1324.3397391304347</v>
      </c>
      <c r="CN50" s="734">
        <v>1380.7980915750913</v>
      </c>
    </row>
    <row r="51" spans="1:92" x14ac:dyDescent="0.3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  <c r="CF51" s="737">
        <v>1141.51</v>
      </c>
      <c r="CG51" s="737">
        <v>1122.1099999999999</v>
      </c>
      <c r="CH51" s="737">
        <v>1187.4766666666667</v>
      </c>
      <c r="CI51" s="737">
        <v>1205.9106077348065</v>
      </c>
      <c r="CJ51" s="737">
        <v>1102.8900000000001</v>
      </c>
      <c r="CK51" s="737">
        <v>1115.49</v>
      </c>
      <c r="CL51" s="737">
        <v>1143.8899999999999</v>
      </c>
      <c r="CM51" s="737">
        <v>1120.5052173913043</v>
      </c>
      <c r="CN51" s="737">
        <v>1177.129304029304</v>
      </c>
    </row>
    <row r="52" spans="1:92" x14ac:dyDescent="0.3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  <c r="CF52" s="737">
        <v>284.10000000000002</v>
      </c>
      <c r="CG52" s="737">
        <v>264.7</v>
      </c>
      <c r="CH52" s="737">
        <v>304.60000000000002</v>
      </c>
      <c r="CI52" s="737">
        <v>328.18729281767958</v>
      </c>
      <c r="CJ52" s="737">
        <v>250.1</v>
      </c>
      <c r="CK52" s="737">
        <v>260.10000000000002</v>
      </c>
      <c r="CL52" s="737">
        <v>286.5</v>
      </c>
      <c r="CM52" s="737">
        <v>265.33913043478259</v>
      </c>
      <c r="CN52" s="737">
        <v>307.00769230769231</v>
      </c>
    </row>
    <row r="53" spans="1:92" x14ac:dyDescent="0.3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  <c r="CF53" s="737">
        <v>12</v>
      </c>
      <c r="CG53" s="737">
        <v>12</v>
      </c>
      <c r="CH53" s="737">
        <v>12</v>
      </c>
      <c r="CI53" s="737">
        <v>12</v>
      </c>
      <c r="CJ53" s="737">
        <v>12</v>
      </c>
      <c r="CK53" s="737">
        <v>12</v>
      </c>
      <c r="CL53" s="737">
        <v>12</v>
      </c>
      <c r="CM53" s="737">
        <v>12</v>
      </c>
      <c r="CN53" s="737">
        <v>12</v>
      </c>
    </row>
    <row r="54" spans="1:92" x14ac:dyDescent="0.3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  <c r="CF54" s="737">
        <v>680</v>
      </c>
      <c r="CG54" s="737">
        <v>680</v>
      </c>
      <c r="CH54" s="737">
        <v>680</v>
      </c>
      <c r="CI54" s="737">
        <v>680</v>
      </c>
      <c r="CJ54" s="737">
        <v>680</v>
      </c>
      <c r="CK54" s="737">
        <v>680</v>
      </c>
      <c r="CL54" s="737">
        <v>680</v>
      </c>
      <c r="CM54" s="737">
        <v>680</v>
      </c>
      <c r="CN54" s="737">
        <v>680</v>
      </c>
    </row>
    <row r="55" spans="1:92" x14ac:dyDescent="0.3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  <c r="CF55" s="737">
        <v>88.1</v>
      </c>
      <c r="CG55" s="737">
        <v>88.1</v>
      </c>
      <c r="CH55" s="737">
        <v>89.3</v>
      </c>
      <c r="CI55" s="737">
        <v>88.197790055248632</v>
      </c>
      <c r="CJ55" s="737">
        <v>88.1</v>
      </c>
      <c r="CK55" s="737">
        <v>88.1</v>
      </c>
      <c r="CL55" s="737">
        <v>88.1</v>
      </c>
      <c r="CM55" s="737">
        <v>88.1</v>
      </c>
      <c r="CN55" s="737">
        <v>88.164835164835182</v>
      </c>
    </row>
    <row r="56" spans="1:92" x14ac:dyDescent="0.3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  <c r="CF56" s="737">
        <v>48</v>
      </c>
      <c r="CG56" s="737">
        <v>48</v>
      </c>
      <c r="CH56" s="737">
        <v>72</v>
      </c>
      <c r="CI56" s="737">
        <v>51.911602209944753</v>
      </c>
      <c r="CJ56" s="737">
        <v>48</v>
      </c>
      <c r="CK56" s="737">
        <v>45.2</v>
      </c>
      <c r="CL56" s="737">
        <v>47.2</v>
      </c>
      <c r="CM56" s="737">
        <v>46.795652173913041</v>
      </c>
      <c r="CN56" s="737">
        <v>50.187545787545787</v>
      </c>
    </row>
    <row r="57" spans="1:92" x14ac:dyDescent="0.3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  <c r="CF57" s="737">
        <v>29.310000000000002</v>
      </c>
      <c r="CG57" s="737">
        <v>29.310000000000002</v>
      </c>
      <c r="CH57" s="737">
        <v>29.576666666666668</v>
      </c>
      <c r="CI57" s="737">
        <v>45.613922651933699</v>
      </c>
      <c r="CJ57" s="737">
        <v>24.689999999999998</v>
      </c>
      <c r="CK57" s="737">
        <v>30.090000000000003</v>
      </c>
      <c r="CL57" s="737">
        <v>30.090000000000003</v>
      </c>
      <c r="CM57" s="737">
        <v>28.270434782608696</v>
      </c>
      <c r="CN57" s="737">
        <v>39.769230769230766</v>
      </c>
    </row>
    <row r="58" spans="1:92" x14ac:dyDescent="0.3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  <c r="CF58" s="737">
        <v>185.81299999999999</v>
      </c>
      <c r="CG58" s="737">
        <v>185.81299999999999</v>
      </c>
      <c r="CH58" s="737">
        <v>185.80212087912085</v>
      </c>
      <c r="CI58" s="737">
        <v>185.79454696132598</v>
      </c>
      <c r="CJ58" s="737">
        <v>185.81299999999999</v>
      </c>
      <c r="CK58" s="737">
        <v>185.81299999999999</v>
      </c>
      <c r="CL58" s="737">
        <v>186.523</v>
      </c>
      <c r="CM58" s="737">
        <v>186.0445217391304</v>
      </c>
      <c r="CN58" s="737">
        <v>185.87878754578753</v>
      </c>
    </row>
    <row r="59" spans="1:92" x14ac:dyDescent="0.3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  <c r="CF59" s="737">
        <v>7.5</v>
      </c>
      <c r="CG59" s="737">
        <v>7.5</v>
      </c>
      <c r="CH59" s="737">
        <v>7.5</v>
      </c>
      <c r="CI59" s="737">
        <v>7.5</v>
      </c>
      <c r="CJ59" s="737">
        <v>7.5</v>
      </c>
      <c r="CK59" s="737">
        <v>7.5</v>
      </c>
      <c r="CL59" s="737">
        <v>7.5</v>
      </c>
      <c r="CM59" s="737">
        <v>7.5</v>
      </c>
      <c r="CN59" s="737">
        <v>7.5</v>
      </c>
    </row>
    <row r="60" spans="1:92" x14ac:dyDescent="0.3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  <c r="CF60" s="737">
        <v>17.838999999999999</v>
      </c>
      <c r="CG60" s="737">
        <v>17.79</v>
      </c>
      <c r="CH60" s="737">
        <v>17.79</v>
      </c>
      <c r="CI60" s="737">
        <v>17.79</v>
      </c>
      <c r="CJ60" s="737">
        <v>17.79</v>
      </c>
      <c r="CK60" s="737">
        <v>17.79</v>
      </c>
      <c r="CL60" s="737">
        <v>17.79</v>
      </c>
      <c r="CM60" s="737">
        <v>17.79</v>
      </c>
      <c r="CN60" s="737">
        <v>17.79</v>
      </c>
    </row>
    <row r="61" spans="1:92" x14ac:dyDescent="0.3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  <c r="CK61" s="37">
        <v>179.25</v>
      </c>
      <c r="CL61" s="37">
        <v>191.25</v>
      </c>
      <c r="CM61" s="37">
        <v>183.16304347826087</v>
      </c>
      <c r="CN61" s="37">
        <v>185.47490842490842</v>
      </c>
    </row>
    <row r="62" spans="1:92" x14ac:dyDescent="0.3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  <c r="CF62" s="736">
        <v>60</v>
      </c>
      <c r="CG62" s="736">
        <v>54</v>
      </c>
      <c r="CH62" s="736">
        <v>59.666666666666664</v>
      </c>
      <c r="CI62" s="736">
        <v>62.8</v>
      </c>
      <c r="CJ62" s="736">
        <v>54</v>
      </c>
      <c r="CK62" s="736">
        <v>54</v>
      </c>
      <c r="CL62" s="736">
        <v>60</v>
      </c>
      <c r="CM62" s="736">
        <v>55.956521739130437</v>
      </c>
      <c r="CN62" s="736">
        <v>60.493772893772892</v>
      </c>
    </row>
    <row r="63" spans="1:92" x14ac:dyDescent="0.3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  <c r="CF63" s="736">
        <v>60</v>
      </c>
      <c r="CG63" s="736">
        <v>54</v>
      </c>
      <c r="CH63" s="736">
        <v>59</v>
      </c>
      <c r="CI63" s="736">
        <v>52.6</v>
      </c>
      <c r="CJ63" s="736">
        <v>54</v>
      </c>
      <c r="CK63" s="736">
        <v>54</v>
      </c>
      <c r="CL63" s="736">
        <v>60</v>
      </c>
      <c r="CM63" s="736">
        <v>55.956521739130437</v>
      </c>
      <c r="CN63" s="736">
        <v>53.731135531135536</v>
      </c>
    </row>
    <row r="64" spans="1:92" x14ac:dyDescent="0.3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  <c r="CF64" s="736">
        <v>71</v>
      </c>
      <c r="CG64" s="736">
        <v>71</v>
      </c>
      <c r="CH64" s="736">
        <v>71.083333333333329</v>
      </c>
      <c r="CI64" s="736">
        <v>71.165745856353595</v>
      </c>
      <c r="CJ64" s="736">
        <v>71</v>
      </c>
      <c r="CK64" s="736">
        <v>71.25</v>
      </c>
      <c r="CL64" s="736">
        <v>71.25</v>
      </c>
      <c r="CM64" s="736">
        <v>71.25</v>
      </c>
      <c r="CN64" s="736">
        <v>71.25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M98"/>
  <sheetViews>
    <sheetView showGridLines="0" view="pageBreakPreview" zoomScaleNormal="85" zoomScaleSheetLayoutView="100" workbookViewId="0">
      <pane xSplit="1" ySplit="3" topLeftCell="ED4" activePane="bottomRight" state="frozen"/>
      <selection activeCell="AT18" sqref="AT18"/>
      <selection pane="topRight" activeCell="AT18" sqref="AT18"/>
      <selection pane="bottomLeft" activeCell="AT18" sqref="AT18"/>
      <selection pane="bottomRight" activeCell="DM4" sqref="DM4:DM84"/>
    </sheetView>
  </sheetViews>
  <sheetFormatPr defaultColWidth="9.109375" defaultRowHeight="14.4" outlineLevelCol="1" x14ac:dyDescent="0.3"/>
  <cols>
    <col min="1" max="1" width="43.33203125" style="294" customWidth="1"/>
    <col min="2" max="20" width="9.109375" style="294" customWidth="1" outlineLevel="1"/>
    <col min="21" max="39" width="9.109375" style="294" customWidth="1"/>
    <col min="40" max="40" width="9.88671875" style="294" customWidth="1"/>
    <col min="41" max="43" width="9.109375" style="294"/>
    <col min="44" max="48" width="9.109375" style="294" customWidth="1"/>
    <col min="49" max="49" width="9.33203125" style="294" customWidth="1"/>
    <col min="50" max="52" width="9.109375" style="294" customWidth="1"/>
    <col min="53" max="53" width="9" style="294" customWidth="1"/>
    <col min="54" max="54" width="9.109375" style="294" customWidth="1"/>
    <col min="55" max="55" width="11.6640625" style="294" customWidth="1"/>
    <col min="56" max="56" width="9.109375" style="294" customWidth="1"/>
    <col min="57" max="57" width="9.5546875" style="294" customWidth="1"/>
    <col min="58" max="58" width="11" style="294" customWidth="1"/>
    <col min="59" max="72" width="9.109375" style="294"/>
    <col min="73" max="73" width="8.44140625" style="294" customWidth="1"/>
    <col min="74" max="74" width="7.44140625" style="294" customWidth="1"/>
    <col min="75" max="75" width="9.109375" style="294"/>
    <col min="76" max="76" width="9.88671875" style="294" bestFit="1" customWidth="1"/>
    <col min="77" max="78" width="9.109375" style="294"/>
    <col min="79" max="79" width="9.88671875" style="294" bestFit="1" customWidth="1"/>
    <col min="80" max="80" width="9.109375" style="294"/>
    <col min="81" max="81" width="15" style="294" customWidth="1"/>
    <col min="82" max="82" width="12.5546875" style="294" customWidth="1"/>
    <col min="83" max="84" width="9.109375" style="294"/>
    <col min="85" max="85" width="11.88671875" style="294" customWidth="1"/>
    <col min="86" max="87" width="9.109375" style="294"/>
    <col min="88" max="88" width="11.88671875" style="294" customWidth="1"/>
    <col min="89" max="90" width="9.109375" style="294"/>
    <col min="91" max="91" width="11.44140625" style="294" bestFit="1" customWidth="1"/>
    <col min="92" max="93" width="9.109375" style="294"/>
    <col min="94" max="94" width="10.44140625" style="294" bestFit="1" customWidth="1"/>
    <col min="95" max="96" width="9.109375" style="294"/>
    <col min="97" max="97" width="10.44140625" style="294" bestFit="1" customWidth="1"/>
    <col min="98" max="104" width="9.109375" style="294"/>
    <col min="105" max="105" width="10.109375" style="294" customWidth="1"/>
    <col min="106" max="111" width="9.109375" style="294"/>
    <col min="112" max="112" width="11.44140625" style="294" bestFit="1" customWidth="1"/>
    <col min="113" max="120" width="9.109375" style="294"/>
    <col min="121" max="121" width="9.6640625" style="294" bestFit="1" customWidth="1"/>
    <col min="122" max="123" width="9.109375" style="294"/>
    <col min="124" max="124" width="11.109375" style="294" bestFit="1" customWidth="1"/>
    <col min="125" max="125" width="9.109375" style="294"/>
    <col min="126" max="126" width="9.5546875" style="294" customWidth="1"/>
    <col min="127" max="127" width="11.109375" style="294" bestFit="1" customWidth="1"/>
    <col min="128" max="129" width="9.109375" style="294"/>
    <col min="130" max="130" width="9.6640625" style="294" bestFit="1" customWidth="1"/>
    <col min="131" max="135" width="9.109375" style="294"/>
    <col min="136" max="136" width="9.6640625" style="294" bestFit="1" customWidth="1"/>
    <col min="137" max="138" width="9.109375" style="294"/>
    <col min="139" max="139" width="11.109375" style="294" bestFit="1" customWidth="1"/>
    <col min="140" max="140" width="9.109375" style="294"/>
    <col min="141" max="141" width="9.5546875" style="294" customWidth="1"/>
    <col min="142" max="142" width="11.109375" style="294" bestFit="1" customWidth="1"/>
    <col min="143" max="16384" width="9.109375" style="294"/>
  </cols>
  <sheetData>
    <row r="1" spans="1:143" ht="28.5" customHeight="1" x14ac:dyDescent="0.3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43" ht="18" x14ac:dyDescent="0.3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  <c r="EE2" s="685"/>
      <c r="EF2" s="603" t="s">
        <v>338</v>
      </c>
      <c r="EG2" s="601"/>
      <c r="EH2" s="685"/>
      <c r="EI2" s="603" t="s">
        <v>338</v>
      </c>
      <c r="EJ2" s="601"/>
      <c r="EK2" s="685"/>
      <c r="EL2" s="603" t="s">
        <v>338</v>
      </c>
      <c r="EM2" s="601"/>
    </row>
    <row r="3" spans="1:143" x14ac:dyDescent="0.3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  <c r="EB3" s="846">
        <v>42217</v>
      </c>
      <c r="EC3" s="721" t="s">
        <v>210</v>
      </c>
      <c r="ED3" s="601" t="s">
        <v>121</v>
      </c>
      <c r="EE3" s="846">
        <v>42248</v>
      </c>
      <c r="EF3" s="721" t="s">
        <v>210</v>
      </c>
      <c r="EG3" s="601" t="s">
        <v>121</v>
      </c>
      <c r="EH3" s="846" t="s">
        <v>379</v>
      </c>
      <c r="EI3" s="721" t="s">
        <v>210</v>
      </c>
      <c r="EJ3" s="601" t="s">
        <v>121</v>
      </c>
      <c r="EK3" s="846" t="s">
        <v>380</v>
      </c>
      <c r="EL3" s="721" t="s">
        <v>210</v>
      </c>
      <c r="EM3" s="601" t="s">
        <v>121</v>
      </c>
    </row>
    <row r="4" spans="1:143" x14ac:dyDescent="0.3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  <c r="DJ4" s="78">
        <v>1302974</v>
      </c>
      <c r="DK4" s="602">
        <f>DJ4-BM4</f>
        <v>215627.17466187896</v>
      </c>
      <c r="DL4" s="621">
        <f>DK4/BM4</f>
        <v>0.19830579318133162</v>
      </c>
      <c r="DM4" s="78">
        <v>1015585.6</v>
      </c>
      <c r="DN4" s="602">
        <f>DM4-BN4</f>
        <v>71769.29999999993</v>
      </c>
      <c r="DO4" s="621">
        <f>DN4/BN4</f>
        <v>7.6041598349170195E-2</v>
      </c>
      <c r="DP4" s="78">
        <v>845495.2</v>
      </c>
      <c r="DQ4" s="602">
        <f>DP4-BO4</f>
        <v>81069.5</v>
      </c>
      <c r="DR4" s="621">
        <f>DQ4/BO4</f>
        <v>0.10605281847536001</v>
      </c>
      <c r="DS4" s="78">
        <v>3164054</v>
      </c>
      <c r="DT4" s="602">
        <f>DS4-BP4</f>
        <v>368465.17466187896</v>
      </c>
      <c r="DU4" s="621">
        <f>DT4/BP4</f>
        <v>0.13180234923042156</v>
      </c>
      <c r="DV4" s="78">
        <v>8302888</v>
      </c>
      <c r="DW4" s="602">
        <f>DV4-BQ4</f>
        <v>864524.15466187894</v>
      </c>
      <c r="DX4" s="621">
        <f>DW4/BQ4</f>
        <v>0.11622504258160295</v>
      </c>
      <c r="DY4" s="78">
        <v>846886.8</v>
      </c>
      <c r="DZ4" s="602">
        <f>DY4-BT4</f>
        <v>48837.400000000023</v>
      </c>
      <c r="EA4" s="621">
        <f>DZ4/BT4</f>
        <v>6.1195961052035154E-2</v>
      </c>
      <c r="EB4" s="78">
        <v>896003.4</v>
      </c>
      <c r="EC4" s="602">
        <f>EB4-BW4</f>
        <v>136669.69999999995</v>
      </c>
      <c r="ED4" s="621">
        <f>EC4/BW4</f>
        <v>0.17998634855795276</v>
      </c>
      <c r="EE4" s="78">
        <v>919305.1</v>
      </c>
      <c r="EF4" s="602">
        <f>EE4-BZ4</f>
        <v>65445.199999999953</v>
      </c>
      <c r="EG4" s="621">
        <f>EF4/BZ4</f>
        <v>7.6646297595190913E-2</v>
      </c>
      <c r="EH4" s="78">
        <v>2662221.2999999998</v>
      </c>
      <c r="EI4" s="602">
        <f>EH4-CC4</f>
        <v>250978.29999999981</v>
      </c>
      <c r="EJ4" s="621">
        <f>EI4/CC4</f>
        <v>0.10408668889863021</v>
      </c>
      <c r="EK4" s="78">
        <v>10965109.299999999</v>
      </c>
      <c r="EL4" s="602">
        <f>EK4-CF4</f>
        <v>1089158.0038618781</v>
      </c>
      <c r="EM4" s="621">
        <f>EL4/CF4</f>
        <v>0.11028385734220672</v>
      </c>
    </row>
    <row r="5" spans="1:143" x14ac:dyDescent="0.3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  <c r="DM5" s="294">
        <v>759178</v>
      </c>
      <c r="DN5" s="602">
        <f t="shared" ref="DN5:DN68" si="26">DM5-BN5</f>
        <v>70696</v>
      </c>
      <c r="DO5" s="621">
        <f t="shared" ref="DO5:DO68" si="27">DN5/BN5</f>
        <v>0.10268387554068226</v>
      </c>
      <c r="DP5" s="294">
        <v>667754</v>
      </c>
      <c r="DQ5" s="602">
        <f t="shared" ref="DQ5:DQ68" si="28">DP5-BO5</f>
        <v>84727</v>
      </c>
      <c r="DR5" s="621">
        <f t="shared" ref="DR5:DR68" si="29">DQ5/BO5</f>
        <v>0.14532260084009832</v>
      </c>
      <c r="DS5" s="294">
        <v>2422278</v>
      </c>
      <c r="DT5" s="602">
        <f t="shared" ref="DT5:DT68" si="30">DS5-BP5</f>
        <v>361907</v>
      </c>
      <c r="DU5" s="621">
        <f t="shared" ref="DU5:DU68" si="31">DT5/BP5</f>
        <v>0.1756513754076329</v>
      </c>
      <c r="DV5" s="294">
        <v>6393196</v>
      </c>
      <c r="DW5" s="602">
        <f t="shared" ref="DW5:DW68" si="32">DV5-BQ5</f>
        <v>881209</v>
      </c>
      <c r="DX5" s="621">
        <f t="shared" ref="DX5:DX68" si="33">DW5/BQ5</f>
        <v>0.15987138576342796</v>
      </c>
      <c r="DY5" s="294">
        <v>680169</v>
      </c>
      <c r="DZ5" s="602">
        <f t="shared" ref="DZ5:DZ68" si="34">DY5-BT5</f>
        <v>46510</v>
      </c>
      <c r="EA5" s="621">
        <f t="shared" ref="EA5:EA68" si="35">DZ5/BT5</f>
        <v>7.3399099515670099E-2</v>
      </c>
      <c r="EB5" s="294">
        <v>715934</v>
      </c>
      <c r="EC5" s="602">
        <f t="shared" ref="EC5:EC68" si="36">EB5-BW5</f>
        <v>126448</v>
      </c>
      <c r="ED5" s="621">
        <f t="shared" ref="ED5:ED68" si="37">EC5/BW5</f>
        <v>0.21450551836684842</v>
      </c>
      <c r="EE5" s="294">
        <v>711936</v>
      </c>
      <c r="EF5" s="602">
        <f t="shared" ref="EF5:EF68" si="38">EE5-BZ5</f>
        <v>70980</v>
      </c>
      <c r="EG5" s="621">
        <f t="shared" ref="EG5:EG68" si="39">EF5/BZ5</f>
        <v>0.11074083088386723</v>
      </c>
      <c r="EH5" s="294">
        <v>2108039</v>
      </c>
      <c r="EI5" s="602">
        <f t="shared" ref="EI5:EI68" si="40">EH5-CC5</f>
        <v>243938</v>
      </c>
      <c r="EJ5" s="621">
        <f t="shared" ref="EJ5:EJ68" si="41">EI5/CC5</f>
        <v>0.13086093511027569</v>
      </c>
      <c r="EK5" s="294">
        <v>8501235</v>
      </c>
      <c r="EL5" s="602">
        <f t="shared" ref="EL5:EL68" si="42">EK5-CF5</f>
        <v>1125147</v>
      </c>
      <c r="EM5" s="621">
        <f t="shared" ref="EM5:EM68" si="43">EL5/CF5</f>
        <v>0.15253980158588129</v>
      </c>
    </row>
    <row r="6" spans="1:143" s="85" customFormat="1" x14ac:dyDescent="0.3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  <c r="DM6" s="85">
        <v>93544</v>
      </c>
      <c r="DN6" s="602">
        <f t="shared" si="26"/>
        <v>5017</v>
      </c>
      <c r="DO6" s="621">
        <f t="shared" si="27"/>
        <v>5.6671975781400027E-2</v>
      </c>
      <c r="DP6" s="85">
        <v>77536</v>
      </c>
      <c r="DQ6" s="602">
        <f t="shared" si="28"/>
        <v>8591</v>
      </c>
      <c r="DR6" s="621">
        <f t="shared" si="29"/>
        <v>0.12460657045471028</v>
      </c>
      <c r="DS6" s="85">
        <v>276015</v>
      </c>
      <c r="DT6" s="602">
        <f t="shared" si="30"/>
        <v>19576</v>
      </c>
      <c r="DU6" s="621">
        <f t="shared" si="31"/>
        <v>7.6337842527852626E-2</v>
      </c>
      <c r="DV6" s="85">
        <v>690540</v>
      </c>
      <c r="DW6" s="602">
        <f t="shared" si="32"/>
        <v>-5059</v>
      </c>
      <c r="DX6" s="621">
        <f t="shared" si="33"/>
        <v>-7.2728684198798445E-3</v>
      </c>
      <c r="DY6" s="85">
        <v>77800</v>
      </c>
      <c r="DZ6" s="602">
        <f t="shared" si="34"/>
        <v>-7294</v>
      </c>
      <c r="EA6" s="621">
        <f t="shared" si="35"/>
        <v>-8.5716971819399718E-2</v>
      </c>
      <c r="EB6" s="85">
        <v>95051</v>
      </c>
      <c r="EC6" s="602">
        <f t="shared" si="36"/>
        <v>18562</v>
      </c>
      <c r="ED6" s="621">
        <f t="shared" si="37"/>
        <v>0.2426754173802769</v>
      </c>
      <c r="EE6" s="85">
        <v>96422</v>
      </c>
      <c r="EF6" s="602">
        <f t="shared" si="38"/>
        <v>12065</v>
      </c>
      <c r="EG6" s="621">
        <f t="shared" si="39"/>
        <v>0.14302310418815273</v>
      </c>
      <c r="EH6" s="85">
        <v>269273</v>
      </c>
      <c r="EI6" s="602">
        <f t="shared" si="40"/>
        <v>23333</v>
      </c>
      <c r="EJ6" s="621">
        <f t="shared" si="41"/>
        <v>9.4872733186956174E-2</v>
      </c>
      <c r="EK6" s="85">
        <v>959813</v>
      </c>
      <c r="EL6" s="602">
        <f t="shared" si="42"/>
        <v>18274</v>
      </c>
      <c r="EM6" s="621">
        <f t="shared" si="43"/>
        <v>1.9408649031001372E-2</v>
      </c>
    </row>
    <row r="7" spans="1:143" x14ac:dyDescent="0.3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  <c r="DM7" s="294">
        <v>86641</v>
      </c>
      <c r="DN7" s="602">
        <f t="shared" si="26"/>
        <v>4997</v>
      </c>
      <c r="DO7" s="621">
        <f t="shared" si="27"/>
        <v>6.1204742540786831E-2</v>
      </c>
      <c r="DP7" s="294">
        <v>73094</v>
      </c>
      <c r="DQ7" s="602">
        <f t="shared" si="28"/>
        <v>8151</v>
      </c>
      <c r="DR7" s="621">
        <f t="shared" si="29"/>
        <v>0.12551006267034168</v>
      </c>
      <c r="DS7" s="294">
        <v>255817</v>
      </c>
      <c r="DT7" s="602">
        <f t="shared" si="30"/>
        <v>18263</v>
      </c>
      <c r="DU7" s="621">
        <f t="shared" si="31"/>
        <v>7.6879362166075924E-2</v>
      </c>
      <c r="DV7" s="294">
        <v>633746</v>
      </c>
      <c r="DW7" s="602">
        <f t="shared" si="32"/>
        <v>-5896</v>
      </c>
      <c r="DX7" s="621">
        <f t="shared" si="33"/>
        <v>-9.2176561263957024E-3</v>
      </c>
      <c r="DY7" s="294">
        <v>75951</v>
      </c>
      <c r="DZ7" s="602">
        <f t="shared" si="34"/>
        <v>-6691</v>
      </c>
      <c r="EA7" s="621">
        <f t="shared" si="35"/>
        <v>-8.0963674644853711E-2</v>
      </c>
      <c r="EB7" s="294">
        <v>91527</v>
      </c>
      <c r="EC7" s="602">
        <f t="shared" si="36"/>
        <v>19072</v>
      </c>
      <c r="ED7" s="621">
        <f t="shared" si="37"/>
        <v>0.2632254502794838</v>
      </c>
      <c r="EE7" s="294">
        <v>87951</v>
      </c>
      <c r="EF7" s="602">
        <f t="shared" si="38"/>
        <v>9650</v>
      </c>
      <c r="EG7" s="621">
        <f t="shared" si="39"/>
        <v>0.12324235961226548</v>
      </c>
      <c r="EH7" s="294">
        <v>255429</v>
      </c>
      <c r="EI7" s="602">
        <f t="shared" si="40"/>
        <v>22031</v>
      </c>
      <c r="EJ7" s="621">
        <f t="shared" si="41"/>
        <v>9.4392411246026098E-2</v>
      </c>
      <c r="EK7" s="294">
        <v>889175</v>
      </c>
      <c r="EL7" s="602">
        <f t="shared" si="42"/>
        <v>16135</v>
      </c>
      <c r="EM7" s="621">
        <f t="shared" si="43"/>
        <v>1.8481398332264271E-2</v>
      </c>
    </row>
    <row r="8" spans="1:143" x14ac:dyDescent="0.3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  <c r="DM8" s="294">
        <v>6903</v>
      </c>
      <c r="DN8" s="602">
        <f t="shared" si="26"/>
        <v>20</v>
      </c>
      <c r="DO8" s="621">
        <f t="shared" si="27"/>
        <v>2.9057097195990121E-3</v>
      </c>
      <c r="DP8" s="294">
        <v>4442</v>
      </c>
      <c r="DQ8" s="602">
        <f t="shared" si="28"/>
        <v>440</v>
      </c>
      <c r="DR8" s="621">
        <f t="shared" si="29"/>
        <v>0.10994502748625687</v>
      </c>
      <c r="DS8" s="294">
        <v>20198</v>
      </c>
      <c r="DT8" s="602">
        <f t="shared" si="30"/>
        <v>1372</v>
      </c>
      <c r="DU8" s="621">
        <f t="shared" si="31"/>
        <v>7.2877934771061303E-2</v>
      </c>
      <c r="DV8" s="294">
        <v>53821</v>
      </c>
      <c r="DW8" s="602">
        <f t="shared" si="32"/>
        <v>-1261</v>
      </c>
      <c r="DX8" s="621">
        <f t="shared" si="33"/>
        <v>-2.2893141135035038E-2</v>
      </c>
      <c r="DY8" s="294">
        <v>1849</v>
      </c>
      <c r="DZ8" s="602">
        <f t="shared" si="34"/>
        <v>-603</v>
      </c>
      <c r="EA8" s="621">
        <f t="shared" si="35"/>
        <v>-0.24592169657422513</v>
      </c>
      <c r="EB8" s="294">
        <v>3524</v>
      </c>
      <c r="EC8" s="602">
        <f t="shared" si="36"/>
        <v>-510</v>
      </c>
      <c r="ED8" s="621">
        <f t="shared" si="37"/>
        <v>-0.1264253842340109</v>
      </c>
      <c r="EE8" s="294">
        <v>8471</v>
      </c>
      <c r="EF8" s="602">
        <f t="shared" si="38"/>
        <v>2415</v>
      </c>
      <c r="EG8" s="621">
        <f t="shared" si="39"/>
        <v>0.398778071334214</v>
      </c>
      <c r="EH8" s="294">
        <v>13844</v>
      </c>
      <c r="EI8" s="602">
        <f t="shared" si="40"/>
        <v>1302</v>
      </c>
      <c r="EJ8" s="621">
        <f t="shared" si="41"/>
        <v>0.10381119438686015</v>
      </c>
      <c r="EK8" s="294">
        <v>67665</v>
      </c>
      <c r="EL8" s="602">
        <f t="shared" si="42"/>
        <v>41</v>
      </c>
      <c r="EM8" s="621">
        <f t="shared" si="43"/>
        <v>6.0629362356559796E-4</v>
      </c>
    </row>
    <row r="9" spans="1:143" x14ac:dyDescent="0.3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  <c r="EE9" s="294">
        <v>0</v>
      </c>
      <c r="EF9" s="602">
        <f t="shared" si="38"/>
        <v>0</v>
      </c>
      <c r="EG9" s="621" t="e">
        <f t="shared" si="39"/>
        <v>#DIV/0!</v>
      </c>
      <c r="EH9" s="294">
        <v>0</v>
      </c>
      <c r="EI9" s="602">
        <f t="shared" si="40"/>
        <v>0</v>
      </c>
      <c r="EJ9" s="621" t="e">
        <f t="shared" si="41"/>
        <v>#DIV/0!</v>
      </c>
      <c r="EK9" s="294">
        <v>2973</v>
      </c>
      <c r="EL9" s="602">
        <f t="shared" si="42"/>
        <v>2098</v>
      </c>
      <c r="EM9" s="621">
        <f t="shared" si="43"/>
        <v>2.3977142857142857</v>
      </c>
    </row>
    <row r="10" spans="1:143" s="85" customFormat="1" x14ac:dyDescent="0.3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  <c r="DM10" s="85">
        <v>56231</v>
      </c>
      <c r="DN10" s="602">
        <f t="shared" si="26"/>
        <v>5751</v>
      </c>
      <c r="DO10" s="621">
        <f t="shared" si="27"/>
        <v>0.11392630744849445</v>
      </c>
      <c r="DP10" s="85">
        <v>49680</v>
      </c>
      <c r="DQ10" s="602">
        <f t="shared" si="28"/>
        <v>3999</v>
      </c>
      <c r="DR10" s="621">
        <f t="shared" si="29"/>
        <v>8.7541866421488146E-2</v>
      </c>
      <c r="DS10" s="85">
        <v>185862</v>
      </c>
      <c r="DT10" s="602">
        <f t="shared" si="30"/>
        <v>26290</v>
      </c>
      <c r="DU10" s="621">
        <f t="shared" si="31"/>
        <v>0.164753214849723</v>
      </c>
      <c r="DV10" s="85">
        <v>512427</v>
      </c>
      <c r="DW10" s="602">
        <f t="shared" si="32"/>
        <v>42518</v>
      </c>
      <c r="DX10" s="621">
        <f t="shared" si="33"/>
        <v>9.0481348516414886E-2</v>
      </c>
      <c r="DY10" s="85">
        <v>47168</v>
      </c>
      <c r="DZ10" s="602">
        <f t="shared" si="34"/>
        <v>-2587</v>
      </c>
      <c r="EA10" s="621">
        <f t="shared" si="35"/>
        <v>-5.1994774394533212E-2</v>
      </c>
      <c r="EB10" s="85">
        <v>51626</v>
      </c>
      <c r="EC10" s="602">
        <f t="shared" si="36"/>
        <v>5685</v>
      </c>
      <c r="ED10" s="621">
        <f t="shared" si="37"/>
        <v>0.12374567379900307</v>
      </c>
      <c r="EE10" s="85">
        <v>45216</v>
      </c>
      <c r="EF10" s="602">
        <f t="shared" si="38"/>
        <v>1476</v>
      </c>
      <c r="EG10" s="621">
        <f t="shared" si="39"/>
        <v>3.3744855967078193E-2</v>
      </c>
      <c r="EH10" s="85">
        <v>144010</v>
      </c>
      <c r="EI10" s="602">
        <f t="shared" si="40"/>
        <v>4574</v>
      </c>
      <c r="EJ10" s="621">
        <f t="shared" si="41"/>
        <v>3.2803580137123839E-2</v>
      </c>
      <c r="EK10" s="85">
        <v>656437</v>
      </c>
      <c r="EL10" s="602">
        <f t="shared" si="42"/>
        <v>47092</v>
      </c>
      <c r="EM10" s="621">
        <f t="shared" si="43"/>
        <v>7.728298418793951E-2</v>
      </c>
    </row>
    <row r="11" spans="1:143" x14ac:dyDescent="0.3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  <c r="DM11" s="294">
        <v>12884</v>
      </c>
      <c r="DN11" s="602">
        <f t="shared" si="26"/>
        <v>3689</v>
      </c>
      <c r="DO11" s="621">
        <f t="shared" si="27"/>
        <v>0.40119630233822728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39329</v>
      </c>
      <c r="DT11" s="602">
        <f t="shared" si="30"/>
        <v>11405</v>
      </c>
      <c r="DU11" s="621">
        <f t="shared" si="31"/>
        <v>0.40843002435181208</v>
      </c>
      <c r="DV11" s="294">
        <v>118656</v>
      </c>
      <c r="DW11" s="602">
        <f t="shared" si="32"/>
        <v>38137</v>
      </c>
      <c r="DX11" s="621">
        <f t="shared" si="33"/>
        <v>0.47363976204374125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  <c r="EE11" s="294">
        <v>15280</v>
      </c>
      <c r="EF11" s="602">
        <f t="shared" si="38"/>
        <v>7134</v>
      </c>
      <c r="EG11" s="621">
        <f t="shared" si="39"/>
        <v>0.87576724772894676</v>
      </c>
      <c r="EH11" s="294">
        <v>37396</v>
      </c>
      <c r="EI11" s="602">
        <f t="shared" si="40"/>
        <v>9939</v>
      </c>
      <c r="EJ11" s="621">
        <f t="shared" si="41"/>
        <v>0.36198419346614708</v>
      </c>
      <c r="EK11" s="294">
        <v>156052</v>
      </c>
      <c r="EL11" s="602">
        <f t="shared" si="42"/>
        <v>48076</v>
      </c>
      <c r="EM11" s="621">
        <f t="shared" si="43"/>
        <v>0.44524709194635848</v>
      </c>
    </row>
    <row r="12" spans="1:143" x14ac:dyDescent="0.3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  <c r="DM12" s="294">
        <v>43347</v>
      </c>
      <c r="DN12" s="602">
        <f t="shared" si="26"/>
        <v>2062</v>
      </c>
      <c r="DO12" s="621">
        <f t="shared" si="27"/>
        <v>4.9945500787210849E-2</v>
      </c>
      <c r="DP12" s="294">
        <v>39642</v>
      </c>
      <c r="DQ12" s="602">
        <f t="shared" si="28"/>
        <v>2923</v>
      </c>
      <c r="DR12" s="621">
        <f t="shared" si="29"/>
        <v>7.9604564394455193E-2</v>
      </c>
      <c r="DS12" s="294">
        <v>146533</v>
      </c>
      <c r="DT12" s="602">
        <f t="shared" si="30"/>
        <v>14885</v>
      </c>
      <c r="DU12" s="621">
        <f t="shared" si="31"/>
        <v>0.1130666626154594</v>
      </c>
      <c r="DV12" s="294">
        <v>393771</v>
      </c>
      <c r="DW12" s="602">
        <f t="shared" si="32"/>
        <v>4381</v>
      </c>
      <c r="DX12" s="621">
        <f t="shared" si="33"/>
        <v>1.1250930943270242E-2</v>
      </c>
      <c r="DY12" s="294">
        <v>36698</v>
      </c>
      <c r="DZ12" s="602">
        <f t="shared" si="34"/>
        <v>-3428</v>
      </c>
      <c r="EA12" s="621">
        <f t="shared" si="35"/>
        <v>-8.5430892688032695E-2</v>
      </c>
      <c r="EB12" s="294">
        <v>39980</v>
      </c>
      <c r="EC12" s="602">
        <f t="shared" si="36"/>
        <v>3721</v>
      </c>
      <c r="ED12" s="621">
        <f t="shared" si="37"/>
        <v>0.10262279709865137</v>
      </c>
      <c r="EE12" s="294">
        <v>29936</v>
      </c>
      <c r="EF12" s="602">
        <f t="shared" si="38"/>
        <v>-5658</v>
      </c>
      <c r="EG12" s="621">
        <f t="shared" si="39"/>
        <v>-0.15895937517559139</v>
      </c>
      <c r="EH12" s="294">
        <v>106614</v>
      </c>
      <c r="EI12" s="602">
        <f t="shared" si="40"/>
        <v>-5365</v>
      </c>
      <c r="EJ12" s="621">
        <f t="shared" si="41"/>
        <v>-4.7910768983470117E-2</v>
      </c>
      <c r="EK12" s="294">
        <v>500385</v>
      </c>
      <c r="EL12" s="602">
        <f t="shared" si="42"/>
        <v>-984</v>
      </c>
      <c r="EM12" s="621">
        <f t="shared" si="43"/>
        <v>-1.9626263291108942E-3</v>
      </c>
    </row>
    <row r="13" spans="1:143" s="85" customFormat="1" x14ac:dyDescent="0.3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  <c r="DM13" s="85">
        <v>272422</v>
      </c>
      <c r="DN13" s="602">
        <f t="shared" si="26"/>
        <v>21320</v>
      </c>
      <c r="DO13" s="621">
        <f t="shared" si="27"/>
        <v>8.4905735517837366E-2</v>
      </c>
      <c r="DP13" s="85">
        <v>210791</v>
      </c>
      <c r="DQ13" s="602">
        <f t="shared" si="28"/>
        <v>7839</v>
      </c>
      <c r="DR13" s="621">
        <f t="shared" si="29"/>
        <v>3.8624896527257674E-2</v>
      </c>
      <c r="DS13" s="85">
        <v>847364</v>
      </c>
      <c r="DT13" s="602">
        <f t="shared" si="30"/>
        <v>93060</v>
      </c>
      <c r="DU13" s="621">
        <f t="shared" si="31"/>
        <v>0.12337200916341422</v>
      </c>
      <c r="DV13" s="85">
        <v>2483441</v>
      </c>
      <c r="DW13" s="602">
        <f t="shared" si="32"/>
        <v>272712</v>
      </c>
      <c r="DX13" s="621">
        <f t="shared" si="33"/>
        <v>0.12335840349495573</v>
      </c>
      <c r="DY13" s="85">
        <v>219255</v>
      </c>
      <c r="DZ13" s="602">
        <f t="shared" si="34"/>
        <v>24074</v>
      </c>
      <c r="EA13" s="621">
        <f t="shared" si="35"/>
        <v>0.12334192365035532</v>
      </c>
      <c r="EB13" s="85">
        <v>249711</v>
      </c>
      <c r="EC13" s="602">
        <f t="shared" si="36"/>
        <v>75177</v>
      </c>
      <c r="ED13" s="621">
        <f t="shared" si="37"/>
        <v>0.43072982914503766</v>
      </c>
      <c r="EE13" s="85">
        <v>255672</v>
      </c>
      <c r="EF13" s="602">
        <f t="shared" si="38"/>
        <v>30971</v>
      </c>
      <c r="EG13" s="621">
        <f t="shared" si="39"/>
        <v>0.13783205237181856</v>
      </c>
      <c r="EH13" s="85">
        <v>724638</v>
      </c>
      <c r="EI13" s="602">
        <f t="shared" si="40"/>
        <v>130222</v>
      </c>
      <c r="EJ13" s="621">
        <f t="shared" si="41"/>
        <v>0.21907552959543486</v>
      </c>
      <c r="EK13" s="85">
        <v>3208079</v>
      </c>
      <c r="EL13" s="602">
        <f t="shared" si="42"/>
        <v>402934</v>
      </c>
      <c r="EM13" s="621">
        <f t="shared" si="43"/>
        <v>0.14364105955307124</v>
      </c>
    </row>
    <row r="14" spans="1:143" x14ac:dyDescent="0.3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  <c r="DM14" s="294">
        <v>53876</v>
      </c>
      <c r="DN14" s="602">
        <f t="shared" si="26"/>
        <v>959</v>
      </c>
      <c r="DO14" s="621">
        <f t="shared" si="27"/>
        <v>1.8122720486800085E-2</v>
      </c>
      <c r="DP14" s="294">
        <v>49892</v>
      </c>
      <c r="DQ14" s="602">
        <f t="shared" si="28"/>
        <v>1577</v>
      </c>
      <c r="DR14" s="621">
        <f t="shared" si="29"/>
        <v>3.2639966883990477E-2</v>
      </c>
      <c r="DS14" s="294">
        <v>185192</v>
      </c>
      <c r="DT14" s="602">
        <f t="shared" si="30"/>
        <v>13658</v>
      </c>
      <c r="DU14" s="621">
        <f t="shared" si="31"/>
        <v>7.9622698706961884E-2</v>
      </c>
      <c r="DV14" s="294">
        <v>535808</v>
      </c>
      <c r="DW14" s="602">
        <f t="shared" si="32"/>
        <v>28596</v>
      </c>
      <c r="DX14" s="621">
        <f t="shared" si="33"/>
        <v>5.6378792299866726E-2</v>
      </c>
      <c r="DY14" s="294">
        <v>58008</v>
      </c>
      <c r="DZ14" s="602">
        <f t="shared" si="34"/>
        <v>8893</v>
      </c>
      <c r="EA14" s="621">
        <f t="shared" si="35"/>
        <v>0.18106484780616919</v>
      </c>
      <c r="EB14" s="294">
        <v>57925</v>
      </c>
      <c r="EC14" s="602">
        <f t="shared" si="36"/>
        <v>20390</v>
      </c>
      <c r="ED14" s="621">
        <f t="shared" si="37"/>
        <v>0.54322632209937394</v>
      </c>
      <c r="EE14" s="294">
        <v>45765</v>
      </c>
      <c r="EF14" s="602">
        <f t="shared" si="38"/>
        <v>3865</v>
      </c>
      <c r="EG14" s="621">
        <f t="shared" si="39"/>
        <v>9.2243436754176608E-2</v>
      </c>
      <c r="EH14" s="294">
        <v>161698</v>
      </c>
      <c r="EI14" s="602">
        <f t="shared" si="40"/>
        <v>33148</v>
      </c>
      <c r="EJ14" s="621">
        <f t="shared" si="41"/>
        <v>0.25786075457020613</v>
      </c>
      <c r="EK14" s="294">
        <v>697506</v>
      </c>
      <c r="EL14" s="602">
        <f t="shared" si="42"/>
        <v>61744</v>
      </c>
      <c r="EM14" s="621">
        <f t="shared" si="43"/>
        <v>9.7118103944557874E-2</v>
      </c>
    </row>
    <row r="15" spans="1:143" x14ac:dyDescent="0.3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  <c r="DM15" s="294">
        <v>79148</v>
      </c>
      <c r="DN15" s="602">
        <f t="shared" si="26"/>
        <v>-5109</v>
      </c>
      <c r="DO15" s="621">
        <f t="shared" si="27"/>
        <v>-6.063591155630986E-2</v>
      </c>
      <c r="DP15" s="294">
        <v>44812</v>
      </c>
      <c r="DQ15" s="602">
        <f t="shared" si="28"/>
        <v>-18153</v>
      </c>
      <c r="DR15" s="621">
        <f t="shared" si="29"/>
        <v>-0.28830302549035181</v>
      </c>
      <c r="DS15" s="294">
        <v>218949</v>
      </c>
      <c r="DT15" s="602">
        <f t="shared" si="30"/>
        <v>-20958</v>
      </c>
      <c r="DU15" s="621">
        <f t="shared" si="31"/>
        <v>-8.7358851554977551E-2</v>
      </c>
      <c r="DV15" s="294">
        <v>662408</v>
      </c>
      <c r="DW15" s="602">
        <f t="shared" si="32"/>
        <v>21284</v>
      </c>
      <c r="DX15" s="621">
        <f t="shared" si="33"/>
        <v>3.3197946107149316E-2</v>
      </c>
      <c r="DY15" s="294">
        <v>46996</v>
      </c>
      <c r="DZ15" s="602">
        <f t="shared" si="34"/>
        <v>-1960</v>
      </c>
      <c r="EA15" s="621">
        <f t="shared" si="35"/>
        <v>-4.0035950649562869E-2</v>
      </c>
      <c r="EB15" s="294">
        <v>74253</v>
      </c>
      <c r="EC15" s="602">
        <f t="shared" si="36"/>
        <v>20395</v>
      </c>
      <c r="ED15" s="621">
        <f t="shared" si="37"/>
        <v>0.37868097589958782</v>
      </c>
      <c r="EE15" s="294">
        <v>78436</v>
      </c>
      <c r="EF15" s="602">
        <f t="shared" si="38"/>
        <v>5986</v>
      </c>
      <c r="EG15" s="621">
        <f t="shared" si="39"/>
        <v>8.262249827467219E-2</v>
      </c>
      <c r="EH15" s="294">
        <v>199685</v>
      </c>
      <c r="EI15" s="602">
        <f t="shared" si="40"/>
        <v>24421</v>
      </c>
      <c r="EJ15" s="621">
        <f t="shared" si="41"/>
        <v>0.13933836954537154</v>
      </c>
      <c r="EK15" s="294">
        <v>862093</v>
      </c>
      <c r="EL15" s="602">
        <f t="shared" si="42"/>
        <v>45705</v>
      </c>
      <c r="EM15" s="621">
        <f t="shared" si="43"/>
        <v>5.5984409373974142E-2</v>
      </c>
    </row>
    <row r="16" spans="1:143" x14ac:dyDescent="0.3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  <c r="DM16" s="294">
        <v>26886</v>
      </c>
      <c r="DN16" s="602">
        <f t="shared" si="26"/>
        <v>10050</v>
      </c>
      <c r="DO16" s="621">
        <f t="shared" si="27"/>
        <v>0.59693513898788308</v>
      </c>
      <c r="DP16" s="294">
        <v>20970</v>
      </c>
      <c r="DQ16" s="602">
        <f t="shared" si="28"/>
        <v>-1248</v>
      </c>
      <c r="DR16" s="621">
        <f t="shared" si="29"/>
        <v>-5.6170672427761276E-2</v>
      </c>
      <c r="DS16" s="294">
        <v>91697</v>
      </c>
      <c r="DT16" s="602">
        <f t="shared" si="30"/>
        <v>17595</v>
      </c>
      <c r="DU16" s="621">
        <f t="shared" si="31"/>
        <v>0.23744298399503388</v>
      </c>
      <c r="DV16" s="294">
        <v>324534</v>
      </c>
      <c r="DW16" s="602">
        <f t="shared" si="32"/>
        <v>42893</v>
      </c>
      <c r="DX16" s="621">
        <f t="shared" si="33"/>
        <v>0.15229671816248344</v>
      </c>
      <c r="DY16" s="294">
        <v>21273</v>
      </c>
      <c r="DZ16" s="602">
        <f t="shared" si="34"/>
        <v>9592</v>
      </c>
      <c r="EA16" s="621">
        <f t="shared" si="35"/>
        <v>0.82116257169762863</v>
      </c>
      <c r="EB16" s="294">
        <v>32947</v>
      </c>
      <c r="EC16" s="602">
        <f t="shared" si="36"/>
        <v>2656</v>
      </c>
      <c r="ED16" s="621">
        <f t="shared" si="37"/>
        <v>8.7682810075600012E-2</v>
      </c>
      <c r="EE16" s="294">
        <v>36832</v>
      </c>
      <c r="EF16" s="602">
        <f t="shared" si="38"/>
        <v>18890</v>
      </c>
      <c r="EG16" s="621">
        <f t="shared" si="39"/>
        <v>1.0528369189610969</v>
      </c>
      <c r="EH16" s="294">
        <v>91052</v>
      </c>
      <c r="EI16" s="602">
        <f t="shared" si="40"/>
        <v>31138</v>
      </c>
      <c r="EJ16" s="621">
        <f t="shared" si="41"/>
        <v>0.51971158660747074</v>
      </c>
      <c r="EK16" s="294">
        <v>415586</v>
      </c>
      <c r="EL16" s="602">
        <f t="shared" si="42"/>
        <v>74031</v>
      </c>
      <c r="EM16" s="621">
        <f t="shared" si="43"/>
        <v>0.21674693680373586</v>
      </c>
    </row>
    <row r="17" spans="1:143" x14ac:dyDescent="0.3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  <c r="DM17" s="294">
        <v>62687</v>
      </c>
      <c r="DN17" s="602">
        <f t="shared" si="26"/>
        <v>9553</v>
      </c>
      <c r="DO17" s="621">
        <f t="shared" si="27"/>
        <v>0.17979071780780667</v>
      </c>
      <c r="DP17" s="294">
        <v>40850</v>
      </c>
      <c r="DQ17" s="602">
        <f t="shared" si="28"/>
        <v>11482</v>
      </c>
      <c r="DR17" s="621">
        <f t="shared" si="29"/>
        <v>0.39096976300735492</v>
      </c>
      <c r="DS17" s="294">
        <v>173058</v>
      </c>
      <c r="DT17" s="602">
        <f t="shared" si="30"/>
        <v>47857</v>
      </c>
      <c r="DU17" s="621">
        <f t="shared" si="31"/>
        <v>0.38224135589971325</v>
      </c>
      <c r="DV17" s="294">
        <v>385411</v>
      </c>
      <c r="DW17" s="602">
        <f t="shared" si="32"/>
        <v>89542</v>
      </c>
      <c r="DX17" s="621">
        <f t="shared" si="33"/>
        <v>0.30264069571330554</v>
      </c>
      <c r="DY17" s="294">
        <v>29438</v>
      </c>
      <c r="DZ17" s="602">
        <f t="shared" si="34"/>
        <v>2050</v>
      </c>
      <c r="EA17" s="621">
        <f t="shared" si="35"/>
        <v>7.4850299401197598E-2</v>
      </c>
      <c r="EB17" s="294">
        <v>28133</v>
      </c>
      <c r="EC17" s="602">
        <f t="shared" si="36"/>
        <v>5638</v>
      </c>
      <c r="ED17" s="621">
        <f t="shared" si="37"/>
        <v>0.25063347410535675</v>
      </c>
      <c r="EE17" s="294">
        <v>51410</v>
      </c>
      <c r="EF17" s="602">
        <f t="shared" si="38"/>
        <v>801</v>
      </c>
      <c r="EG17" s="621">
        <f t="shared" si="39"/>
        <v>1.5827224406726077E-2</v>
      </c>
      <c r="EH17" s="294">
        <v>108981</v>
      </c>
      <c r="EI17" s="602">
        <f t="shared" si="40"/>
        <v>8489</v>
      </c>
      <c r="EJ17" s="621">
        <f t="shared" si="41"/>
        <v>8.4474386020777767E-2</v>
      </c>
      <c r="EK17" s="294">
        <v>494392</v>
      </c>
      <c r="EL17" s="602">
        <f t="shared" si="42"/>
        <v>98031</v>
      </c>
      <c r="EM17" s="621">
        <f t="shared" si="43"/>
        <v>0.24732756249984231</v>
      </c>
    </row>
    <row r="18" spans="1:143" x14ac:dyDescent="0.3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  <c r="EE18" s="294">
        <v>60</v>
      </c>
      <c r="EF18" s="602">
        <f t="shared" si="38"/>
        <v>32</v>
      </c>
      <c r="EG18" s="621">
        <f t="shared" si="39"/>
        <v>1.1428571428571428</v>
      </c>
      <c r="EH18" s="294">
        <v>2304</v>
      </c>
      <c r="EI18" s="602">
        <f t="shared" si="40"/>
        <v>-119</v>
      </c>
      <c r="EJ18" s="621">
        <f t="shared" si="41"/>
        <v>-4.9112670243499794E-2</v>
      </c>
      <c r="EK18" s="294">
        <v>23109</v>
      </c>
      <c r="EL18" s="602">
        <f t="shared" si="42"/>
        <v>1920</v>
      </c>
      <c r="EM18" s="621">
        <f t="shared" si="43"/>
        <v>9.061305394308368E-2</v>
      </c>
    </row>
    <row r="19" spans="1:143" x14ac:dyDescent="0.3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  <c r="DM19" s="294">
        <v>18397</v>
      </c>
      <c r="DN19" s="602">
        <f t="shared" si="26"/>
        <v>4442</v>
      </c>
      <c r="DO19" s="621">
        <f t="shared" si="27"/>
        <v>0.3183088498745969</v>
      </c>
      <c r="DP19" s="294">
        <v>26603</v>
      </c>
      <c r="DQ19" s="602">
        <f t="shared" si="28"/>
        <v>10919</v>
      </c>
      <c r="DR19" s="621">
        <f t="shared" si="29"/>
        <v>0.69618719714358579</v>
      </c>
      <c r="DS19" s="294">
        <v>69095</v>
      </c>
      <c r="DT19" s="602">
        <f t="shared" si="30"/>
        <v>23713</v>
      </c>
      <c r="DU19" s="621">
        <f t="shared" si="31"/>
        <v>0.52251994182715611</v>
      </c>
      <c r="DV19" s="294">
        <v>239405</v>
      </c>
      <c r="DW19" s="602">
        <f t="shared" si="32"/>
        <v>89262</v>
      </c>
      <c r="DX19" s="621">
        <f t="shared" si="33"/>
        <v>0.59451323072004691</v>
      </c>
      <c r="DY19" s="294">
        <v>25769</v>
      </c>
      <c r="DZ19" s="602">
        <f t="shared" si="34"/>
        <v>-678</v>
      </c>
      <c r="EA19" s="621">
        <f t="shared" si="35"/>
        <v>-2.5636178016410178E-2</v>
      </c>
      <c r="EB19" s="294">
        <v>32491</v>
      </c>
      <c r="EC19" s="602">
        <f t="shared" si="36"/>
        <v>18905</v>
      </c>
      <c r="ED19" s="621">
        <f t="shared" si="37"/>
        <v>1.3915059620197261</v>
      </c>
      <c r="EE19" s="294">
        <v>17872</v>
      </c>
      <c r="EF19" s="602">
        <f t="shared" si="38"/>
        <v>3263</v>
      </c>
      <c r="EG19" s="621">
        <f t="shared" si="39"/>
        <v>0.22335546580874804</v>
      </c>
      <c r="EH19" s="294">
        <v>76132</v>
      </c>
      <c r="EI19" s="602">
        <f t="shared" si="40"/>
        <v>21490</v>
      </c>
      <c r="EJ19" s="621">
        <f t="shared" si="41"/>
        <v>0.39328721496284907</v>
      </c>
      <c r="EK19" s="294">
        <v>315537</v>
      </c>
      <c r="EL19" s="602">
        <f t="shared" si="42"/>
        <v>110752</v>
      </c>
      <c r="EM19" s="621">
        <f t="shared" si="43"/>
        <v>0.54082086090289816</v>
      </c>
    </row>
    <row r="20" spans="1:143" x14ac:dyDescent="0.3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  <c r="DM20" s="294">
        <v>10826</v>
      </c>
      <c r="DN20" s="602">
        <f t="shared" si="26"/>
        <v>-1263</v>
      </c>
      <c r="DO20" s="621">
        <f t="shared" si="27"/>
        <v>-0.1044751426917032</v>
      </c>
      <c r="DP20" s="294">
        <v>13012</v>
      </c>
      <c r="DQ20" s="602">
        <f t="shared" si="28"/>
        <v>3973</v>
      </c>
      <c r="DR20" s="621">
        <f t="shared" si="29"/>
        <v>0.4395397720986835</v>
      </c>
      <c r="DS20" s="294">
        <v>33030</v>
      </c>
      <c r="DT20" s="602">
        <f t="shared" si="30"/>
        <v>3194</v>
      </c>
      <c r="DU20" s="621">
        <f t="shared" si="31"/>
        <v>0.10705188363051348</v>
      </c>
      <c r="DV20" s="294">
        <v>69895</v>
      </c>
      <c r="DW20" s="602">
        <f t="shared" si="32"/>
        <v>2958</v>
      </c>
      <c r="DX20" s="621">
        <f t="shared" si="33"/>
        <v>4.4190806280532444E-2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  <c r="EE20" s="294">
        <v>9242</v>
      </c>
      <c r="EF20" s="602">
        <f t="shared" si="38"/>
        <v>-2815</v>
      </c>
      <c r="EG20" s="621">
        <f t="shared" si="39"/>
        <v>-0.23347433026457659</v>
      </c>
      <c r="EH20" s="294">
        <v>37359</v>
      </c>
      <c r="EI20" s="602">
        <f t="shared" si="40"/>
        <v>9402</v>
      </c>
      <c r="EJ20" s="621">
        <f t="shared" si="41"/>
        <v>0.33630217834531601</v>
      </c>
      <c r="EK20" s="294">
        <v>107254</v>
      </c>
      <c r="EL20" s="602">
        <f t="shared" si="42"/>
        <v>12360</v>
      </c>
      <c r="EM20" s="621">
        <f t="shared" si="43"/>
        <v>0.13025059540118447</v>
      </c>
    </row>
    <row r="21" spans="1:143" x14ac:dyDescent="0.3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  <c r="DM21" s="294">
        <v>14330</v>
      </c>
      <c r="DN21" s="602">
        <f t="shared" si="26"/>
        <v>428</v>
      </c>
      <c r="DO21" s="621">
        <f t="shared" si="27"/>
        <v>3.0786937131348009E-2</v>
      </c>
      <c r="DP21" s="294">
        <v>11471</v>
      </c>
      <c r="DQ21" s="602">
        <f t="shared" si="28"/>
        <v>19</v>
      </c>
      <c r="DR21" s="621">
        <f t="shared" si="29"/>
        <v>1.6590988473629061E-3</v>
      </c>
      <c r="DS21" s="294">
        <v>40749</v>
      </c>
      <c r="DT21" s="602">
        <f t="shared" si="30"/>
        <v>1582</v>
      </c>
      <c r="DU21" s="621">
        <f t="shared" si="31"/>
        <v>4.0391145607271431E-2</v>
      </c>
      <c r="DV21" s="294">
        <v>91642</v>
      </c>
      <c r="DW21" s="602">
        <f t="shared" si="32"/>
        <v>475</v>
      </c>
      <c r="DX21" s="621">
        <f t="shared" si="33"/>
        <v>5.2102186098039859E-3</v>
      </c>
      <c r="DY21" s="294">
        <v>12125</v>
      </c>
      <c r="DZ21" s="602">
        <f t="shared" si="34"/>
        <v>304</v>
      </c>
      <c r="EA21" s="621">
        <f t="shared" si="35"/>
        <v>2.5716944420945773E-2</v>
      </c>
      <c r="EB21" s="294">
        <v>12226</v>
      </c>
      <c r="EC21" s="602">
        <f t="shared" si="36"/>
        <v>513</v>
      </c>
      <c r="ED21" s="621">
        <f t="shared" si="37"/>
        <v>4.3797489968411166E-2</v>
      </c>
      <c r="EE21" s="294">
        <v>12782</v>
      </c>
      <c r="EF21" s="602">
        <f t="shared" si="38"/>
        <v>1143</v>
      </c>
      <c r="EG21" s="621">
        <f t="shared" si="39"/>
        <v>9.8204313085316602E-2</v>
      </c>
      <c r="EH21" s="294">
        <v>37133</v>
      </c>
      <c r="EI21" s="602">
        <f t="shared" si="40"/>
        <v>1960</v>
      </c>
      <c r="EJ21" s="621">
        <f t="shared" si="41"/>
        <v>5.5724561453387542E-2</v>
      </c>
      <c r="EK21" s="294">
        <v>128775</v>
      </c>
      <c r="EL21" s="602">
        <f t="shared" si="42"/>
        <v>2435</v>
      </c>
      <c r="EM21" s="621">
        <f t="shared" si="43"/>
        <v>1.9273389267057149E-2</v>
      </c>
    </row>
    <row r="22" spans="1:143" x14ac:dyDescent="0.3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  <c r="EE22" s="294">
        <v>3273</v>
      </c>
      <c r="EF22" s="602">
        <f t="shared" si="38"/>
        <v>-194</v>
      </c>
      <c r="EG22" s="621">
        <f t="shared" si="39"/>
        <v>-5.5956158061724832E-2</v>
      </c>
      <c r="EH22" s="294">
        <v>10294</v>
      </c>
      <c r="EI22" s="602">
        <f t="shared" si="40"/>
        <v>293</v>
      </c>
      <c r="EJ22" s="621">
        <f t="shared" si="41"/>
        <v>2.9297070292970701E-2</v>
      </c>
      <c r="EK22" s="294">
        <v>163827</v>
      </c>
      <c r="EL22" s="602">
        <f t="shared" si="42"/>
        <v>-4044</v>
      </c>
      <c r="EM22" s="621">
        <f t="shared" si="43"/>
        <v>-2.4089926193327019E-2</v>
      </c>
    </row>
    <row r="23" spans="1:143" x14ac:dyDescent="0.3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</row>
    <row r="24" spans="1:143" x14ac:dyDescent="0.3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</row>
    <row r="25" spans="1:143" x14ac:dyDescent="0.3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</row>
    <row r="26" spans="1:143" s="85" customFormat="1" x14ac:dyDescent="0.3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  <c r="DM26" s="85">
        <v>336981</v>
      </c>
      <c r="DN26" s="602">
        <f t="shared" si="26"/>
        <v>38608</v>
      </c>
      <c r="DO26" s="621">
        <f t="shared" si="27"/>
        <v>0.12939508601649613</v>
      </c>
      <c r="DP26" s="85">
        <v>329747</v>
      </c>
      <c r="DQ26" s="602">
        <f t="shared" si="28"/>
        <v>64298</v>
      </c>
      <c r="DR26" s="621">
        <f t="shared" si="29"/>
        <v>0.2422235533002573</v>
      </c>
      <c r="DS26" s="85">
        <v>1113037</v>
      </c>
      <c r="DT26" s="602">
        <f t="shared" si="30"/>
        <v>222981</v>
      </c>
      <c r="DU26" s="621">
        <f t="shared" si="31"/>
        <v>0.25052468608716755</v>
      </c>
      <c r="DV26" s="85">
        <v>2706788</v>
      </c>
      <c r="DW26" s="602">
        <f t="shared" si="32"/>
        <v>571038</v>
      </c>
      <c r="DX26" s="621">
        <f t="shared" si="33"/>
        <v>0.26737118108392838</v>
      </c>
      <c r="DY26" s="85">
        <v>335946</v>
      </c>
      <c r="DZ26" s="602">
        <f t="shared" si="34"/>
        <v>32317</v>
      </c>
      <c r="EA26" s="621">
        <f t="shared" si="35"/>
        <v>0.10643581476077714</v>
      </c>
      <c r="EB26" s="85">
        <v>319546</v>
      </c>
      <c r="EC26" s="602">
        <f t="shared" si="36"/>
        <v>27024</v>
      </c>
      <c r="ED26" s="621">
        <f t="shared" si="37"/>
        <v>9.2382795140194582E-2</v>
      </c>
      <c r="EE26" s="85">
        <v>314626</v>
      </c>
      <c r="EF26" s="602">
        <f t="shared" si="38"/>
        <v>26468</v>
      </c>
      <c r="EG26" s="621">
        <f t="shared" si="39"/>
        <v>9.1852386537940992E-2</v>
      </c>
      <c r="EH26" s="85">
        <v>970118</v>
      </c>
      <c r="EI26" s="602">
        <f t="shared" si="40"/>
        <v>85809</v>
      </c>
      <c r="EJ26" s="621">
        <f t="shared" si="41"/>
        <v>9.7035086152012479E-2</v>
      </c>
      <c r="EK26" s="85">
        <v>3676906</v>
      </c>
      <c r="EL26" s="602">
        <f t="shared" si="42"/>
        <v>656847</v>
      </c>
      <c r="EM26" s="621">
        <f t="shared" si="43"/>
        <v>0.2174947575527498</v>
      </c>
    </row>
    <row r="27" spans="1:143" x14ac:dyDescent="0.3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  <c r="DM27" s="294">
        <v>148713</v>
      </c>
      <c r="DN27" s="602">
        <f t="shared" si="26"/>
        <v>13419</v>
      </c>
      <c r="DO27" s="621">
        <f t="shared" si="27"/>
        <v>9.9183999290434172E-2</v>
      </c>
      <c r="DP27" s="294">
        <v>140917</v>
      </c>
      <c r="DQ27" s="602">
        <f t="shared" si="28"/>
        <v>34067</v>
      </c>
      <c r="DR27" s="621">
        <f t="shared" si="29"/>
        <v>0.31883013570425833</v>
      </c>
      <c r="DS27" s="294">
        <v>488935</v>
      </c>
      <c r="DT27" s="602">
        <f t="shared" si="30"/>
        <v>129137</v>
      </c>
      <c r="DU27" s="621">
        <f t="shared" si="31"/>
        <v>0.35891528024057945</v>
      </c>
      <c r="DV27" s="294">
        <v>1113153</v>
      </c>
      <c r="DW27" s="602">
        <f t="shared" si="32"/>
        <v>367255</v>
      </c>
      <c r="DX27" s="621">
        <f t="shared" si="33"/>
        <v>0.49236624846828925</v>
      </c>
      <c r="DY27" s="294">
        <v>146034</v>
      </c>
      <c r="DZ27" s="602">
        <f t="shared" si="34"/>
        <v>-15355</v>
      </c>
      <c r="EA27" s="621">
        <f t="shared" si="35"/>
        <v>-9.5142791640074609E-2</v>
      </c>
      <c r="EB27" s="294">
        <v>137378</v>
      </c>
      <c r="EC27" s="602">
        <f t="shared" si="36"/>
        <v>15034</v>
      </c>
      <c r="ED27" s="621">
        <f t="shared" si="37"/>
        <v>0.12288301837441967</v>
      </c>
      <c r="EE27" s="294">
        <v>136292</v>
      </c>
      <c r="EF27" s="602">
        <f t="shared" si="38"/>
        <v>27459</v>
      </c>
      <c r="EG27" s="621">
        <f t="shared" si="39"/>
        <v>0.25230398867990406</v>
      </c>
      <c r="EH27" s="294">
        <v>419704</v>
      </c>
      <c r="EI27" s="602">
        <f t="shared" si="40"/>
        <v>27138</v>
      </c>
      <c r="EJ27" s="621">
        <f t="shared" si="41"/>
        <v>6.912977690375631E-2</v>
      </c>
      <c r="EK27" s="294">
        <v>1532857</v>
      </c>
      <c r="EL27" s="602">
        <f t="shared" si="42"/>
        <v>394393</v>
      </c>
      <c r="EM27" s="621">
        <f t="shared" si="43"/>
        <v>0.34642553475560051</v>
      </c>
    </row>
    <row r="28" spans="1:143" x14ac:dyDescent="0.3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  <c r="DM28" s="294">
        <v>37688</v>
      </c>
      <c r="DN28" s="602">
        <f t="shared" si="26"/>
        <v>1316</v>
      </c>
      <c r="DO28" s="621">
        <f t="shared" si="27"/>
        <v>3.6181678214010776E-2</v>
      </c>
      <c r="DP28" s="294">
        <v>40074</v>
      </c>
      <c r="DQ28" s="602">
        <f t="shared" si="28"/>
        <v>20411</v>
      </c>
      <c r="DR28" s="621">
        <f t="shared" si="29"/>
        <v>1.03804099069318</v>
      </c>
      <c r="DS28" s="294">
        <v>119845</v>
      </c>
      <c r="DT28" s="602">
        <f t="shared" si="30"/>
        <v>27471</v>
      </c>
      <c r="DU28" s="621">
        <f t="shared" si="31"/>
        <v>0.2973888756576526</v>
      </c>
      <c r="DV28" s="294">
        <v>255328</v>
      </c>
      <c r="DW28" s="602">
        <f t="shared" si="32"/>
        <v>41966</v>
      </c>
      <c r="DX28" s="621">
        <f t="shared" si="33"/>
        <v>0.19668919488943673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  <c r="EE28" s="294">
        <v>39138</v>
      </c>
      <c r="EF28" s="602">
        <f t="shared" si="38"/>
        <v>1156</v>
      </c>
      <c r="EG28" s="621">
        <f t="shared" si="39"/>
        <v>3.0435469432889262E-2</v>
      </c>
      <c r="EH28" s="294">
        <v>124524</v>
      </c>
      <c r="EI28" s="602">
        <f t="shared" si="40"/>
        <v>48493</v>
      </c>
      <c r="EJ28" s="621">
        <f t="shared" si="41"/>
        <v>0.63780563191329853</v>
      </c>
      <c r="EK28" s="294">
        <v>379852</v>
      </c>
      <c r="EL28" s="602">
        <f t="shared" si="42"/>
        <v>90459</v>
      </c>
      <c r="EM28" s="621">
        <f t="shared" si="43"/>
        <v>0.31258185235993957</v>
      </c>
    </row>
    <row r="29" spans="1:143" x14ac:dyDescent="0.3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  <c r="DM29" s="294">
        <v>64653</v>
      </c>
      <c r="DN29" s="602">
        <f t="shared" si="26"/>
        <v>4835</v>
      </c>
      <c r="DO29" s="621">
        <f t="shared" si="27"/>
        <v>8.0828513156574938E-2</v>
      </c>
      <c r="DP29" s="294">
        <v>63688</v>
      </c>
      <c r="DQ29" s="602">
        <f t="shared" si="28"/>
        <v>-1219</v>
      </c>
      <c r="DR29" s="621">
        <f t="shared" si="29"/>
        <v>-1.8780717025898595E-2</v>
      </c>
      <c r="DS29" s="294">
        <v>237890</v>
      </c>
      <c r="DT29" s="602">
        <f t="shared" si="30"/>
        <v>25606</v>
      </c>
      <c r="DU29" s="621">
        <f t="shared" si="31"/>
        <v>0.12062143166701211</v>
      </c>
      <c r="DV29" s="294">
        <v>639093</v>
      </c>
      <c r="DW29" s="602">
        <f t="shared" si="32"/>
        <v>73717</v>
      </c>
      <c r="DX29" s="621">
        <f t="shared" si="33"/>
        <v>0.13038579635499209</v>
      </c>
      <c r="DY29" s="294">
        <v>67311</v>
      </c>
      <c r="DZ29" s="602">
        <f t="shared" si="34"/>
        <v>8491</v>
      </c>
      <c r="EA29" s="621">
        <f t="shared" si="35"/>
        <v>0.14435566133968039</v>
      </c>
      <c r="EB29" s="294">
        <v>55019</v>
      </c>
      <c r="EC29" s="602">
        <f t="shared" si="36"/>
        <v>-7874</v>
      </c>
      <c r="ED29" s="621">
        <f t="shared" si="37"/>
        <v>-0.12519676275579159</v>
      </c>
      <c r="EE29" s="294">
        <v>57950</v>
      </c>
      <c r="EF29" s="602">
        <f t="shared" si="38"/>
        <v>-6933</v>
      </c>
      <c r="EG29" s="621">
        <f t="shared" si="39"/>
        <v>-0.10685387543732565</v>
      </c>
      <c r="EH29" s="294">
        <v>180280</v>
      </c>
      <c r="EI29" s="602">
        <f t="shared" si="40"/>
        <v>-6316</v>
      </c>
      <c r="EJ29" s="621">
        <f t="shared" si="41"/>
        <v>-3.3848528371454911E-2</v>
      </c>
      <c r="EK29" s="294">
        <v>819373</v>
      </c>
      <c r="EL29" s="602">
        <f t="shared" si="42"/>
        <v>67401</v>
      </c>
      <c r="EM29" s="621">
        <f t="shared" si="43"/>
        <v>8.9632326735569937E-2</v>
      </c>
    </row>
    <row r="30" spans="1:143" x14ac:dyDescent="0.3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  <c r="DM30" s="294">
        <v>80269</v>
      </c>
      <c r="DN30" s="602">
        <f t="shared" si="26"/>
        <v>18069</v>
      </c>
      <c r="DO30" s="621">
        <f t="shared" si="27"/>
        <v>0.29049839228295821</v>
      </c>
      <c r="DP30" s="294">
        <v>78288</v>
      </c>
      <c r="DQ30" s="602">
        <f t="shared" si="28"/>
        <v>9480</v>
      </c>
      <c r="DR30" s="621">
        <f t="shared" si="29"/>
        <v>0.13777467736309731</v>
      </c>
      <c r="DS30" s="294">
        <v>231311</v>
      </c>
      <c r="DT30" s="602">
        <f t="shared" si="30"/>
        <v>38488</v>
      </c>
      <c r="DU30" s="621">
        <f t="shared" si="31"/>
        <v>0.19960274448587564</v>
      </c>
      <c r="DV30" s="294">
        <v>562655</v>
      </c>
      <c r="DW30" s="602">
        <f t="shared" si="32"/>
        <v>89757</v>
      </c>
      <c r="DX30" s="621">
        <f t="shared" si="33"/>
        <v>0.18980202919022707</v>
      </c>
      <c r="DY30" s="294">
        <v>73287</v>
      </c>
      <c r="DZ30" s="602">
        <f t="shared" si="34"/>
        <v>-4828</v>
      </c>
      <c r="EA30" s="621">
        <f t="shared" si="35"/>
        <v>-6.1806311207834599E-2</v>
      </c>
      <c r="EB30" s="294">
        <v>76920</v>
      </c>
      <c r="EC30" s="602">
        <f t="shared" si="36"/>
        <v>9414</v>
      </c>
      <c r="ED30" s="621">
        <f t="shared" si="37"/>
        <v>0.13945427073149053</v>
      </c>
      <c r="EE30" s="294">
        <v>74364</v>
      </c>
      <c r="EF30" s="602">
        <f t="shared" si="38"/>
        <v>2859</v>
      </c>
      <c r="EG30" s="621">
        <f t="shared" si="39"/>
        <v>3.9983217956786242E-2</v>
      </c>
      <c r="EH30" s="294">
        <v>224571</v>
      </c>
      <c r="EI30" s="602">
        <f t="shared" si="40"/>
        <v>7445</v>
      </c>
      <c r="EJ30" s="621">
        <f t="shared" si="41"/>
        <v>3.4288846107789948E-2</v>
      </c>
      <c r="EK30" s="294">
        <v>787226</v>
      </c>
      <c r="EL30" s="602">
        <f t="shared" si="42"/>
        <v>97202</v>
      </c>
      <c r="EM30" s="621">
        <f t="shared" si="43"/>
        <v>0.14086756402675848</v>
      </c>
    </row>
    <row r="31" spans="1:143" x14ac:dyDescent="0.3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776</v>
      </c>
      <c r="EI31" s="602">
        <f t="shared" si="40"/>
        <v>445</v>
      </c>
      <c r="EJ31" s="621">
        <f t="shared" si="41"/>
        <v>1.3444108761329305</v>
      </c>
      <c r="EK31" s="294">
        <v>1316</v>
      </c>
      <c r="EL31" s="602">
        <f t="shared" si="42"/>
        <v>766</v>
      </c>
      <c r="EM31" s="621">
        <f t="shared" si="43"/>
        <v>1.3927272727272728</v>
      </c>
    </row>
    <row r="32" spans="1:143" x14ac:dyDescent="0.3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  <c r="EE32" s="294">
        <v>6882</v>
      </c>
      <c r="EF32" s="602">
        <f t="shared" si="38"/>
        <v>1927</v>
      </c>
      <c r="EG32" s="621">
        <f t="shared" si="39"/>
        <v>0.38890010090817356</v>
      </c>
      <c r="EH32" s="294">
        <v>20263</v>
      </c>
      <c r="EI32" s="602">
        <f t="shared" si="40"/>
        <v>8604</v>
      </c>
      <c r="EJ32" s="621">
        <f t="shared" si="41"/>
        <v>0.73797066643794496</v>
      </c>
      <c r="EK32" s="294">
        <v>156282</v>
      </c>
      <c r="EL32" s="602">
        <f t="shared" si="42"/>
        <v>6626</v>
      </c>
      <c r="EM32" s="621">
        <f t="shared" si="43"/>
        <v>4.4274870369380444E-2</v>
      </c>
    </row>
    <row r="33" spans="1:143" x14ac:dyDescent="0.3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I33" s="602">
        <f t="shared" si="40"/>
        <v>0</v>
      </c>
      <c r="EJ33" s="621" t="e">
        <f t="shared" si="41"/>
        <v>#DIV/0!</v>
      </c>
      <c r="EL33" s="602">
        <f t="shared" si="42"/>
        <v>0</v>
      </c>
      <c r="EM33" s="621" t="e">
        <f t="shared" si="43"/>
        <v>#DIV/0!</v>
      </c>
    </row>
    <row r="34" spans="1:143" x14ac:dyDescent="0.3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I34" s="602">
        <f t="shared" si="40"/>
        <v>0</v>
      </c>
      <c r="EJ34" s="621" t="e">
        <f t="shared" si="41"/>
        <v>#DIV/0!</v>
      </c>
      <c r="EL34" s="602">
        <f t="shared" si="42"/>
        <v>0</v>
      </c>
      <c r="EM34" s="621" t="e">
        <f t="shared" si="43"/>
        <v>#DIV/0!</v>
      </c>
    </row>
    <row r="35" spans="1:143" x14ac:dyDescent="0.3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I35" s="602">
        <f t="shared" si="40"/>
        <v>0</v>
      </c>
      <c r="EJ35" s="621" t="e">
        <f t="shared" si="41"/>
        <v>#DIV/0!</v>
      </c>
      <c r="EL35" s="602">
        <f t="shared" si="42"/>
        <v>0</v>
      </c>
      <c r="EM35" s="621" t="e">
        <f t="shared" si="43"/>
        <v>#DIV/0!</v>
      </c>
    </row>
    <row r="36" spans="1:143" x14ac:dyDescent="0.3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I36" s="602">
        <f t="shared" si="40"/>
        <v>0</v>
      </c>
      <c r="EJ36" s="621" t="e">
        <f t="shared" si="41"/>
        <v>#DIV/0!</v>
      </c>
      <c r="EL36" s="602">
        <f t="shared" si="42"/>
        <v>0</v>
      </c>
      <c r="EM36" s="621" t="e">
        <f t="shared" si="43"/>
        <v>#DIV/0!</v>
      </c>
    </row>
    <row r="37" spans="1:143" x14ac:dyDescent="0.3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I37" s="602">
        <f t="shared" si="40"/>
        <v>0</v>
      </c>
      <c r="EJ37" s="621" t="e">
        <f t="shared" si="41"/>
        <v>#DIV/0!</v>
      </c>
      <c r="EL37" s="602">
        <f t="shared" si="42"/>
        <v>0</v>
      </c>
      <c r="EM37" s="621" t="e">
        <f t="shared" si="43"/>
        <v>#DIV/0!</v>
      </c>
    </row>
    <row r="38" spans="1:143" x14ac:dyDescent="0.3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  <c r="DM38" s="294">
        <v>242623.59999999998</v>
      </c>
      <c r="DN38" s="602">
        <f t="shared" si="26"/>
        <v>1056.0999999999767</v>
      </c>
      <c r="DO38" s="621">
        <f t="shared" si="27"/>
        <v>4.3718629368602012E-3</v>
      </c>
      <c r="DP38" s="294">
        <v>168529.5</v>
      </c>
      <c r="DQ38" s="602">
        <f t="shared" si="28"/>
        <v>-1812.6000000000058</v>
      </c>
      <c r="DR38" s="621">
        <f t="shared" si="29"/>
        <v>-1.0640939615045288E-2</v>
      </c>
      <c r="DS38" s="294">
        <v>700858.3</v>
      </c>
      <c r="DT38" s="602">
        <f t="shared" si="30"/>
        <v>4420.3746618790319</v>
      </c>
      <c r="DU38" s="621">
        <f t="shared" si="31"/>
        <v>6.3471193929206795E-3</v>
      </c>
      <c r="DV38" s="294">
        <v>1813801.3</v>
      </c>
      <c r="DW38" s="602">
        <f t="shared" si="32"/>
        <v>-27154.425338120898</v>
      </c>
      <c r="DX38" s="621">
        <f t="shared" si="33"/>
        <v>-1.4750178379837763E-2</v>
      </c>
      <c r="DY38" s="294">
        <v>157521.79999999999</v>
      </c>
      <c r="DZ38" s="602">
        <f t="shared" si="34"/>
        <v>2578.7999999999884</v>
      </c>
      <c r="EA38" s="621">
        <f t="shared" si="35"/>
        <v>1.6643539882408295E-2</v>
      </c>
      <c r="EB38" s="294">
        <v>163043.4</v>
      </c>
      <c r="EC38" s="602">
        <f t="shared" si="36"/>
        <v>4119.1000000000058</v>
      </c>
      <c r="ED38" s="621">
        <f t="shared" si="37"/>
        <v>2.5918629183831587E-2</v>
      </c>
      <c r="EE38" s="294">
        <v>193327.1</v>
      </c>
      <c r="EF38" s="602">
        <f t="shared" si="38"/>
        <v>-1772.1999999999825</v>
      </c>
      <c r="EG38" s="621">
        <f t="shared" si="39"/>
        <v>-9.0835794900339609E-3</v>
      </c>
      <c r="EH38" s="294">
        <v>513918.3</v>
      </c>
      <c r="EI38" s="602">
        <f t="shared" si="40"/>
        <v>4951.7000000000116</v>
      </c>
      <c r="EJ38" s="621">
        <f t="shared" si="41"/>
        <v>9.7289291674542335E-3</v>
      </c>
      <c r="EK38" s="294">
        <v>2327719.6</v>
      </c>
      <c r="EL38" s="602">
        <f t="shared" si="42"/>
        <v>-48552.076138121076</v>
      </c>
      <c r="EM38" s="621">
        <f t="shared" si="43"/>
        <v>-2.0432039242679161E-2</v>
      </c>
    </row>
    <row r="39" spans="1:143" x14ac:dyDescent="0.3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  <c r="DM39" s="294">
        <v>54355.7</v>
      </c>
      <c r="DN39" s="602">
        <f t="shared" si="26"/>
        <v>-1224.8000000000029</v>
      </c>
      <c r="DO39" s="621">
        <f t="shared" si="27"/>
        <v>-2.203650560898162E-2</v>
      </c>
      <c r="DP39" s="294">
        <v>34960.1</v>
      </c>
      <c r="DQ39" s="602">
        <f t="shared" si="28"/>
        <v>-441.5</v>
      </c>
      <c r="DR39" s="621">
        <f t="shared" si="29"/>
        <v>-1.2471187742926874E-2</v>
      </c>
      <c r="DS39" s="294">
        <v>153088.80000000002</v>
      </c>
      <c r="DT39" s="602">
        <f t="shared" si="30"/>
        <v>-1135.4253381209855</v>
      </c>
      <c r="DU39" s="621">
        <f t="shared" si="31"/>
        <v>-7.3621724189677756E-3</v>
      </c>
      <c r="DV39" s="294">
        <v>374973.5</v>
      </c>
      <c r="DW39" s="602">
        <f t="shared" si="32"/>
        <v>-16998.525338120991</v>
      </c>
      <c r="DX39" s="621">
        <f t="shared" si="33"/>
        <v>-4.3366679863079023E-2</v>
      </c>
      <c r="DY39" s="294">
        <v>32032.3</v>
      </c>
      <c r="DZ39" s="602">
        <f t="shared" si="34"/>
        <v>1846.5</v>
      </c>
      <c r="EA39" s="621">
        <f t="shared" si="35"/>
        <v>6.1171146698116331E-2</v>
      </c>
      <c r="EB39" s="294">
        <v>37366.6</v>
      </c>
      <c r="EC39" s="602">
        <f t="shared" si="36"/>
        <v>1027.6999999999971</v>
      </c>
      <c r="ED39" s="621">
        <f t="shared" si="37"/>
        <v>2.828098814218364E-2</v>
      </c>
      <c r="EE39" s="294">
        <v>34544.800000000003</v>
      </c>
      <c r="EF39" s="602">
        <f t="shared" si="38"/>
        <v>-558.5</v>
      </c>
      <c r="EG39" s="621">
        <f t="shared" si="39"/>
        <v>-1.5910185082314197E-2</v>
      </c>
      <c r="EH39" s="294">
        <v>103943.70000000001</v>
      </c>
      <c r="EI39" s="602">
        <f t="shared" si="40"/>
        <v>2315.7000000000116</v>
      </c>
      <c r="EJ39" s="621">
        <f t="shared" si="41"/>
        <v>2.2786043216436531E-2</v>
      </c>
      <c r="EK39" s="294">
        <v>478917.2</v>
      </c>
      <c r="EL39" s="602">
        <f t="shared" si="42"/>
        <v>-14682.82533812098</v>
      </c>
      <c r="EM39" s="621">
        <f t="shared" si="43"/>
        <v>-2.9746403128855386E-2</v>
      </c>
    </row>
    <row r="40" spans="1:143" x14ac:dyDescent="0.3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  <c r="DM40" s="294">
        <v>49710</v>
      </c>
      <c r="DN40" s="602">
        <f t="shared" si="26"/>
        <v>-1527</v>
      </c>
      <c r="DO40" s="621">
        <f t="shared" si="27"/>
        <v>-2.9802681655834651E-2</v>
      </c>
      <c r="DP40" s="294">
        <v>31198.2</v>
      </c>
      <c r="DQ40" s="602">
        <f t="shared" si="28"/>
        <v>-434.79999999999927</v>
      </c>
      <c r="DR40" s="621">
        <f t="shared" si="29"/>
        <v>-1.3745139569436958E-2</v>
      </c>
      <c r="DS40" s="294">
        <v>139261.20000000001</v>
      </c>
      <c r="DT40" s="602">
        <f t="shared" si="30"/>
        <v>-1821.7999999999884</v>
      </c>
      <c r="DU40" s="621">
        <f t="shared" si="31"/>
        <v>-1.2912966126322721E-2</v>
      </c>
      <c r="DV40" s="294">
        <v>344582.9</v>
      </c>
      <c r="DW40" s="602">
        <f t="shared" si="32"/>
        <v>-15548.099999999977</v>
      </c>
      <c r="DX40" s="621">
        <f t="shared" si="33"/>
        <v>-4.3173456325614784E-2</v>
      </c>
      <c r="DY40" s="294">
        <v>28659</v>
      </c>
      <c r="DZ40" s="602">
        <f t="shared" si="34"/>
        <v>1710</v>
      </c>
      <c r="EA40" s="621">
        <f t="shared" si="35"/>
        <v>6.3453189357675605E-2</v>
      </c>
      <c r="EB40" s="294">
        <v>34270</v>
      </c>
      <c r="EC40" s="602">
        <f t="shared" si="36"/>
        <v>1356.5</v>
      </c>
      <c r="ED40" s="621">
        <f t="shared" si="37"/>
        <v>4.1214091482218544E-2</v>
      </c>
      <c r="EE40" s="294">
        <v>30949.100000000002</v>
      </c>
      <c r="EF40" s="602">
        <f t="shared" si="38"/>
        <v>-412.89999999999782</v>
      </c>
      <c r="EG40" s="621">
        <f t="shared" si="39"/>
        <v>-1.316561443785466E-2</v>
      </c>
      <c r="EH40" s="294">
        <v>93878.1</v>
      </c>
      <c r="EI40" s="602">
        <f t="shared" si="40"/>
        <v>2653.6000000000058</v>
      </c>
      <c r="EJ40" s="621">
        <f t="shared" si="41"/>
        <v>2.9088676835718537E-2</v>
      </c>
      <c r="EK40" s="294">
        <v>438461</v>
      </c>
      <c r="EL40" s="602">
        <f t="shared" si="42"/>
        <v>-12894.5</v>
      </c>
      <c r="EM40" s="621">
        <f t="shared" si="43"/>
        <v>-2.85683901049173E-2</v>
      </c>
    </row>
    <row r="41" spans="1:143" x14ac:dyDescent="0.3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  <c r="DM41" s="294">
        <v>11886</v>
      </c>
      <c r="DN41" s="602">
        <f t="shared" si="26"/>
        <v>-129</v>
      </c>
      <c r="DO41" s="621">
        <f t="shared" si="27"/>
        <v>-1.0736579275905118E-2</v>
      </c>
      <c r="DP41" s="294">
        <v>9417</v>
      </c>
      <c r="DQ41" s="602">
        <f t="shared" si="28"/>
        <v>1794</v>
      </c>
      <c r="DR41" s="621">
        <f t="shared" si="29"/>
        <v>0.23534041715859896</v>
      </c>
      <c r="DS41" s="294">
        <v>31923</v>
      </c>
      <c r="DT41" s="602">
        <f t="shared" si="30"/>
        <v>1572</v>
      </c>
      <c r="DU41" s="621">
        <f t="shared" si="31"/>
        <v>5.1794010082040133E-2</v>
      </c>
      <c r="DV41" s="294">
        <v>63419</v>
      </c>
      <c r="DW41" s="602">
        <f t="shared" si="32"/>
        <v>1383</v>
      </c>
      <c r="DX41" s="621">
        <f t="shared" si="33"/>
        <v>2.2293506995937844E-2</v>
      </c>
      <c r="DY41" s="294">
        <v>7090</v>
      </c>
      <c r="DZ41" s="602">
        <f t="shared" si="34"/>
        <v>873</v>
      </c>
      <c r="EA41" s="621">
        <f t="shared" si="35"/>
        <v>0.14042142512465819</v>
      </c>
      <c r="EB41" s="294">
        <v>12971</v>
      </c>
      <c r="EC41" s="602">
        <f t="shared" si="36"/>
        <v>891</v>
      </c>
      <c r="ED41" s="621">
        <f t="shared" si="37"/>
        <v>7.3758278145695369E-2</v>
      </c>
      <c r="EE41" s="294">
        <v>9307</v>
      </c>
      <c r="EF41" s="602">
        <f t="shared" si="38"/>
        <v>-276</v>
      </c>
      <c r="EG41" s="621">
        <f t="shared" si="39"/>
        <v>-2.8801001773974749E-2</v>
      </c>
      <c r="EH41" s="294">
        <v>29368</v>
      </c>
      <c r="EI41" s="602">
        <f t="shared" si="40"/>
        <v>1488</v>
      </c>
      <c r="EJ41" s="621">
        <f t="shared" si="41"/>
        <v>5.337159253945481E-2</v>
      </c>
      <c r="EK41" s="294">
        <v>92787</v>
      </c>
      <c r="EL41" s="602">
        <f t="shared" si="42"/>
        <v>2871</v>
      </c>
      <c r="EM41" s="621">
        <f t="shared" si="43"/>
        <v>3.1929801147737892E-2</v>
      </c>
    </row>
    <row r="42" spans="1:143" x14ac:dyDescent="0.3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  <c r="DM42" s="294">
        <v>21983</v>
      </c>
      <c r="DN42" s="602">
        <f t="shared" si="26"/>
        <v>-253</v>
      </c>
      <c r="DO42" s="621">
        <f t="shared" si="27"/>
        <v>-1.1377945673682317E-2</v>
      </c>
      <c r="DP42" s="294">
        <v>18538</v>
      </c>
      <c r="DQ42" s="602">
        <f t="shared" si="28"/>
        <v>541</v>
      </c>
      <c r="DR42" s="621">
        <f t="shared" si="29"/>
        <v>3.0060565649830527E-2</v>
      </c>
      <c r="DS42" s="294">
        <v>68315</v>
      </c>
      <c r="DT42" s="602">
        <f t="shared" si="30"/>
        <v>1287</v>
      </c>
      <c r="DU42" s="621">
        <f t="shared" si="31"/>
        <v>1.9200930954228083E-2</v>
      </c>
      <c r="DV42" s="294">
        <v>168251.5</v>
      </c>
      <c r="DW42" s="602">
        <f t="shared" si="32"/>
        <v>-1718.5</v>
      </c>
      <c r="DX42" s="621">
        <f t="shared" si="33"/>
        <v>-1.0110607754309584E-2</v>
      </c>
      <c r="DY42" s="294">
        <v>18769</v>
      </c>
      <c r="DZ42" s="602">
        <f t="shared" si="34"/>
        <v>836</v>
      </c>
      <c r="EA42" s="621">
        <f t="shared" si="35"/>
        <v>4.6617966876707745E-2</v>
      </c>
      <c r="EB42" s="294">
        <v>19121.900000000001</v>
      </c>
      <c r="EC42" s="602">
        <f t="shared" si="36"/>
        <v>128.40000000000146</v>
      </c>
      <c r="ED42" s="621">
        <f t="shared" si="37"/>
        <v>6.7602074393872356E-3</v>
      </c>
      <c r="EE42" s="294">
        <v>18476.900000000001</v>
      </c>
      <c r="EF42" s="602">
        <f t="shared" si="38"/>
        <v>771.90000000000146</v>
      </c>
      <c r="EG42" s="621">
        <f t="shared" si="39"/>
        <v>4.3597853713640299E-2</v>
      </c>
      <c r="EH42" s="294">
        <v>56367.8</v>
      </c>
      <c r="EI42" s="602">
        <f t="shared" si="40"/>
        <v>1736.3000000000029</v>
      </c>
      <c r="EJ42" s="621">
        <f t="shared" si="41"/>
        <v>3.1782030513531623E-2</v>
      </c>
      <c r="EK42" s="294">
        <v>224619.3</v>
      </c>
      <c r="EL42" s="602">
        <f t="shared" si="42"/>
        <v>17.799999999988358</v>
      </c>
      <c r="EM42" s="621">
        <f t="shared" si="43"/>
        <v>7.9251474277724587E-5</v>
      </c>
    </row>
    <row r="43" spans="1:143" x14ac:dyDescent="0.3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  <c r="EE43" s="294">
        <v>12.2</v>
      </c>
      <c r="EF43" s="602">
        <f t="shared" si="38"/>
        <v>1.1999999999999993</v>
      </c>
      <c r="EG43" s="621">
        <f t="shared" si="39"/>
        <v>0.10909090909090903</v>
      </c>
      <c r="EH43" s="294">
        <v>38.299999999999997</v>
      </c>
      <c r="EI43" s="602">
        <f t="shared" si="40"/>
        <v>24.299999999999997</v>
      </c>
      <c r="EJ43" s="621">
        <f t="shared" si="41"/>
        <v>1.7357142857142855</v>
      </c>
      <c r="EK43" s="294">
        <v>65.699999999999989</v>
      </c>
      <c r="EL43" s="602">
        <f t="shared" si="42"/>
        <v>0.69999999999998863</v>
      </c>
      <c r="EM43" s="621">
        <f t="shared" si="43"/>
        <v>1.0769230769230594E-2</v>
      </c>
    </row>
    <row r="44" spans="1:143" x14ac:dyDescent="0.3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  <c r="EE44" s="294">
        <v>3153</v>
      </c>
      <c r="EF44" s="602">
        <f t="shared" si="38"/>
        <v>-910</v>
      </c>
      <c r="EG44" s="621">
        <f t="shared" si="39"/>
        <v>-0.22397243416194929</v>
      </c>
      <c r="EH44" s="294">
        <v>8104</v>
      </c>
      <c r="EI44" s="602">
        <f t="shared" si="40"/>
        <v>-595</v>
      </c>
      <c r="EJ44" s="621">
        <f t="shared" si="41"/>
        <v>-6.8398666513392339E-2</v>
      </c>
      <c r="EK44" s="294">
        <v>120989</v>
      </c>
      <c r="EL44" s="602">
        <f t="shared" si="42"/>
        <v>-15784</v>
      </c>
      <c r="EM44" s="621">
        <f t="shared" si="43"/>
        <v>-0.11540289384600762</v>
      </c>
    </row>
    <row r="45" spans="1:143" x14ac:dyDescent="0.3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</row>
    <row r="46" spans="1:143" x14ac:dyDescent="0.3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  <c r="DM46" s="294">
        <v>4645.7</v>
      </c>
      <c r="DN46" s="602">
        <f t="shared" si="26"/>
        <v>302.19999999999982</v>
      </c>
      <c r="DO46" s="621">
        <f t="shared" si="27"/>
        <v>6.9575227351214422E-2</v>
      </c>
      <c r="DP46" s="294">
        <v>3761.8999999999996</v>
      </c>
      <c r="DQ46" s="602">
        <f t="shared" si="28"/>
        <v>-6.7000000000002728</v>
      </c>
      <c r="DR46" s="621">
        <f t="shared" si="29"/>
        <v>-1.7778485379186628E-3</v>
      </c>
      <c r="DS46" s="294">
        <v>13827.599999999999</v>
      </c>
      <c r="DT46" s="602">
        <f t="shared" si="30"/>
        <v>686.37466187901009</v>
      </c>
      <c r="DU46" s="621">
        <f t="shared" si="31"/>
        <v>5.2230643963461026E-2</v>
      </c>
      <c r="DV46" s="294">
        <v>30390.6</v>
      </c>
      <c r="DW46" s="602">
        <f t="shared" si="32"/>
        <v>-1450.4253381209892</v>
      </c>
      <c r="DX46" s="621">
        <f t="shared" si="33"/>
        <v>-4.5552092708035327E-2</v>
      </c>
      <c r="DY46" s="294">
        <v>3373.3</v>
      </c>
      <c r="DZ46" s="602">
        <f t="shared" si="34"/>
        <v>136.5</v>
      </c>
      <c r="EA46" s="621">
        <f t="shared" si="35"/>
        <v>4.217128027681661E-2</v>
      </c>
      <c r="EB46" s="294">
        <v>3096.6000000000004</v>
      </c>
      <c r="EC46" s="602">
        <f t="shared" si="36"/>
        <v>-328.79999999999973</v>
      </c>
      <c r="ED46" s="621">
        <f t="shared" si="37"/>
        <v>-9.598878963040805E-2</v>
      </c>
      <c r="EE46" s="294">
        <v>3595.7000000000003</v>
      </c>
      <c r="EF46" s="602">
        <f t="shared" si="38"/>
        <v>-145.59999999999991</v>
      </c>
      <c r="EG46" s="621">
        <f t="shared" si="39"/>
        <v>-3.8916953999946519E-2</v>
      </c>
      <c r="EH46" s="294">
        <v>10065.600000000002</v>
      </c>
      <c r="EI46" s="602">
        <f t="shared" si="40"/>
        <v>-337.89999999999782</v>
      </c>
      <c r="EJ46" s="621">
        <f t="shared" si="41"/>
        <v>-3.2479454029893579E-2</v>
      </c>
      <c r="EK46" s="294">
        <v>40456.199999999997</v>
      </c>
      <c r="EL46" s="602">
        <f t="shared" si="42"/>
        <v>-1788.3253381209943</v>
      </c>
      <c r="EM46" s="621">
        <f t="shared" si="43"/>
        <v>-4.23327123173338E-2</v>
      </c>
    </row>
    <row r="47" spans="1:143" x14ac:dyDescent="0.3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  <c r="DM47" s="294">
        <v>15219</v>
      </c>
      <c r="DN47" s="602">
        <f t="shared" si="26"/>
        <v>281</v>
      </c>
      <c r="DO47" s="621">
        <f t="shared" si="27"/>
        <v>1.8811085821395099E-2</v>
      </c>
      <c r="DP47" s="294">
        <v>6953</v>
      </c>
      <c r="DQ47" s="602">
        <f t="shared" si="28"/>
        <v>-70</v>
      </c>
      <c r="DR47" s="621">
        <f t="shared" si="29"/>
        <v>-9.9672504627651998E-3</v>
      </c>
      <c r="DS47" s="294">
        <v>44418</v>
      </c>
      <c r="DT47" s="602">
        <f t="shared" si="30"/>
        <v>377</v>
      </c>
      <c r="DU47" s="621">
        <f t="shared" si="31"/>
        <v>8.5602052632774012E-3</v>
      </c>
      <c r="DV47" s="294">
        <v>139888</v>
      </c>
      <c r="DW47" s="602">
        <f t="shared" si="32"/>
        <v>557</v>
      </c>
      <c r="DX47" s="621">
        <f t="shared" si="33"/>
        <v>3.9976746022062568E-3</v>
      </c>
      <c r="DY47" s="294">
        <v>2512</v>
      </c>
      <c r="DZ47" s="602">
        <f t="shared" si="34"/>
        <v>-51</v>
      </c>
      <c r="EA47" s="621">
        <f t="shared" si="35"/>
        <v>-1.9898556379243076E-2</v>
      </c>
      <c r="EB47" s="294">
        <v>2351</v>
      </c>
      <c r="EC47" s="602">
        <f t="shared" si="36"/>
        <v>146</v>
      </c>
      <c r="ED47" s="621">
        <f t="shared" si="37"/>
        <v>6.6213151927437638E-2</v>
      </c>
      <c r="EE47" s="294">
        <v>8339</v>
      </c>
      <c r="EF47" s="602">
        <f t="shared" si="38"/>
        <v>2550</v>
      </c>
      <c r="EG47" s="621">
        <f t="shared" si="39"/>
        <v>0.44049058559336673</v>
      </c>
      <c r="EH47" s="294">
        <v>13202</v>
      </c>
      <c r="EI47" s="602">
        <f t="shared" si="40"/>
        <v>2645</v>
      </c>
      <c r="EJ47" s="621">
        <f t="shared" si="41"/>
        <v>0.25054466230936817</v>
      </c>
      <c r="EK47" s="294">
        <v>153090</v>
      </c>
      <c r="EL47" s="602">
        <f t="shared" si="42"/>
        <v>3202</v>
      </c>
      <c r="EM47" s="621">
        <f t="shared" si="43"/>
        <v>2.1362617421007687E-2</v>
      </c>
    </row>
    <row r="48" spans="1:143" x14ac:dyDescent="0.3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  <c r="DM48" s="294">
        <v>15219</v>
      </c>
      <c r="DN48" s="602">
        <f t="shared" si="26"/>
        <v>281</v>
      </c>
      <c r="DO48" s="621">
        <f t="shared" si="27"/>
        <v>1.8811085821395099E-2</v>
      </c>
      <c r="DP48" s="294">
        <v>6953</v>
      </c>
      <c r="DQ48" s="602">
        <f t="shared" si="28"/>
        <v>-70</v>
      </c>
      <c r="DR48" s="621">
        <f t="shared" si="29"/>
        <v>-9.9672504627651998E-3</v>
      </c>
      <c r="DS48" s="294">
        <v>44418</v>
      </c>
      <c r="DT48" s="602">
        <f t="shared" si="30"/>
        <v>377</v>
      </c>
      <c r="DU48" s="621">
        <f t="shared" si="31"/>
        <v>8.5602052632774012E-3</v>
      </c>
      <c r="DV48" s="294">
        <v>139888</v>
      </c>
      <c r="DW48" s="602">
        <f t="shared" si="32"/>
        <v>557</v>
      </c>
      <c r="DX48" s="621">
        <f t="shared" si="33"/>
        <v>3.9976746022062568E-3</v>
      </c>
      <c r="DY48" s="294">
        <v>2512</v>
      </c>
      <c r="DZ48" s="602">
        <f t="shared" si="34"/>
        <v>-51</v>
      </c>
      <c r="EA48" s="621">
        <f t="shared" si="35"/>
        <v>-1.9898556379243076E-2</v>
      </c>
      <c r="EB48" s="294">
        <v>2351</v>
      </c>
      <c r="EC48" s="602">
        <f t="shared" si="36"/>
        <v>146</v>
      </c>
      <c r="ED48" s="621">
        <f t="shared" si="37"/>
        <v>6.6213151927437638E-2</v>
      </c>
      <c r="EE48" s="294">
        <v>8339</v>
      </c>
      <c r="EF48" s="602">
        <f t="shared" si="38"/>
        <v>2550</v>
      </c>
      <c r="EG48" s="621">
        <f t="shared" si="39"/>
        <v>0.44049058559336673</v>
      </c>
      <c r="EH48" s="294">
        <v>13202</v>
      </c>
      <c r="EI48" s="602">
        <f t="shared" si="40"/>
        <v>2645</v>
      </c>
      <c r="EJ48" s="621">
        <f t="shared" si="41"/>
        <v>0.25054466230936817</v>
      </c>
      <c r="EK48" s="294">
        <v>153090</v>
      </c>
      <c r="EL48" s="602">
        <f t="shared" si="42"/>
        <v>3202</v>
      </c>
      <c r="EM48" s="621">
        <f t="shared" si="43"/>
        <v>2.1362617421007687E-2</v>
      </c>
    </row>
    <row r="49" spans="1:143" x14ac:dyDescent="0.3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1234</v>
      </c>
      <c r="DT49" s="602">
        <f t="shared" si="30"/>
        <v>-1648</v>
      </c>
      <c r="DU49" s="621">
        <f t="shared" si="31"/>
        <v>-0.57182512144344211</v>
      </c>
      <c r="DV49" s="294">
        <v>19689</v>
      </c>
      <c r="DW49" s="602">
        <f t="shared" si="32"/>
        <v>-1918</v>
      </c>
      <c r="DX49" s="621">
        <f t="shared" si="33"/>
        <v>-8.8767529041514318E-2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19689</v>
      </c>
      <c r="EL49" s="602">
        <f t="shared" si="42"/>
        <v>-1918</v>
      </c>
      <c r="EM49" s="621">
        <f t="shared" si="43"/>
        <v>-8.8767529041514318E-2</v>
      </c>
    </row>
    <row r="50" spans="1:143" x14ac:dyDescent="0.3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Z50" s="602">
        <f t="shared" si="34"/>
        <v>0</v>
      </c>
      <c r="EA50" s="621" t="e">
        <f t="shared" si="35"/>
        <v>#DIV/0!</v>
      </c>
      <c r="EC50" s="602">
        <f t="shared" si="36"/>
        <v>0</v>
      </c>
      <c r="ED50" s="621" t="e">
        <f t="shared" si="37"/>
        <v>#DIV/0!</v>
      </c>
      <c r="EF50" s="602">
        <f t="shared" si="38"/>
        <v>0</v>
      </c>
      <c r="EG50" s="621" t="e">
        <f t="shared" si="39"/>
        <v>#DIV/0!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</row>
    <row r="51" spans="1:143" x14ac:dyDescent="0.3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Z51" s="602">
        <f t="shared" si="34"/>
        <v>0</v>
      </c>
      <c r="EA51" s="621" t="e">
        <f t="shared" si="35"/>
        <v>#DIV/0!</v>
      </c>
      <c r="EC51" s="602">
        <f t="shared" si="36"/>
        <v>0</v>
      </c>
      <c r="ED51" s="621" t="e">
        <f t="shared" si="37"/>
        <v>#DIV/0!</v>
      </c>
      <c r="EF51" s="602">
        <f t="shared" si="38"/>
        <v>0</v>
      </c>
      <c r="EG51" s="621" t="e">
        <f t="shared" si="39"/>
        <v>#DIV/0!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</row>
    <row r="52" spans="1:143" x14ac:dyDescent="0.3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  <c r="DM52" s="294">
        <v>15219</v>
      </c>
      <c r="DN52" s="602">
        <f t="shared" si="26"/>
        <v>281</v>
      </c>
      <c r="DO52" s="621">
        <f t="shared" si="27"/>
        <v>1.8811085821395099E-2</v>
      </c>
      <c r="DP52" s="294">
        <v>6953</v>
      </c>
      <c r="DQ52" s="602">
        <f t="shared" si="28"/>
        <v>-70</v>
      </c>
      <c r="DR52" s="621">
        <f t="shared" si="29"/>
        <v>-9.9672504627651998E-3</v>
      </c>
      <c r="DS52" s="294">
        <v>43184</v>
      </c>
      <c r="DT52" s="602">
        <f t="shared" si="30"/>
        <v>2025</v>
      </c>
      <c r="DU52" s="621">
        <f t="shared" si="31"/>
        <v>4.9199446050681502E-2</v>
      </c>
      <c r="DV52" s="294">
        <v>120199</v>
      </c>
      <c r="DW52" s="602">
        <f t="shared" si="32"/>
        <v>2475</v>
      </c>
      <c r="DX52" s="621">
        <f t="shared" si="33"/>
        <v>2.1023750467194454E-2</v>
      </c>
      <c r="DY52" s="294">
        <v>2512</v>
      </c>
      <c r="DZ52" s="602">
        <f t="shared" si="34"/>
        <v>-51</v>
      </c>
      <c r="EA52" s="621">
        <f t="shared" si="35"/>
        <v>-1.9898556379243076E-2</v>
      </c>
      <c r="EB52" s="294">
        <v>2351</v>
      </c>
      <c r="EC52" s="602">
        <f t="shared" si="36"/>
        <v>146</v>
      </c>
      <c r="ED52" s="621">
        <f t="shared" si="37"/>
        <v>6.6213151927437638E-2</v>
      </c>
      <c r="EE52" s="294">
        <v>8339</v>
      </c>
      <c r="EF52" s="602">
        <f t="shared" si="38"/>
        <v>2550</v>
      </c>
      <c r="EG52" s="621">
        <f t="shared" si="39"/>
        <v>0.44049058559336673</v>
      </c>
      <c r="EH52" s="294">
        <v>13202</v>
      </c>
      <c r="EI52" s="602">
        <f t="shared" si="40"/>
        <v>2645</v>
      </c>
      <c r="EJ52" s="621">
        <f t="shared" si="41"/>
        <v>0.25054466230936817</v>
      </c>
      <c r="EK52" s="294">
        <v>133401</v>
      </c>
      <c r="EL52" s="602">
        <f t="shared" si="42"/>
        <v>5120</v>
      </c>
      <c r="EM52" s="621">
        <f t="shared" si="43"/>
        <v>3.9912379853602638E-2</v>
      </c>
    </row>
    <row r="53" spans="1:143" x14ac:dyDescent="0.3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Z53" s="602">
        <f t="shared" si="34"/>
        <v>0</v>
      </c>
      <c r="EA53" s="621" t="e">
        <f t="shared" si="35"/>
        <v>#DIV/0!</v>
      </c>
      <c r="EC53" s="602">
        <f t="shared" si="36"/>
        <v>0</v>
      </c>
      <c r="ED53" s="621" t="e">
        <f t="shared" si="37"/>
        <v>#DIV/0!</v>
      </c>
      <c r="EF53" s="602">
        <f t="shared" si="38"/>
        <v>0</v>
      </c>
      <c r="EG53" s="621" t="e">
        <f t="shared" si="39"/>
        <v>#DIV/0!</v>
      </c>
      <c r="EI53" s="602">
        <f t="shared" si="40"/>
        <v>0</v>
      </c>
      <c r="EJ53" s="621" t="e">
        <f t="shared" si="41"/>
        <v>#DIV/0!</v>
      </c>
      <c r="EK53" s="294">
        <v>0</v>
      </c>
      <c r="EL53" s="602">
        <f t="shared" si="42"/>
        <v>0</v>
      </c>
      <c r="EM53" s="621" t="e">
        <f t="shared" si="43"/>
        <v>#DIV/0!</v>
      </c>
    </row>
    <row r="54" spans="1:143" x14ac:dyDescent="0.3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  <c r="DM54" s="294">
        <v>16101</v>
      </c>
      <c r="DN54" s="602">
        <f t="shared" si="26"/>
        <v>406</v>
      </c>
      <c r="DO54" s="621">
        <f t="shared" si="27"/>
        <v>2.586811086333227E-2</v>
      </c>
      <c r="DP54" s="294">
        <v>9401</v>
      </c>
      <c r="DQ54" s="602">
        <f t="shared" si="28"/>
        <v>-3879</v>
      </c>
      <c r="DR54" s="621">
        <f t="shared" si="29"/>
        <v>-0.29209337349397591</v>
      </c>
      <c r="DS54" s="294">
        <v>43442.8</v>
      </c>
      <c r="DT54" s="602">
        <f t="shared" si="30"/>
        <v>-2615.1999999999971</v>
      </c>
      <c r="DU54" s="621">
        <f t="shared" si="31"/>
        <v>-5.6780581006556884E-2</v>
      </c>
      <c r="DV54" s="294">
        <v>103927.8</v>
      </c>
      <c r="DW54" s="602">
        <f t="shared" si="32"/>
        <v>268.80000000000291</v>
      </c>
      <c r="DX54" s="621">
        <f t="shared" si="33"/>
        <v>2.5931178190027196E-3</v>
      </c>
      <c r="DY54" s="294">
        <v>6527</v>
      </c>
      <c r="DZ54" s="602">
        <f t="shared" si="34"/>
        <v>-1957</v>
      </c>
      <c r="EA54" s="621">
        <f t="shared" si="35"/>
        <v>-0.23066949552098068</v>
      </c>
      <c r="EB54" s="294">
        <v>8468</v>
      </c>
      <c r="EC54" s="602">
        <f t="shared" si="36"/>
        <v>849.5</v>
      </c>
      <c r="ED54" s="621">
        <f t="shared" si="37"/>
        <v>0.11150488941392663</v>
      </c>
      <c r="EE54" s="294">
        <v>9294</v>
      </c>
      <c r="EF54" s="602">
        <f t="shared" si="38"/>
        <v>-514</v>
      </c>
      <c r="EG54" s="621">
        <f t="shared" si="39"/>
        <v>-5.2406199021207175E-2</v>
      </c>
      <c r="EH54" s="294">
        <v>24315</v>
      </c>
      <c r="EI54" s="602">
        <f t="shared" si="40"/>
        <v>-1595.5</v>
      </c>
      <c r="EJ54" s="621">
        <f t="shared" si="41"/>
        <v>-6.1577352810636615E-2</v>
      </c>
      <c r="EK54" s="294">
        <v>128242.8</v>
      </c>
      <c r="EL54" s="602">
        <f t="shared" si="42"/>
        <v>-1326.6999999999971</v>
      </c>
      <c r="EM54" s="621">
        <f t="shared" si="43"/>
        <v>-1.0239292426072471E-2</v>
      </c>
    </row>
    <row r="55" spans="1:143" x14ac:dyDescent="0.3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  <c r="DM55" s="294">
        <v>16101</v>
      </c>
      <c r="DN55" s="602">
        <f t="shared" si="26"/>
        <v>406</v>
      </c>
      <c r="DO55" s="621">
        <f t="shared" si="27"/>
        <v>2.586811086333227E-2</v>
      </c>
      <c r="DP55" s="294">
        <v>9401</v>
      </c>
      <c r="DQ55" s="602">
        <f t="shared" si="28"/>
        <v>-3879</v>
      </c>
      <c r="DR55" s="621">
        <f t="shared" si="29"/>
        <v>-0.29209337349397591</v>
      </c>
      <c r="DS55" s="294">
        <v>43442.8</v>
      </c>
      <c r="DT55" s="602">
        <f t="shared" si="30"/>
        <v>-2615.1999999999971</v>
      </c>
      <c r="DU55" s="621">
        <f t="shared" si="31"/>
        <v>-5.6780581006556884E-2</v>
      </c>
      <c r="DV55" s="294">
        <v>103927.8</v>
      </c>
      <c r="DW55" s="602">
        <f t="shared" si="32"/>
        <v>268.80000000000291</v>
      </c>
      <c r="DX55" s="621">
        <f t="shared" si="33"/>
        <v>2.5931178190027196E-3</v>
      </c>
      <c r="DY55" s="294">
        <v>6527</v>
      </c>
      <c r="DZ55" s="602">
        <f t="shared" si="34"/>
        <v>-1957</v>
      </c>
      <c r="EA55" s="621">
        <f t="shared" si="35"/>
        <v>-0.23066949552098068</v>
      </c>
      <c r="EB55" s="294">
        <v>8468</v>
      </c>
      <c r="EC55" s="602">
        <f t="shared" si="36"/>
        <v>849.5</v>
      </c>
      <c r="ED55" s="621">
        <f t="shared" si="37"/>
        <v>0.11150488941392663</v>
      </c>
      <c r="EE55" s="294">
        <v>9294</v>
      </c>
      <c r="EF55" s="602">
        <f t="shared" si="38"/>
        <v>-514</v>
      </c>
      <c r="EG55" s="621">
        <f t="shared" si="39"/>
        <v>-5.2406199021207175E-2</v>
      </c>
      <c r="EH55" s="294">
        <v>24315</v>
      </c>
      <c r="EI55" s="602">
        <f t="shared" si="40"/>
        <v>-1595.5</v>
      </c>
      <c r="EJ55" s="621">
        <f t="shared" si="41"/>
        <v>-6.1577352810636615E-2</v>
      </c>
      <c r="EK55" s="294">
        <v>128242.8</v>
      </c>
      <c r="EL55" s="602">
        <f t="shared" si="42"/>
        <v>-1326.6999999999971</v>
      </c>
      <c r="EM55" s="621">
        <f t="shared" si="43"/>
        <v>-1.0239292426072471E-2</v>
      </c>
    </row>
    <row r="56" spans="1:143" x14ac:dyDescent="0.3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  <c r="DM56" s="294">
        <v>5251</v>
      </c>
      <c r="DN56" s="602">
        <f t="shared" si="26"/>
        <v>21</v>
      </c>
      <c r="DO56" s="621">
        <f t="shared" si="27"/>
        <v>4.0152963671128104E-3</v>
      </c>
      <c r="DP56" s="294">
        <v>822</v>
      </c>
      <c r="DQ56" s="602">
        <f t="shared" si="28"/>
        <v>-133</v>
      </c>
      <c r="DR56" s="621">
        <f t="shared" si="29"/>
        <v>-0.13926701570680627</v>
      </c>
      <c r="DS56" s="294">
        <v>11406</v>
      </c>
      <c r="DT56" s="602">
        <f t="shared" si="30"/>
        <v>94</v>
      </c>
      <c r="DU56" s="621">
        <f t="shared" si="31"/>
        <v>8.3097595473833104E-3</v>
      </c>
      <c r="DV56" s="294">
        <v>28533</v>
      </c>
      <c r="DW56" s="602">
        <f t="shared" si="32"/>
        <v>612</v>
      </c>
      <c r="DX56" s="621">
        <f t="shared" si="33"/>
        <v>2.1918985709680885E-2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28533</v>
      </c>
      <c r="EL56" s="602">
        <f t="shared" si="42"/>
        <v>612</v>
      </c>
      <c r="EM56" s="621">
        <f t="shared" si="43"/>
        <v>2.1918985709680885E-2</v>
      </c>
    </row>
    <row r="57" spans="1:143" x14ac:dyDescent="0.3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  <c r="DM57" s="294">
        <v>950</v>
      </c>
      <c r="DN57" s="602">
        <f t="shared" si="26"/>
        <v>184</v>
      </c>
      <c r="DO57" s="621">
        <f t="shared" si="27"/>
        <v>0.24020887728459531</v>
      </c>
      <c r="DP57" s="294">
        <v>2246</v>
      </c>
      <c r="DQ57" s="602">
        <f t="shared" si="28"/>
        <v>-105</v>
      </c>
      <c r="DR57" s="621">
        <f t="shared" si="29"/>
        <v>-4.4661846022968951E-2</v>
      </c>
      <c r="DS57" s="294">
        <v>5204</v>
      </c>
      <c r="DT57" s="602">
        <f t="shared" si="30"/>
        <v>299</v>
      </c>
      <c r="DU57" s="621">
        <f t="shared" si="31"/>
        <v>6.0958205912334355E-2</v>
      </c>
      <c r="DV57" s="294">
        <v>13996</v>
      </c>
      <c r="DW57" s="602">
        <f t="shared" si="32"/>
        <v>1254</v>
      </c>
      <c r="DX57" s="621">
        <f t="shared" si="33"/>
        <v>9.841469157118192E-2</v>
      </c>
      <c r="DY57" s="294">
        <v>2027</v>
      </c>
      <c r="DZ57" s="602">
        <f t="shared" si="34"/>
        <v>-45</v>
      </c>
      <c r="EA57" s="621">
        <f t="shared" si="35"/>
        <v>-2.171814671814672E-2</v>
      </c>
      <c r="EB57" s="294">
        <v>2199</v>
      </c>
      <c r="EC57" s="602">
        <f t="shared" si="36"/>
        <v>133</v>
      </c>
      <c r="ED57" s="621">
        <f t="shared" si="37"/>
        <v>6.43756050338819E-2</v>
      </c>
      <c r="EE57" s="294">
        <v>2701</v>
      </c>
      <c r="EF57" s="602">
        <f t="shared" si="38"/>
        <v>-90</v>
      </c>
      <c r="EG57" s="621">
        <f t="shared" si="39"/>
        <v>-3.2246506628448586E-2</v>
      </c>
      <c r="EH57" s="294">
        <v>6927</v>
      </c>
      <c r="EI57" s="602">
        <f t="shared" si="40"/>
        <v>-2</v>
      </c>
      <c r="EJ57" s="621">
        <f t="shared" si="41"/>
        <v>-2.8864193967383458E-4</v>
      </c>
      <c r="EK57" s="294">
        <v>20923</v>
      </c>
      <c r="EL57" s="602">
        <f t="shared" si="42"/>
        <v>1252</v>
      </c>
      <c r="EM57" s="621">
        <f t="shared" si="43"/>
        <v>6.3646993035432864E-2</v>
      </c>
    </row>
    <row r="58" spans="1:143" x14ac:dyDescent="0.3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  <c r="DM58" s="294">
        <v>6107</v>
      </c>
      <c r="DN58" s="602">
        <f t="shared" si="26"/>
        <v>471</v>
      </c>
      <c r="DO58" s="621">
        <f t="shared" si="27"/>
        <v>8.3569907735982968E-2</v>
      </c>
      <c r="DP58" s="294">
        <v>3172</v>
      </c>
      <c r="DQ58" s="602">
        <f t="shared" si="28"/>
        <v>-3440</v>
      </c>
      <c r="DR58" s="621">
        <f t="shared" si="29"/>
        <v>-0.52026618269812464</v>
      </c>
      <c r="DS58" s="294">
        <v>15215</v>
      </c>
      <c r="DT58" s="602">
        <f t="shared" si="30"/>
        <v>-2609</v>
      </c>
      <c r="DU58" s="621">
        <f t="shared" si="31"/>
        <v>-0.14637567324955117</v>
      </c>
      <c r="DV58" s="294">
        <v>33270</v>
      </c>
      <c r="DW58" s="602">
        <f t="shared" si="32"/>
        <v>-2333</v>
      </c>
      <c r="DX58" s="621">
        <f t="shared" si="33"/>
        <v>-6.5528185827037053E-2</v>
      </c>
      <c r="DY58" s="294">
        <v>2301</v>
      </c>
      <c r="DZ58" s="602">
        <f t="shared" si="34"/>
        <v>-2038</v>
      </c>
      <c r="EA58" s="621">
        <f t="shared" si="35"/>
        <v>-0.46969347775985248</v>
      </c>
      <c r="EB58" s="294">
        <v>3279</v>
      </c>
      <c r="EC58" s="602">
        <f t="shared" si="36"/>
        <v>202</v>
      </c>
      <c r="ED58" s="621">
        <f t="shared" si="37"/>
        <v>6.5648358791030217E-2</v>
      </c>
      <c r="EE58" s="294">
        <v>3319</v>
      </c>
      <c r="EF58" s="602">
        <f t="shared" si="38"/>
        <v>-25</v>
      </c>
      <c r="EG58" s="621">
        <f t="shared" si="39"/>
        <v>-7.4760765550239234E-3</v>
      </c>
      <c r="EH58" s="294">
        <v>8925</v>
      </c>
      <c r="EI58" s="602">
        <f t="shared" si="40"/>
        <v>-1835</v>
      </c>
      <c r="EJ58" s="621">
        <f t="shared" si="41"/>
        <v>-0.17053903345724908</v>
      </c>
      <c r="EK58" s="294">
        <v>42195</v>
      </c>
      <c r="EL58" s="602">
        <f t="shared" si="42"/>
        <v>-4168</v>
      </c>
      <c r="EM58" s="621">
        <f t="shared" si="43"/>
        <v>-8.9899273127278218E-2</v>
      </c>
    </row>
    <row r="59" spans="1:143" x14ac:dyDescent="0.3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  <c r="DM59" s="294">
        <v>3793</v>
      </c>
      <c r="DN59" s="602">
        <f t="shared" si="26"/>
        <v>-270</v>
      </c>
      <c r="DO59" s="621">
        <f t="shared" si="27"/>
        <v>-6.6453359586512425E-2</v>
      </c>
      <c r="DP59" s="294">
        <v>3161</v>
      </c>
      <c r="DQ59" s="602">
        <f t="shared" si="28"/>
        <v>-201</v>
      </c>
      <c r="DR59" s="621">
        <f t="shared" si="29"/>
        <v>-5.9785841760856634E-2</v>
      </c>
      <c r="DS59" s="294">
        <v>11617.8</v>
      </c>
      <c r="DT59" s="602">
        <f t="shared" si="30"/>
        <v>-399.20000000000073</v>
      </c>
      <c r="DU59" s="621">
        <f t="shared" si="31"/>
        <v>-3.3219605558791769E-2</v>
      </c>
      <c r="DV59" s="294">
        <v>28128.799999999999</v>
      </c>
      <c r="DW59" s="602">
        <f t="shared" si="32"/>
        <v>735.79999999999927</v>
      </c>
      <c r="DX59" s="621">
        <f t="shared" si="33"/>
        <v>2.686087686635269E-2</v>
      </c>
      <c r="DY59" s="294">
        <v>2199</v>
      </c>
      <c r="DZ59" s="602">
        <f t="shared" si="34"/>
        <v>126</v>
      </c>
      <c r="EA59" s="621">
        <f t="shared" si="35"/>
        <v>6.0781476121562955E-2</v>
      </c>
      <c r="EB59" s="294">
        <v>2990</v>
      </c>
      <c r="EC59" s="602">
        <f t="shared" si="36"/>
        <v>514.5</v>
      </c>
      <c r="ED59" s="621">
        <f t="shared" si="37"/>
        <v>0.20783680064633409</v>
      </c>
      <c r="EE59" s="294">
        <v>3274</v>
      </c>
      <c r="EF59" s="602">
        <f t="shared" si="38"/>
        <v>-399</v>
      </c>
      <c r="EG59" s="621">
        <f t="shared" si="39"/>
        <v>-0.10863054723659134</v>
      </c>
      <c r="EH59" s="294">
        <v>8463</v>
      </c>
      <c r="EI59" s="602">
        <f t="shared" si="40"/>
        <v>241.5</v>
      </c>
      <c r="EJ59" s="621">
        <f t="shared" si="41"/>
        <v>2.9374201787994891E-2</v>
      </c>
      <c r="EK59" s="294">
        <v>36591.800000000003</v>
      </c>
      <c r="EL59" s="602">
        <f t="shared" si="42"/>
        <v>977.30000000000291</v>
      </c>
      <c r="EM59" s="621">
        <f t="shared" si="43"/>
        <v>2.7441070350559545E-2</v>
      </c>
    </row>
    <row r="60" spans="1:143" x14ac:dyDescent="0.3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  <c r="DM60" s="294">
        <v>68402.399999999994</v>
      </c>
      <c r="DN60" s="602">
        <f t="shared" si="26"/>
        <v>-540.60000000000582</v>
      </c>
      <c r="DO60" s="621">
        <f t="shared" si="27"/>
        <v>-7.8412601714460614E-3</v>
      </c>
      <c r="DP60" s="294">
        <v>56732.6</v>
      </c>
      <c r="DQ60" s="602">
        <f t="shared" si="28"/>
        <v>1449.0999999999985</v>
      </c>
      <c r="DR60" s="621">
        <f t="shared" si="29"/>
        <v>2.6212160952182813E-2</v>
      </c>
      <c r="DS60" s="294">
        <v>196614.2</v>
      </c>
      <c r="DT60" s="602">
        <f t="shared" si="30"/>
        <v>-618.89999999999418</v>
      </c>
      <c r="DU60" s="621">
        <f t="shared" si="31"/>
        <v>-3.1379114357579642E-3</v>
      </c>
      <c r="DV60" s="294">
        <v>446698.5</v>
      </c>
      <c r="DW60" s="602">
        <f t="shared" si="32"/>
        <v>-13156.5</v>
      </c>
      <c r="DX60" s="621">
        <f t="shared" si="33"/>
        <v>-2.8610105359298039E-2</v>
      </c>
      <c r="DY60" s="294">
        <v>54988.5</v>
      </c>
      <c r="DZ60" s="602">
        <f t="shared" si="34"/>
        <v>2195.0999999999985</v>
      </c>
      <c r="EA60" s="621">
        <f t="shared" si="35"/>
        <v>4.1579061018990983E-2</v>
      </c>
      <c r="EB60" s="294">
        <v>53687.8</v>
      </c>
      <c r="EC60" s="602">
        <f t="shared" si="36"/>
        <v>1599.7000000000044</v>
      </c>
      <c r="ED60" s="621">
        <f t="shared" si="37"/>
        <v>3.0711429289991463E-2</v>
      </c>
      <c r="EE60" s="294">
        <v>54223</v>
      </c>
      <c r="EF60" s="602">
        <f t="shared" si="38"/>
        <v>1242.1999999999971</v>
      </c>
      <c r="EG60" s="621">
        <f t="shared" si="39"/>
        <v>2.3446229577507267E-2</v>
      </c>
      <c r="EH60" s="294">
        <v>162899.29999999999</v>
      </c>
      <c r="EI60" s="602">
        <f t="shared" si="40"/>
        <v>5037</v>
      </c>
      <c r="EJ60" s="621">
        <f t="shared" si="41"/>
        <v>3.1907554875356563E-2</v>
      </c>
      <c r="EK60" s="294">
        <v>609597.80000000005</v>
      </c>
      <c r="EL60" s="602">
        <f t="shared" si="42"/>
        <v>-8119.5</v>
      </c>
      <c r="EM60" s="621">
        <f t="shared" si="43"/>
        <v>-1.3144362315900816E-2</v>
      </c>
    </row>
    <row r="61" spans="1:143" x14ac:dyDescent="0.3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  <c r="DM61" s="294">
        <v>68352</v>
      </c>
      <c r="DN61" s="602">
        <f t="shared" si="26"/>
        <v>-538</v>
      </c>
      <c r="DO61" s="621">
        <f t="shared" si="27"/>
        <v>-7.809551458847438E-3</v>
      </c>
      <c r="DP61" s="294">
        <v>56686</v>
      </c>
      <c r="DQ61" s="602">
        <f t="shared" si="28"/>
        <v>1449</v>
      </c>
      <c r="DR61" s="621">
        <f t="shared" si="29"/>
        <v>2.623241667722722E-2</v>
      </c>
      <c r="DS61" s="294">
        <v>196464</v>
      </c>
      <c r="DT61" s="602">
        <f t="shared" si="30"/>
        <v>-607</v>
      </c>
      <c r="DU61" s="621">
        <f t="shared" si="31"/>
        <v>-3.0801081843599516E-3</v>
      </c>
      <c r="DV61" s="294">
        <v>446351</v>
      </c>
      <c r="DW61" s="602">
        <f t="shared" si="32"/>
        <v>-13138</v>
      </c>
      <c r="DX61" s="621">
        <f t="shared" si="33"/>
        <v>-2.8592632250173562E-2</v>
      </c>
      <c r="DY61" s="294">
        <v>54946</v>
      </c>
      <c r="DZ61" s="602">
        <f t="shared" si="34"/>
        <v>2195</v>
      </c>
      <c r="EA61" s="621">
        <f t="shared" si="35"/>
        <v>4.1610585581315994E-2</v>
      </c>
      <c r="EB61" s="294">
        <v>53647</v>
      </c>
      <c r="EC61" s="602">
        <f t="shared" si="36"/>
        <v>1619</v>
      </c>
      <c r="ED61" s="621">
        <f t="shared" si="37"/>
        <v>3.1117859614053972E-2</v>
      </c>
      <c r="EE61" s="294">
        <v>54182</v>
      </c>
      <c r="EF61" s="602">
        <f t="shared" si="38"/>
        <v>1247</v>
      </c>
      <c r="EG61" s="621">
        <f t="shared" si="39"/>
        <v>2.3557192783602531E-2</v>
      </c>
      <c r="EH61" s="294">
        <v>162775</v>
      </c>
      <c r="EI61" s="602">
        <f t="shared" si="40"/>
        <v>5061</v>
      </c>
      <c r="EJ61" s="621">
        <f t="shared" si="41"/>
        <v>3.2089732046616026E-2</v>
      </c>
      <c r="EK61" s="294">
        <v>609126</v>
      </c>
      <c r="EL61" s="602">
        <f t="shared" si="42"/>
        <v>-8077</v>
      </c>
      <c r="EM61" s="621">
        <f t="shared" si="43"/>
        <v>-1.3086456157860542E-2</v>
      </c>
    </row>
    <row r="62" spans="1:143" x14ac:dyDescent="0.3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  <c r="DM62" s="294">
        <v>3577</v>
      </c>
      <c r="DN62" s="602">
        <f t="shared" si="26"/>
        <v>-10884</v>
      </c>
      <c r="DO62" s="621">
        <f t="shared" si="27"/>
        <v>-0.7526450452942397</v>
      </c>
      <c r="DP62" s="294">
        <v>0</v>
      </c>
      <c r="DQ62" s="602">
        <f t="shared" si="28"/>
        <v>-3977</v>
      </c>
      <c r="DR62" s="621">
        <f t="shared" si="29"/>
        <v>-1</v>
      </c>
      <c r="DS62" s="294">
        <v>7275</v>
      </c>
      <c r="DT62" s="602">
        <f t="shared" si="30"/>
        <v>-22766</v>
      </c>
      <c r="DU62" s="621">
        <f t="shared" si="31"/>
        <v>-0.75783096434872343</v>
      </c>
      <c r="DV62" s="294">
        <v>42641</v>
      </c>
      <c r="DW62" s="602">
        <f t="shared" si="32"/>
        <v>-23775</v>
      </c>
      <c r="DX62" s="621">
        <f t="shared" si="33"/>
        <v>-0.35797097085039747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42641</v>
      </c>
      <c r="EL62" s="602">
        <f t="shared" si="42"/>
        <v>-23775</v>
      </c>
      <c r="EM62" s="621">
        <f t="shared" si="43"/>
        <v>-0.35797097085039747</v>
      </c>
    </row>
    <row r="63" spans="1:143" x14ac:dyDescent="0.3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  <c r="DM63" s="294">
        <v>64775</v>
      </c>
      <c r="DN63" s="602">
        <f t="shared" si="26"/>
        <v>10346</v>
      </c>
      <c r="DO63" s="621">
        <f t="shared" si="27"/>
        <v>0.19008249278877068</v>
      </c>
      <c r="DP63" s="294">
        <v>56686</v>
      </c>
      <c r="DQ63" s="602">
        <f t="shared" si="28"/>
        <v>5426</v>
      </c>
      <c r="DR63" s="621">
        <f t="shared" si="29"/>
        <v>0.10585251658213031</v>
      </c>
      <c r="DS63" s="294">
        <v>189189</v>
      </c>
      <c r="DT63" s="602">
        <f t="shared" si="30"/>
        <v>22159</v>
      </c>
      <c r="DU63" s="621">
        <f t="shared" si="31"/>
        <v>0.13266479075615159</v>
      </c>
      <c r="DV63" s="294">
        <v>403710</v>
      </c>
      <c r="DW63" s="602">
        <f t="shared" si="32"/>
        <v>10637</v>
      </c>
      <c r="DX63" s="621">
        <f t="shared" si="33"/>
        <v>2.7061131138490815E-2</v>
      </c>
      <c r="DY63" s="294">
        <v>54946</v>
      </c>
      <c r="DZ63" s="602">
        <f t="shared" si="34"/>
        <v>2195</v>
      </c>
      <c r="EA63" s="621">
        <f t="shared" si="35"/>
        <v>4.1610585581315994E-2</v>
      </c>
      <c r="EB63" s="294">
        <v>53647</v>
      </c>
      <c r="EC63" s="602">
        <f t="shared" si="36"/>
        <v>1619</v>
      </c>
      <c r="ED63" s="621">
        <f t="shared" si="37"/>
        <v>3.1117859614053972E-2</v>
      </c>
      <c r="EE63" s="294">
        <v>54182</v>
      </c>
      <c r="EF63" s="602">
        <f t="shared" si="38"/>
        <v>1247</v>
      </c>
      <c r="EG63" s="621">
        <f t="shared" si="39"/>
        <v>2.3557192783602531E-2</v>
      </c>
      <c r="EH63" s="294">
        <v>162775</v>
      </c>
      <c r="EI63" s="602">
        <f t="shared" si="40"/>
        <v>5061</v>
      </c>
      <c r="EJ63" s="621">
        <f t="shared" si="41"/>
        <v>3.2089732046616026E-2</v>
      </c>
      <c r="EK63" s="294">
        <v>566485</v>
      </c>
      <c r="EL63" s="602">
        <f t="shared" si="42"/>
        <v>15698</v>
      </c>
      <c r="EM63" s="621">
        <f t="shared" si="43"/>
        <v>2.8501035790605079E-2</v>
      </c>
    </row>
    <row r="64" spans="1:143" x14ac:dyDescent="0.3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  <c r="DM64" s="294">
        <v>38273</v>
      </c>
      <c r="DN64" s="602">
        <f t="shared" si="26"/>
        <v>7319</v>
      </c>
      <c r="DO64" s="621">
        <f t="shared" si="27"/>
        <v>0.23644763197002003</v>
      </c>
      <c r="DP64" s="294">
        <v>27160</v>
      </c>
      <c r="DQ64" s="602">
        <f t="shared" si="28"/>
        <v>1129</v>
      </c>
      <c r="DR64" s="621">
        <f t="shared" si="29"/>
        <v>4.3371364911067571E-2</v>
      </c>
      <c r="DS64" s="294">
        <v>105641</v>
      </c>
      <c r="DT64" s="602">
        <f t="shared" si="30"/>
        <v>10508</v>
      </c>
      <c r="DU64" s="621">
        <f t="shared" si="31"/>
        <v>0.11045588807248799</v>
      </c>
      <c r="DV64" s="294">
        <v>237656</v>
      </c>
      <c r="DW64" s="602">
        <f t="shared" si="32"/>
        <v>-875</v>
      </c>
      <c r="DX64" s="621">
        <f t="shared" si="33"/>
        <v>-3.6682863024093304E-3</v>
      </c>
      <c r="DY64" s="294">
        <v>20137</v>
      </c>
      <c r="DZ64" s="602">
        <f t="shared" si="34"/>
        <v>-4995</v>
      </c>
      <c r="EA64" s="621">
        <f t="shared" si="35"/>
        <v>-0.19875059684863919</v>
      </c>
      <c r="EB64" s="294">
        <v>24123</v>
      </c>
      <c r="EC64" s="602">
        <f t="shared" si="36"/>
        <v>2899</v>
      </c>
      <c r="ED64" s="621">
        <f t="shared" si="37"/>
        <v>0.13659065209197135</v>
      </c>
      <c r="EE64" s="294">
        <v>23384</v>
      </c>
      <c r="EF64" s="602">
        <f t="shared" si="38"/>
        <v>4191</v>
      </c>
      <c r="EG64" s="621">
        <f t="shared" si="39"/>
        <v>0.21836086073047464</v>
      </c>
      <c r="EH64" s="294">
        <v>67644</v>
      </c>
      <c r="EI64" s="602">
        <f t="shared" si="40"/>
        <v>2095</v>
      </c>
      <c r="EJ64" s="621">
        <f t="shared" si="41"/>
        <v>3.1960823200964161E-2</v>
      </c>
      <c r="EK64" s="294">
        <v>424339</v>
      </c>
      <c r="EL64" s="602">
        <f t="shared" si="42"/>
        <v>0</v>
      </c>
      <c r="EM64" s="621">
        <f t="shared" si="43"/>
        <v>0</v>
      </c>
    </row>
    <row r="65" spans="1:143" x14ac:dyDescent="0.3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  <c r="EE65" s="294">
        <v>12393</v>
      </c>
      <c r="EF65" s="602">
        <f t="shared" si="38"/>
        <v>-1012</v>
      </c>
      <c r="EG65" s="621">
        <f t="shared" si="39"/>
        <v>-7.549421857515852E-2</v>
      </c>
      <c r="EH65" s="294">
        <v>39187</v>
      </c>
      <c r="EI65" s="602">
        <f t="shared" si="40"/>
        <v>-3002</v>
      </c>
      <c r="EJ65" s="621">
        <f t="shared" si="41"/>
        <v>-7.1155988527815309E-2</v>
      </c>
      <c r="EK65" s="294">
        <v>115270</v>
      </c>
      <c r="EL65" s="602">
        <f t="shared" si="42"/>
        <v>0</v>
      </c>
      <c r="EM65" s="621">
        <f t="shared" si="43"/>
        <v>0</v>
      </c>
    </row>
    <row r="66" spans="1:143" x14ac:dyDescent="0.3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  <c r="DM66" s="294">
        <v>19131</v>
      </c>
      <c r="DN66" s="602">
        <f t="shared" si="26"/>
        <v>3784</v>
      </c>
      <c r="DO66" s="621">
        <f t="shared" si="27"/>
        <v>0.2465628461588584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T66" s="602">
        <f t="shared" si="30"/>
        <v>0</v>
      </c>
      <c r="DU66" s="621" t="e">
        <f t="shared" si="31"/>
        <v>#DIV/0!</v>
      </c>
      <c r="DV66" s="294">
        <v>56879</v>
      </c>
      <c r="DW66" s="602">
        <f t="shared" si="32"/>
        <v>4743</v>
      </c>
      <c r="DX66" s="621">
        <f t="shared" si="33"/>
        <v>9.0973607488108024E-2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  <c r="EE66" s="294">
        <v>18405</v>
      </c>
      <c r="EF66" s="602">
        <f t="shared" si="38"/>
        <v>-1932</v>
      </c>
      <c r="EG66" s="621">
        <f t="shared" si="39"/>
        <v>-9.4999262428086734E-2</v>
      </c>
      <c r="EH66" s="294">
        <v>55944</v>
      </c>
      <c r="EI66" s="602">
        <f t="shared" si="40"/>
        <v>-2620</v>
      </c>
      <c r="EJ66" s="621">
        <f t="shared" si="41"/>
        <v>-4.4737381326412133E-2</v>
      </c>
      <c r="EK66" s="294">
        <v>166405</v>
      </c>
      <c r="EL66" s="602">
        <f t="shared" si="42"/>
        <v>11326</v>
      </c>
      <c r="EM66" s="621">
        <f t="shared" si="43"/>
        <v>7.303374409172099E-2</v>
      </c>
    </row>
    <row r="67" spans="1:143" x14ac:dyDescent="0.3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347.5</v>
      </c>
      <c r="DW67" s="602">
        <f t="shared" si="32"/>
        <v>-18.5</v>
      </c>
      <c r="DX67" s="621">
        <f t="shared" si="33"/>
        <v>-5.0546448087431695E-2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  <c r="EE67" s="294">
        <v>41</v>
      </c>
      <c r="EF67" s="602">
        <f t="shared" si="38"/>
        <v>-4.7999999999999972</v>
      </c>
      <c r="EG67" s="621">
        <f t="shared" si="39"/>
        <v>-0.1048034934497816</v>
      </c>
      <c r="EH67" s="294">
        <v>124.3</v>
      </c>
      <c r="EI67" s="602">
        <f t="shared" si="40"/>
        <v>-24.000000000000014</v>
      </c>
      <c r="EJ67" s="621">
        <f t="shared" si="41"/>
        <v>-0.16183412002697245</v>
      </c>
      <c r="EK67" s="294">
        <v>471.8</v>
      </c>
      <c r="EL67" s="602">
        <f t="shared" si="42"/>
        <v>-42.499999999999943</v>
      </c>
      <c r="EM67" s="621">
        <f t="shared" si="43"/>
        <v>-8.2636593427960231E-2</v>
      </c>
    </row>
    <row r="68" spans="1:143" x14ac:dyDescent="0.3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  <c r="DM68" s="294">
        <v>88545.5</v>
      </c>
      <c r="DN68" s="602">
        <f t="shared" si="26"/>
        <v>2134.5</v>
      </c>
      <c r="DO68" s="621">
        <f t="shared" si="27"/>
        <v>2.4701716216685377E-2</v>
      </c>
      <c r="DP68" s="294">
        <v>60482.8</v>
      </c>
      <c r="DQ68" s="602">
        <f t="shared" si="28"/>
        <v>1128.8000000000029</v>
      </c>
      <c r="DR68" s="621">
        <f t="shared" si="29"/>
        <v>1.9018094820905128E-2</v>
      </c>
      <c r="DS68" s="294">
        <v>263294.5</v>
      </c>
      <c r="DT68" s="602">
        <f t="shared" si="30"/>
        <v>8412.8999999999942</v>
      </c>
      <c r="DU68" s="621">
        <f t="shared" si="31"/>
        <v>3.3007090350970783E-2</v>
      </c>
      <c r="DV68" s="294">
        <v>748313.5</v>
      </c>
      <c r="DW68" s="602">
        <f t="shared" si="32"/>
        <v>2174.8000000000466</v>
      </c>
      <c r="DX68" s="621">
        <f t="shared" si="33"/>
        <v>2.9147395785797557E-3</v>
      </c>
      <c r="DY68" s="294">
        <v>61462</v>
      </c>
      <c r="DZ68" s="602">
        <f t="shared" si="34"/>
        <v>545.19999999999709</v>
      </c>
      <c r="EA68" s="621">
        <f t="shared" si="35"/>
        <v>8.949912011136452E-3</v>
      </c>
      <c r="EB68" s="294">
        <v>61170</v>
      </c>
      <c r="EC68" s="602">
        <f t="shared" si="36"/>
        <v>496.19999999999709</v>
      </c>
      <c r="ED68" s="621">
        <f t="shared" si="37"/>
        <v>8.1781592713823272E-3</v>
      </c>
      <c r="EE68" s="294">
        <v>86926.3</v>
      </c>
      <c r="EF68" s="602">
        <f t="shared" si="38"/>
        <v>-4491.8999999999942</v>
      </c>
      <c r="EG68" s="621">
        <f t="shared" si="39"/>
        <v>-4.9135730084381386E-2</v>
      </c>
      <c r="EH68" s="294">
        <v>209558.3</v>
      </c>
      <c r="EI68" s="602">
        <f t="shared" si="40"/>
        <v>-3450.5</v>
      </c>
      <c r="EJ68" s="621">
        <f t="shared" si="41"/>
        <v>-1.6198861267703493E-2</v>
      </c>
      <c r="EK68" s="294">
        <v>957871.8</v>
      </c>
      <c r="EL68" s="602">
        <f t="shared" si="42"/>
        <v>-27625.050799999968</v>
      </c>
      <c r="EM68" s="621">
        <f t="shared" si="43"/>
        <v>-2.8031597237043113E-2</v>
      </c>
    </row>
    <row r="69" spans="1:143" x14ac:dyDescent="0.3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44">BZ69-AY69</f>
        <v>2471.049199999994</v>
      </c>
      <c r="CB69" s="621">
        <f t="shared" ref="CB69:CB84" si="45">CA69/AY69</f>
        <v>3.5483722422767948E-2</v>
      </c>
      <c r="CC69" s="294">
        <v>182952</v>
      </c>
      <c r="CD69" s="602">
        <f t="shared" ref="CD69:CD84" si="46">CC69-AZ69</f>
        <v>3107.0492000000086</v>
      </c>
      <c r="CE69" s="621">
        <f t="shared" ref="CE69:CE84" si="47">CD69/AZ69</f>
        <v>1.7276265951192936E-2</v>
      </c>
      <c r="CF69" s="294">
        <v>737376.95079999999</v>
      </c>
      <c r="CG69" s="602">
        <f t="shared" ref="CG69:CG84" si="48">CF69-BA69</f>
        <v>0</v>
      </c>
      <c r="CH69" s="621">
        <f t="shared" ref="CH69:CH84" si="49">CG69/BA69</f>
        <v>0</v>
      </c>
      <c r="CI69" s="294">
        <v>95283</v>
      </c>
      <c r="CJ69" s="602">
        <f t="shared" ref="CJ69:CJ84" si="50">CI69-BB69</f>
        <v>8205.1122000000032</v>
      </c>
      <c r="CK69" s="621">
        <f t="shared" ref="CK69:CK84" si="51">CJ69/BB69</f>
        <v>9.4227276376356972E-2</v>
      </c>
      <c r="CL69" s="294">
        <v>108642</v>
      </c>
      <c r="CM69" s="602">
        <f t="shared" ref="CM69:CM84" si="52">CL69-BC69</f>
        <v>1595</v>
      </c>
      <c r="CN69" s="621">
        <f t="shared" ref="CN69:CN84" si="53">CM69/BC69</f>
        <v>1.489999719749269E-2</v>
      </c>
      <c r="CO69" s="294">
        <v>134616</v>
      </c>
      <c r="CP69" s="602">
        <f t="shared" ref="CP69:CP84" si="54">CO69-BD69</f>
        <v>15035</v>
      </c>
      <c r="CQ69" s="621">
        <f t="shared" ref="CQ69:CQ84" si="55">CP69/BD69</f>
        <v>0.12573067627800402</v>
      </c>
      <c r="CR69" s="294">
        <v>338541</v>
      </c>
      <c r="CS69" s="602">
        <f t="shared" ref="CS69:CS84" si="56">CR69-BE69</f>
        <v>22900.787699999986</v>
      </c>
      <c r="CT69" s="621">
        <f t="shared" ref="CT69:CT84" si="57">CS69/BE69</f>
        <v>7.2553454241863033E-2</v>
      </c>
      <c r="CU69" s="294">
        <v>1049570</v>
      </c>
      <c r="CV69" s="602">
        <f t="shared" ref="CV69:CV84" si="58">CU69-BF69</f>
        <v>-3447.1631000000052</v>
      </c>
      <c r="CW69" s="621">
        <f t="shared" ref="CW69:CW84" si="59">CV69/BF69</f>
        <v>-3.2736058070049184E-3</v>
      </c>
      <c r="CX69" s="294">
        <v>123775</v>
      </c>
      <c r="CY69" s="602">
        <f t="shared" ref="CY69:CY84" si="60">CX69-BI69</f>
        <v>-11802</v>
      </c>
      <c r="CZ69" s="621">
        <f t="shared" ref="CZ69:CZ84" si="61">CY69/BI69</f>
        <v>-8.7050163375793826E-2</v>
      </c>
      <c r="DA69" s="294">
        <v>103458</v>
      </c>
      <c r="DB69" s="602">
        <f t="shared" ref="DB69:DB84" si="62">DA69-BJ69</f>
        <v>-6019</v>
      </c>
      <c r="DC69" s="621">
        <f t="shared" ref="DC69:DC84" si="63">DB69/BJ69</f>
        <v>-5.4979584752961809E-2</v>
      </c>
      <c r="DD69" s="294">
        <v>99491</v>
      </c>
      <c r="DE69" s="602">
        <f t="shared" ref="DE69:DE84" si="64">DD69-BK69</f>
        <v>1189</v>
      </c>
      <c r="DF69" s="621">
        <f t="shared" ref="DF69:DF84" si="65">DE69/BK69</f>
        <v>1.209537954466847E-2</v>
      </c>
      <c r="DG69" s="294">
        <v>326724</v>
      </c>
      <c r="DH69" s="602">
        <f t="shared" ref="DH69:DH84" si="66">DG69-BL69</f>
        <v>-16632</v>
      </c>
      <c r="DI69" s="621">
        <f t="shared" ref="DI69:DI84" si="67">DH69/BL69</f>
        <v>-4.8439520497675879E-2</v>
      </c>
      <c r="DJ69" s="294">
        <v>80821</v>
      </c>
      <c r="DK69" s="602">
        <f t="shared" ref="DK69:DK84" si="68">DJ69-BM69</f>
        <v>9051</v>
      </c>
      <c r="DL69" s="621">
        <f t="shared" ref="DL69:DL84" si="69">DK69/BM69</f>
        <v>0.12611118851887976</v>
      </c>
      <c r="DM69" s="294">
        <v>67316</v>
      </c>
      <c r="DN69" s="602">
        <f t="shared" ref="DN69:DN84" si="70">DM69-BN69</f>
        <v>5903</v>
      </c>
      <c r="DO69" s="621">
        <f t="shared" ref="DO69:DO84" si="71">DN69/BN69</f>
        <v>9.6119714067054204E-2</v>
      </c>
      <c r="DP69" s="294">
        <v>53158</v>
      </c>
      <c r="DQ69" s="602">
        <f t="shared" ref="DQ69:DQ84" si="72">DP69-BO69</f>
        <v>1620</v>
      </c>
      <c r="DR69" s="621">
        <f t="shared" ref="DR69:DR84" si="73">DQ69/BO69</f>
        <v>3.143311731149831E-2</v>
      </c>
      <c r="DS69" s="294">
        <v>201295</v>
      </c>
      <c r="DT69" s="602">
        <f t="shared" ref="DT69:DT84" si="74">DS69-BP69</f>
        <v>16574</v>
      </c>
      <c r="DU69" s="621">
        <f t="shared" ref="DU69:DU84" si="75">DT69/BP69</f>
        <v>8.9724503440323511E-2</v>
      </c>
      <c r="DV69" s="294">
        <v>528019</v>
      </c>
      <c r="DW69" s="602">
        <f t="shared" ref="DW69:DW84" si="76">DV69-BQ69</f>
        <v>-58</v>
      </c>
      <c r="DX69" s="621">
        <f t="shared" ref="DX69:DX84" si="77">DW69/BQ69</f>
        <v>-1.0983246761362453E-4</v>
      </c>
      <c r="DY69" s="294">
        <v>56172</v>
      </c>
      <c r="DZ69" s="602">
        <f t="shared" ref="DZ69:DZ84" si="78">DY69-BT69</f>
        <v>394</v>
      </c>
      <c r="EA69" s="621">
        <f t="shared" ref="EA69:EA84" si="79">DZ69/BT69</f>
        <v>7.0637168776220014E-3</v>
      </c>
      <c r="EB69" s="294">
        <v>55432</v>
      </c>
      <c r="EC69" s="602">
        <f t="shared" ref="EC69:EC84" si="80">EB69-BW69</f>
        <v>368</v>
      </c>
      <c r="ED69" s="621">
        <f t="shared" ref="ED69:ED84" si="81">EC69/BW69</f>
        <v>6.6831323550777281E-3</v>
      </c>
      <c r="EE69" s="294">
        <v>69814</v>
      </c>
      <c r="EF69" s="602">
        <f t="shared" ref="EF69:EF84" si="82">EE69-BZ69</f>
        <v>-2296</v>
      </c>
      <c r="EG69" s="621">
        <f t="shared" ref="EG69:EG84" si="83">EF69/BZ69</f>
        <v>-3.184024407155734E-2</v>
      </c>
      <c r="EH69" s="294">
        <v>181418</v>
      </c>
      <c r="EI69" s="602">
        <f t="shared" ref="EI69:EI84" si="84">EH69-CC69</f>
        <v>-1534</v>
      </c>
      <c r="EJ69" s="621">
        <f t="shared" ref="EJ69:EJ84" si="85">EI69/CC69</f>
        <v>-8.3847129301674751E-3</v>
      </c>
      <c r="EK69" s="294">
        <v>709437</v>
      </c>
      <c r="EL69" s="602">
        <f t="shared" ref="EL69:EL84" si="86">EK69-CF69</f>
        <v>-27939.950799999991</v>
      </c>
      <c r="EM69" s="621">
        <f t="shared" ref="EM69:EM84" si="87">EL69/CF69</f>
        <v>-3.7891001026933636E-2</v>
      </c>
    </row>
    <row r="70" spans="1:143" x14ac:dyDescent="0.3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44"/>
        <v>970</v>
      </c>
      <c r="CB70" s="621">
        <f t="shared" si="45"/>
        <v>1.5429889445637477E-2</v>
      </c>
      <c r="CC70" s="294">
        <v>169125</v>
      </c>
      <c r="CD70" s="602">
        <f t="shared" si="46"/>
        <v>1408</v>
      </c>
      <c r="CE70" s="621">
        <f t="shared" si="47"/>
        <v>8.3950941168754508E-3</v>
      </c>
      <c r="CF70" s="294">
        <v>613979.18460000004</v>
      </c>
      <c r="CG70" s="602">
        <f t="shared" si="48"/>
        <v>0</v>
      </c>
      <c r="CH70" s="621">
        <f t="shared" si="49"/>
        <v>0</v>
      </c>
      <c r="CI70" s="294">
        <v>75459</v>
      </c>
      <c r="CJ70" s="602">
        <f t="shared" si="50"/>
        <v>3519.7929000000004</v>
      </c>
      <c r="CK70" s="621">
        <f t="shared" si="51"/>
        <v>4.8927324082224985E-2</v>
      </c>
      <c r="CL70" s="294">
        <v>80916</v>
      </c>
      <c r="CM70" s="602">
        <f t="shared" si="52"/>
        <v>1838</v>
      </c>
      <c r="CN70" s="621">
        <f t="shared" si="53"/>
        <v>2.3242874124282355E-2</v>
      </c>
      <c r="CO70" s="294">
        <v>97061</v>
      </c>
      <c r="CP70" s="602">
        <f t="shared" si="54"/>
        <v>9588</v>
      </c>
      <c r="CQ70" s="621">
        <f t="shared" si="55"/>
        <v>0.10961096566940656</v>
      </c>
      <c r="CR70" s="294">
        <v>253436</v>
      </c>
      <c r="CS70" s="602">
        <f t="shared" si="56"/>
        <v>14945.7929</v>
      </c>
      <c r="CT70" s="621">
        <f t="shared" si="57"/>
        <v>6.2668371509833787E-2</v>
      </c>
      <c r="CU70" s="294">
        <v>841992</v>
      </c>
      <c r="CV70" s="602">
        <f t="shared" si="58"/>
        <v>-10477</v>
      </c>
      <c r="CW70" s="621">
        <f t="shared" si="59"/>
        <v>-1.2290182986126181E-2</v>
      </c>
      <c r="CX70" s="294">
        <v>89994</v>
      </c>
      <c r="CY70" s="602">
        <f t="shared" si="60"/>
        <v>-6210</v>
      </c>
      <c r="CZ70" s="621">
        <f t="shared" si="61"/>
        <v>-6.4550330547586382E-2</v>
      </c>
      <c r="DA70" s="294">
        <v>76965</v>
      </c>
      <c r="DB70" s="602">
        <f t="shared" si="62"/>
        <v>-2111</v>
      </c>
      <c r="DC70" s="621">
        <f t="shared" si="63"/>
        <v>-2.6695836916384236E-2</v>
      </c>
      <c r="DD70" s="294">
        <v>76046</v>
      </c>
      <c r="DE70" s="602">
        <f t="shared" si="64"/>
        <v>1312</v>
      </c>
      <c r="DF70" s="621">
        <f t="shared" si="65"/>
        <v>1.7555597184681672E-2</v>
      </c>
      <c r="DG70" s="294">
        <v>243005</v>
      </c>
      <c r="DH70" s="602">
        <f t="shared" si="66"/>
        <v>-7009</v>
      </c>
      <c r="DI70" s="621">
        <f t="shared" si="67"/>
        <v>-2.8034430071915972E-2</v>
      </c>
      <c r="DJ70" s="294">
        <v>69144</v>
      </c>
      <c r="DK70" s="602">
        <f t="shared" si="68"/>
        <v>4301</v>
      </c>
      <c r="DL70" s="621">
        <f t="shared" si="69"/>
        <v>6.632944188270129E-2</v>
      </c>
      <c r="DM70" s="294">
        <v>62032</v>
      </c>
      <c r="DN70" s="602">
        <f t="shared" si="70"/>
        <v>5572</v>
      </c>
      <c r="DO70" s="621">
        <f t="shared" si="71"/>
        <v>9.8689337584130357E-2</v>
      </c>
      <c r="DP70" s="294">
        <v>49903</v>
      </c>
      <c r="DQ70" s="602">
        <f t="shared" si="72"/>
        <v>1789</v>
      </c>
      <c r="DR70" s="621">
        <f t="shared" si="73"/>
        <v>3.7182524836845823E-2</v>
      </c>
      <c r="DS70" s="294">
        <v>181079</v>
      </c>
      <c r="DT70" s="602">
        <f t="shared" si="74"/>
        <v>11662</v>
      </c>
      <c r="DU70" s="621">
        <f t="shared" si="75"/>
        <v>6.8836067218756083E-2</v>
      </c>
      <c r="DV70" s="294">
        <v>424084</v>
      </c>
      <c r="DW70" s="602">
        <f t="shared" si="76"/>
        <v>4653</v>
      </c>
      <c r="DX70" s="621">
        <f t="shared" si="77"/>
        <v>1.1093600616072728E-2</v>
      </c>
      <c r="DY70" s="294">
        <v>52718</v>
      </c>
      <c r="DZ70" s="602">
        <f t="shared" si="78"/>
        <v>818</v>
      </c>
      <c r="EA70" s="621">
        <f t="shared" si="79"/>
        <v>1.5761078998073219E-2</v>
      </c>
      <c r="EB70" s="294">
        <v>53560</v>
      </c>
      <c r="EC70" s="602">
        <f t="shared" si="80"/>
        <v>170</v>
      </c>
      <c r="ED70" s="621">
        <f t="shared" si="81"/>
        <v>3.184116875819442E-3</v>
      </c>
      <c r="EE70" s="294">
        <v>62033</v>
      </c>
      <c r="EF70" s="602">
        <f t="shared" si="82"/>
        <v>-1802</v>
      </c>
      <c r="EG70" s="621">
        <f t="shared" si="83"/>
        <v>-2.8229027962716379E-2</v>
      </c>
      <c r="EH70" s="294">
        <v>168311</v>
      </c>
      <c r="EI70" s="602">
        <f t="shared" si="84"/>
        <v>-814</v>
      </c>
      <c r="EJ70" s="621">
        <f t="shared" si="85"/>
        <v>-4.8130081300813005E-3</v>
      </c>
      <c r="EK70" s="294">
        <v>592395</v>
      </c>
      <c r="EL70" s="602">
        <f t="shared" si="86"/>
        <v>-21584.184600000037</v>
      </c>
      <c r="EM70" s="621">
        <f t="shared" si="87"/>
        <v>-3.5154586900306518E-2</v>
      </c>
    </row>
    <row r="71" spans="1:143" x14ac:dyDescent="0.3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44"/>
        <v>1142</v>
      </c>
      <c r="CB71" s="621">
        <f t="shared" si="45"/>
        <v>0.22084703152194934</v>
      </c>
      <c r="CC71" s="294">
        <v>10062</v>
      </c>
      <c r="CD71" s="602">
        <f t="shared" si="46"/>
        <v>1067</v>
      </c>
      <c r="CE71" s="621">
        <f t="shared" si="47"/>
        <v>0.11862145636464702</v>
      </c>
      <c r="CF71" s="294">
        <v>100232.98389999999</v>
      </c>
      <c r="CG71" s="602">
        <f t="shared" si="48"/>
        <v>0</v>
      </c>
      <c r="CH71" s="621">
        <f t="shared" si="49"/>
        <v>0</v>
      </c>
      <c r="CI71" s="294">
        <v>16747</v>
      </c>
      <c r="CJ71" s="602">
        <f t="shared" si="50"/>
        <v>2321.3245000000006</v>
      </c>
      <c r="CK71" s="621">
        <f t="shared" si="51"/>
        <v>0.16091617338820638</v>
      </c>
      <c r="CL71" s="294">
        <v>24091</v>
      </c>
      <c r="CM71" s="602">
        <f t="shared" si="52"/>
        <v>-11</v>
      </c>
      <c r="CN71" s="621">
        <f t="shared" si="53"/>
        <v>-4.5639366027715541E-4</v>
      </c>
      <c r="CO71" s="294">
        <v>32759</v>
      </c>
      <c r="CP71" s="602">
        <f t="shared" si="54"/>
        <v>4875</v>
      </c>
      <c r="CQ71" s="621">
        <f t="shared" si="55"/>
        <v>0.17483144455601779</v>
      </c>
      <c r="CR71" s="294">
        <v>73597</v>
      </c>
      <c r="CS71" s="602">
        <f t="shared" si="56"/>
        <v>7182</v>
      </c>
      <c r="CT71" s="621">
        <f t="shared" si="57"/>
        <v>0.10813822178724686</v>
      </c>
      <c r="CU71" s="294">
        <v>173919</v>
      </c>
      <c r="CV71" s="602">
        <f t="shared" si="58"/>
        <v>7271</v>
      </c>
      <c r="CW71" s="621">
        <f t="shared" si="59"/>
        <v>4.363088665930584E-2</v>
      </c>
      <c r="CX71" s="294">
        <v>29565</v>
      </c>
      <c r="CY71" s="602">
        <f t="shared" si="60"/>
        <v>-4866</v>
      </c>
      <c r="CZ71" s="621">
        <f t="shared" si="61"/>
        <v>-0.1413261305219134</v>
      </c>
      <c r="DA71" s="294">
        <v>23102</v>
      </c>
      <c r="DB71" s="602">
        <f t="shared" si="62"/>
        <v>-3539</v>
      </c>
      <c r="DC71" s="621">
        <f t="shared" si="63"/>
        <v>-0.1328403588453887</v>
      </c>
      <c r="DD71" s="294">
        <v>19811</v>
      </c>
      <c r="DE71" s="602">
        <f t="shared" si="64"/>
        <v>-182</v>
      </c>
      <c r="DF71" s="621">
        <f t="shared" si="65"/>
        <v>-9.1031861151402993E-3</v>
      </c>
      <c r="DG71" s="294">
        <v>72478</v>
      </c>
      <c r="DH71" s="602">
        <f t="shared" si="66"/>
        <v>-8587</v>
      </c>
      <c r="DI71" s="621">
        <f t="shared" si="67"/>
        <v>-0.10592734225621415</v>
      </c>
      <c r="DJ71" s="294">
        <v>8477</v>
      </c>
      <c r="DK71" s="602">
        <f t="shared" si="68"/>
        <v>4990</v>
      </c>
      <c r="DL71" s="621">
        <f t="shared" si="69"/>
        <v>1.4310295382850589</v>
      </c>
      <c r="DM71" s="294">
        <v>3344</v>
      </c>
      <c r="DN71" s="602">
        <f t="shared" si="70"/>
        <v>253</v>
      </c>
      <c r="DO71" s="621">
        <f t="shared" si="71"/>
        <v>8.1850533807829182E-2</v>
      </c>
      <c r="DP71" s="294">
        <v>2695</v>
      </c>
      <c r="DQ71" s="602">
        <f t="shared" si="72"/>
        <v>78</v>
      </c>
      <c r="DR71" s="621">
        <f t="shared" si="73"/>
        <v>2.980512036683225E-2</v>
      </c>
      <c r="DS71" s="294">
        <v>14516</v>
      </c>
      <c r="DT71" s="602">
        <f t="shared" si="74"/>
        <v>5321</v>
      </c>
      <c r="DU71" s="621">
        <f t="shared" si="75"/>
        <v>0.57868406742794998</v>
      </c>
      <c r="DV71" s="294">
        <v>86994</v>
      </c>
      <c r="DW71" s="602">
        <f t="shared" si="76"/>
        <v>-3266</v>
      </c>
      <c r="DX71" s="621">
        <f t="shared" si="77"/>
        <v>-3.6184356304010637E-2</v>
      </c>
      <c r="DY71" s="294">
        <v>2784</v>
      </c>
      <c r="DZ71" s="602">
        <f t="shared" si="78"/>
        <v>109</v>
      </c>
      <c r="EA71" s="621">
        <f t="shared" si="79"/>
        <v>4.0747663551401872E-2</v>
      </c>
      <c r="EB71" s="294">
        <v>1239</v>
      </c>
      <c r="EC71" s="602">
        <f t="shared" si="80"/>
        <v>165</v>
      </c>
      <c r="ED71" s="621">
        <f t="shared" si="81"/>
        <v>0.15363128491620112</v>
      </c>
      <c r="EE71" s="294">
        <v>5586</v>
      </c>
      <c r="EF71" s="602">
        <f t="shared" si="82"/>
        <v>-727</v>
      </c>
      <c r="EG71" s="621">
        <f t="shared" si="83"/>
        <v>-0.11515919531126248</v>
      </c>
      <c r="EH71" s="294">
        <v>9609</v>
      </c>
      <c r="EI71" s="602">
        <f t="shared" si="84"/>
        <v>-453</v>
      </c>
      <c r="EJ71" s="621">
        <f t="shared" si="85"/>
        <v>-4.502087060226595E-2</v>
      </c>
      <c r="EK71" s="294">
        <v>96603</v>
      </c>
      <c r="EL71" s="602">
        <f t="shared" si="86"/>
        <v>-3629.983899999992</v>
      </c>
      <c r="EM71" s="621">
        <f t="shared" si="87"/>
        <v>-3.6215462802359932E-2</v>
      </c>
    </row>
    <row r="72" spans="1:143" x14ac:dyDescent="0.3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44"/>
        <v>569</v>
      </c>
      <c r="CB72" s="621">
        <f t="shared" si="45"/>
        <v>0.80709219858156034</v>
      </c>
      <c r="CC72" s="294">
        <v>1342</v>
      </c>
      <c r="CD72" s="602">
        <f t="shared" si="46"/>
        <v>565</v>
      </c>
      <c r="CE72" s="621">
        <f t="shared" si="47"/>
        <v>0.72715572715572718</v>
      </c>
      <c r="CF72" s="294">
        <v>14220.3809</v>
      </c>
      <c r="CG72" s="602">
        <f t="shared" si="48"/>
        <v>0</v>
      </c>
      <c r="CH72" s="621">
        <f t="shared" si="49"/>
        <v>0</v>
      </c>
      <c r="CI72" s="294">
        <v>2353</v>
      </c>
      <c r="CJ72" s="602">
        <f t="shared" si="50"/>
        <v>2353</v>
      </c>
      <c r="CK72" s="621" t="e">
        <f t="shared" si="51"/>
        <v>#DIV/0!</v>
      </c>
      <c r="CL72" s="294">
        <v>2794</v>
      </c>
      <c r="CM72" s="602">
        <f t="shared" si="52"/>
        <v>-47</v>
      </c>
      <c r="CN72" s="621">
        <f t="shared" si="53"/>
        <v>-1.6543470608940514E-2</v>
      </c>
      <c r="CO72" s="294">
        <v>3931</v>
      </c>
      <c r="CP72" s="602">
        <f t="shared" si="54"/>
        <v>566</v>
      </c>
      <c r="CQ72" s="621">
        <f t="shared" si="55"/>
        <v>0.16820208023774147</v>
      </c>
      <c r="CR72" s="294">
        <v>9078</v>
      </c>
      <c r="CS72" s="602">
        <f t="shared" si="56"/>
        <v>941</v>
      </c>
      <c r="CT72" s="621">
        <f t="shared" si="57"/>
        <v>0.11564458645692516</v>
      </c>
      <c r="CU72" s="294">
        <v>23486</v>
      </c>
      <c r="CV72" s="602">
        <f t="shared" si="58"/>
        <v>1128.6190999999999</v>
      </c>
      <c r="CW72" s="621">
        <f t="shared" si="59"/>
        <v>5.0480828011477852E-2</v>
      </c>
      <c r="CX72" s="294">
        <v>3461</v>
      </c>
      <c r="CY72" s="602">
        <f t="shared" si="60"/>
        <v>-646</v>
      </c>
      <c r="CZ72" s="621">
        <f t="shared" si="61"/>
        <v>-0.15729242756269785</v>
      </c>
      <c r="DA72" s="230">
        <v>2749</v>
      </c>
      <c r="DB72" s="602">
        <f t="shared" si="62"/>
        <v>-333</v>
      </c>
      <c r="DC72" s="621">
        <f t="shared" si="63"/>
        <v>-0.10804672290720312</v>
      </c>
      <c r="DD72" s="294">
        <v>2445</v>
      </c>
      <c r="DE72" s="602">
        <f t="shared" si="64"/>
        <v>157</v>
      </c>
      <c r="DF72" s="621">
        <f t="shared" si="65"/>
        <v>6.861888111888112E-2</v>
      </c>
      <c r="DG72" s="294">
        <v>8655</v>
      </c>
      <c r="DH72" s="602">
        <f t="shared" si="66"/>
        <v>-822</v>
      </c>
      <c r="DI72" s="621">
        <f t="shared" si="67"/>
        <v>-8.6736308958531183E-2</v>
      </c>
      <c r="DJ72" s="294">
        <v>1977</v>
      </c>
      <c r="DK72" s="602">
        <f t="shared" si="68"/>
        <v>-313</v>
      </c>
      <c r="DL72" s="621">
        <f t="shared" si="69"/>
        <v>-0.13668122270742358</v>
      </c>
      <c r="DM72" s="294">
        <v>1195</v>
      </c>
      <c r="DN72" s="602">
        <f t="shared" si="70"/>
        <v>-64</v>
      </c>
      <c r="DO72" s="621">
        <f t="shared" si="71"/>
        <v>-5.0833995234312944E-2</v>
      </c>
      <c r="DP72" s="294">
        <v>36</v>
      </c>
      <c r="DQ72" s="602">
        <f t="shared" si="72"/>
        <v>-4</v>
      </c>
      <c r="DR72" s="621">
        <f t="shared" si="73"/>
        <v>-0.1</v>
      </c>
      <c r="DS72" s="294">
        <v>3208</v>
      </c>
      <c r="DT72" s="602">
        <f t="shared" si="74"/>
        <v>-381</v>
      </c>
      <c r="DU72" s="621">
        <f t="shared" si="75"/>
        <v>-0.10615770409584843</v>
      </c>
      <c r="DV72" s="294">
        <v>11863</v>
      </c>
      <c r="DW72" s="602">
        <f t="shared" si="76"/>
        <v>-1203</v>
      </c>
      <c r="DX72" s="621">
        <f t="shared" si="77"/>
        <v>-9.2071024031838353E-2</v>
      </c>
      <c r="DY72" s="294">
        <v>28</v>
      </c>
      <c r="DZ72" s="602">
        <f t="shared" si="78"/>
        <v>-8</v>
      </c>
      <c r="EA72" s="621">
        <f t="shared" si="79"/>
        <v>-0.22222222222222221</v>
      </c>
      <c r="EB72" s="294">
        <v>32</v>
      </c>
      <c r="EC72" s="602">
        <f t="shared" si="80"/>
        <v>0</v>
      </c>
      <c r="ED72" s="621">
        <f t="shared" si="81"/>
        <v>0</v>
      </c>
      <c r="EE72" s="294">
        <v>1264</v>
      </c>
      <c r="EF72" s="602">
        <f t="shared" si="82"/>
        <v>-10</v>
      </c>
      <c r="EG72" s="621">
        <f t="shared" si="83"/>
        <v>-7.8492935635792772E-3</v>
      </c>
      <c r="EH72" s="294">
        <v>1324</v>
      </c>
      <c r="EI72" s="602">
        <f t="shared" si="84"/>
        <v>-18</v>
      </c>
      <c r="EJ72" s="621">
        <f t="shared" si="85"/>
        <v>-1.3412816691505217E-2</v>
      </c>
      <c r="EK72" s="294">
        <v>13187</v>
      </c>
      <c r="EL72" s="602">
        <f t="shared" si="86"/>
        <v>-1033.3809000000001</v>
      </c>
      <c r="EM72" s="621">
        <f t="shared" si="87"/>
        <v>-7.2669002839438723E-2</v>
      </c>
    </row>
    <row r="73" spans="1:143" x14ac:dyDescent="0.3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44"/>
        <v>0</v>
      </c>
      <c r="CB73" s="621" t="e">
        <f t="shared" si="45"/>
        <v>#DIV/0!</v>
      </c>
      <c r="CC73" s="294">
        <v>0</v>
      </c>
      <c r="CD73" s="602">
        <f t="shared" si="46"/>
        <v>0</v>
      </c>
      <c r="CE73" s="621" t="e">
        <f t="shared" si="47"/>
        <v>#DIV/0!</v>
      </c>
      <c r="CF73" s="294">
        <v>0</v>
      </c>
      <c r="CG73" s="602">
        <f t="shared" si="48"/>
        <v>0</v>
      </c>
      <c r="CH73" s="621" t="e">
        <f t="shared" si="49"/>
        <v>#DIV/0!</v>
      </c>
      <c r="CJ73" s="602">
        <f t="shared" si="50"/>
        <v>0</v>
      </c>
      <c r="CK73" s="621" t="e">
        <f t="shared" si="51"/>
        <v>#DIV/0!</v>
      </c>
      <c r="CM73" s="602">
        <f t="shared" si="52"/>
        <v>0</v>
      </c>
      <c r="CN73" s="621" t="e">
        <f t="shared" si="53"/>
        <v>#DIV/0!</v>
      </c>
      <c r="CP73" s="602">
        <f t="shared" si="54"/>
        <v>0</v>
      </c>
      <c r="CQ73" s="621" t="e">
        <f t="shared" si="55"/>
        <v>#DIV/0!</v>
      </c>
      <c r="CR73" s="294">
        <v>0</v>
      </c>
      <c r="CS73" s="602">
        <f t="shared" si="56"/>
        <v>0</v>
      </c>
      <c r="CT73" s="621" t="e">
        <f t="shared" si="57"/>
        <v>#DIV/0!</v>
      </c>
      <c r="CV73" s="602">
        <f t="shared" si="58"/>
        <v>0</v>
      </c>
      <c r="CW73" s="621" t="e">
        <f t="shared" si="59"/>
        <v>#DIV/0!</v>
      </c>
      <c r="CY73" s="602">
        <f t="shared" si="60"/>
        <v>0</v>
      </c>
      <c r="CZ73" s="621" t="e">
        <f t="shared" si="61"/>
        <v>#DIV/0!</v>
      </c>
      <c r="DB73" s="602">
        <f t="shared" si="62"/>
        <v>0</v>
      </c>
      <c r="DC73" s="621" t="e">
        <f t="shared" si="63"/>
        <v>#DIV/0!</v>
      </c>
      <c r="DE73" s="602">
        <f t="shared" si="64"/>
        <v>0</v>
      </c>
      <c r="DF73" s="621" t="e">
        <f t="shared" si="65"/>
        <v>#DIV/0!</v>
      </c>
      <c r="DG73" s="294">
        <v>0</v>
      </c>
      <c r="DH73" s="602">
        <f t="shared" si="66"/>
        <v>0</v>
      </c>
      <c r="DI73" s="621" t="e">
        <f t="shared" si="67"/>
        <v>#DIV/0!</v>
      </c>
      <c r="DK73" s="602">
        <f t="shared" si="68"/>
        <v>0</v>
      </c>
      <c r="DL73" s="621" t="e">
        <f t="shared" si="69"/>
        <v>#DIV/0!</v>
      </c>
      <c r="DN73" s="602">
        <f t="shared" si="70"/>
        <v>0</v>
      </c>
      <c r="DO73" s="621" t="e">
        <f t="shared" si="71"/>
        <v>#DIV/0!</v>
      </c>
      <c r="DQ73" s="602">
        <f t="shared" si="72"/>
        <v>0</v>
      </c>
      <c r="DR73" s="621" t="e">
        <f t="shared" si="73"/>
        <v>#DIV/0!</v>
      </c>
      <c r="DS73" s="294">
        <v>0</v>
      </c>
      <c r="DT73" s="602">
        <f t="shared" si="74"/>
        <v>0</v>
      </c>
      <c r="DU73" s="621" t="e">
        <f t="shared" si="75"/>
        <v>#DIV/0!</v>
      </c>
      <c r="DV73" s="294">
        <v>0</v>
      </c>
      <c r="DW73" s="602">
        <f t="shared" si="76"/>
        <v>0</v>
      </c>
      <c r="DX73" s="621" t="e">
        <f t="shared" si="77"/>
        <v>#DIV/0!</v>
      </c>
      <c r="DZ73" s="602">
        <f t="shared" si="78"/>
        <v>0</v>
      </c>
      <c r="EA73" s="621" t="e">
        <f t="shared" si="79"/>
        <v>#DIV/0!</v>
      </c>
      <c r="EC73" s="602">
        <f t="shared" si="80"/>
        <v>0</v>
      </c>
      <c r="ED73" s="621" t="e">
        <f t="shared" si="81"/>
        <v>#DIV/0!</v>
      </c>
      <c r="EF73" s="602">
        <f t="shared" si="82"/>
        <v>0</v>
      </c>
      <c r="EG73" s="621" t="e">
        <f t="shared" si="83"/>
        <v>#DIV/0!</v>
      </c>
      <c r="EH73" s="294">
        <v>0</v>
      </c>
      <c r="EI73" s="602">
        <f t="shared" si="84"/>
        <v>0</v>
      </c>
      <c r="EJ73" s="621" t="e">
        <f t="shared" si="85"/>
        <v>#DIV/0!</v>
      </c>
      <c r="EK73" s="294">
        <v>0</v>
      </c>
      <c r="EL73" s="602">
        <f t="shared" si="86"/>
        <v>0</v>
      </c>
      <c r="EM73" s="621" t="e">
        <f t="shared" si="87"/>
        <v>#DIV/0!</v>
      </c>
    </row>
    <row r="74" spans="1:143" x14ac:dyDescent="0.3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44"/>
        <v>0</v>
      </c>
      <c r="CB74" s="621" t="e">
        <f t="shared" si="45"/>
        <v>#DIV/0!</v>
      </c>
      <c r="CC74" s="294">
        <v>0</v>
      </c>
      <c r="CD74" s="602">
        <f t="shared" si="46"/>
        <v>0</v>
      </c>
      <c r="CE74" s="621" t="e">
        <f t="shared" si="47"/>
        <v>#DIV/0!</v>
      </c>
      <c r="CF74" s="294">
        <v>0</v>
      </c>
      <c r="CG74" s="602">
        <f t="shared" si="48"/>
        <v>0</v>
      </c>
      <c r="CH74" s="621" t="e">
        <f t="shared" si="49"/>
        <v>#DIV/0!</v>
      </c>
      <c r="CJ74" s="602">
        <f t="shared" si="50"/>
        <v>0</v>
      </c>
      <c r="CK74" s="621" t="e">
        <f t="shared" si="51"/>
        <v>#DIV/0!</v>
      </c>
      <c r="CM74" s="602">
        <f t="shared" si="52"/>
        <v>0</v>
      </c>
      <c r="CN74" s="621" t="e">
        <f t="shared" si="53"/>
        <v>#DIV/0!</v>
      </c>
      <c r="CP74" s="602">
        <f t="shared" si="54"/>
        <v>0</v>
      </c>
      <c r="CQ74" s="621" t="e">
        <f t="shared" si="55"/>
        <v>#DIV/0!</v>
      </c>
      <c r="CR74" s="294">
        <v>0</v>
      </c>
      <c r="CS74" s="602">
        <f t="shared" si="56"/>
        <v>0</v>
      </c>
      <c r="CT74" s="621" t="e">
        <f t="shared" si="57"/>
        <v>#DIV/0!</v>
      </c>
      <c r="CV74" s="602">
        <f t="shared" si="58"/>
        <v>0</v>
      </c>
      <c r="CW74" s="621" t="e">
        <f t="shared" si="59"/>
        <v>#DIV/0!</v>
      </c>
      <c r="CY74" s="602">
        <f t="shared" si="60"/>
        <v>0</v>
      </c>
      <c r="CZ74" s="621" t="e">
        <f t="shared" si="61"/>
        <v>#DIV/0!</v>
      </c>
      <c r="DB74" s="602">
        <f t="shared" si="62"/>
        <v>0</v>
      </c>
      <c r="DC74" s="621" t="e">
        <f t="shared" si="63"/>
        <v>#DIV/0!</v>
      </c>
      <c r="DE74" s="602">
        <f t="shared" si="64"/>
        <v>0</v>
      </c>
      <c r="DF74" s="621" t="e">
        <f t="shared" si="65"/>
        <v>#DIV/0!</v>
      </c>
      <c r="DG74" s="294">
        <v>0</v>
      </c>
      <c r="DH74" s="602">
        <f t="shared" si="66"/>
        <v>0</v>
      </c>
      <c r="DI74" s="621" t="e">
        <f t="shared" si="67"/>
        <v>#DIV/0!</v>
      </c>
      <c r="DK74" s="602">
        <f t="shared" si="68"/>
        <v>0</v>
      </c>
      <c r="DL74" s="621" t="e">
        <f t="shared" si="69"/>
        <v>#DIV/0!</v>
      </c>
      <c r="DN74" s="602">
        <f t="shared" si="70"/>
        <v>0</v>
      </c>
      <c r="DO74" s="621" t="e">
        <f t="shared" si="71"/>
        <v>#DIV/0!</v>
      </c>
      <c r="DQ74" s="602">
        <f t="shared" si="72"/>
        <v>0</v>
      </c>
      <c r="DR74" s="621" t="e">
        <f t="shared" si="73"/>
        <v>#DIV/0!</v>
      </c>
      <c r="DS74" s="294">
        <v>0</v>
      </c>
      <c r="DT74" s="602">
        <f t="shared" si="74"/>
        <v>0</v>
      </c>
      <c r="DU74" s="621" t="e">
        <f t="shared" si="75"/>
        <v>#DIV/0!</v>
      </c>
      <c r="DV74" s="294">
        <v>0</v>
      </c>
      <c r="DW74" s="602">
        <f t="shared" si="76"/>
        <v>0</v>
      </c>
      <c r="DX74" s="621" t="e">
        <f t="shared" si="77"/>
        <v>#DIV/0!</v>
      </c>
      <c r="DZ74" s="602">
        <f t="shared" si="78"/>
        <v>0</v>
      </c>
      <c r="EA74" s="621" t="e">
        <f t="shared" si="79"/>
        <v>#DIV/0!</v>
      </c>
      <c r="EC74" s="602">
        <f t="shared" si="80"/>
        <v>0</v>
      </c>
      <c r="ED74" s="621" t="e">
        <f t="shared" si="81"/>
        <v>#DIV/0!</v>
      </c>
      <c r="EF74" s="602">
        <f t="shared" si="82"/>
        <v>0</v>
      </c>
      <c r="EG74" s="621" t="e">
        <f t="shared" si="83"/>
        <v>#DIV/0!</v>
      </c>
      <c r="EH74" s="294">
        <v>0</v>
      </c>
      <c r="EI74" s="602">
        <f t="shared" si="84"/>
        <v>0</v>
      </c>
      <c r="EJ74" s="621" t="e">
        <f t="shared" si="85"/>
        <v>#DIV/0!</v>
      </c>
      <c r="EK74" s="294">
        <v>0</v>
      </c>
      <c r="EL74" s="602">
        <f t="shared" si="86"/>
        <v>0</v>
      </c>
      <c r="EM74" s="621" t="e">
        <f t="shared" si="87"/>
        <v>#DIV/0!</v>
      </c>
    </row>
    <row r="75" spans="1:143" x14ac:dyDescent="0.3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44"/>
        <v>-156.94860000000006</v>
      </c>
      <c r="CB75" s="621">
        <f t="shared" si="45"/>
        <v>-0.21830294961280966</v>
      </c>
      <c r="CC75" s="294">
        <v>1444</v>
      </c>
      <c r="CD75" s="602">
        <f t="shared" si="46"/>
        <v>-270.94860000000017</v>
      </c>
      <c r="CE75" s="621">
        <f t="shared" si="47"/>
        <v>-0.15799225702741188</v>
      </c>
      <c r="CF75" s="294">
        <v>5680.9814000000006</v>
      </c>
      <c r="CG75" s="602">
        <f t="shared" si="48"/>
        <v>0</v>
      </c>
      <c r="CH75" s="621">
        <f t="shared" si="49"/>
        <v>0</v>
      </c>
      <c r="CI75" s="294">
        <v>580</v>
      </c>
      <c r="CJ75" s="602">
        <f t="shared" si="50"/>
        <v>24.998800000000074</v>
      </c>
      <c r="CK75" s="621">
        <f t="shared" si="51"/>
        <v>4.5042785493076554E-2</v>
      </c>
      <c r="CL75" s="294">
        <v>601</v>
      </c>
      <c r="CM75" s="602">
        <f t="shared" si="52"/>
        <v>-193</v>
      </c>
      <c r="CN75" s="621">
        <f t="shared" si="53"/>
        <v>-0.24307304785894207</v>
      </c>
      <c r="CO75" s="294">
        <v>632</v>
      </c>
      <c r="CP75" s="602">
        <f t="shared" si="54"/>
        <v>7</v>
      </c>
      <c r="CQ75" s="621">
        <f t="shared" si="55"/>
        <v>1.12E-2</v>
      </c>
      <c r="CR75" s="294">
        <v>1813</v>
      </c>
      <c r="CS75" s="602">
        <f t="shared" si="56"/>
        <v>-161.00119999999993</v>
      </c>
      <c r="CT75" s="621">
        <f t="shared" si="57"/>
        <v>-8.1560842009619813E-2</v>
      </c>
      <c r="CU75" s="294">
        <v>6694</v>
      </c>
      <c r="CV75" s="602">
        <f t="shared" si="58"/>
        <v>-960.98260000000028</v>
      </c>
      <c r="CW75" s="621">
        <f t="shared" si="59"/>
        <v>-0.12553687581210182</v>
      </c>
      <c r="CX75" s="294">
        <v>624</v>
      </c>
      <c r="CY75" s="602">
        <f t="shared" si="60"/>
        <v>-7</v>
      </c>
      <c r="CZ75" s="621">
        <f t="shared" si="61"/>
        <v>-1.1093502377179081E-2</v>
      </c>
      <c r="DA75" s="294">
        <v>541</v>
      </c>
      <c r="DB75" s="602">
        <f t="shared" si="62"/>
        <v>-8</v>
      </c>
      <c r="DC75" s="621">
        <f t="shared" si="63"/>
        <v>-1.4571948998178506E-2</v>
      </c>
      <c r="DD75" s="294">
        <v>531</v>
      </c>
      <c r="DE75" s="602">
        <f t="shared" si="64"/>
        <v>-154</v>
      </c>
      <c r="DF75" s="621">
        <f t="shared" si="65"/>
        <v>-0.22481751824817517</v>
      </c>
      <c r="DG75" s="294">
        <v>1696</v>
      </c>
      <c r="DH75" s="602">
        <f t="shared" si="66"/>
        <v>-169</v>
      </c>
      <c r="DI75" s="621">
        <f t="shared" si="67"/>
        <v>-9.0616621983914208E-2</v>
      </c>
      <c r="DJ75" s="294">
        <v>1008</v>
      </c>
      <c r="DK75" s="602">
        <f t="shared" si="68"/>
        <v>176</v>
      </c>
      <c r="DL75" s="621">
        <f t="shared" si="69"/>
        <v>0.21153846153846154</v>
      </c>
      <c r="DM75" s="294">
        <v>620</v>
      </c>
      <c r="DN75" s="602">
        <f t="shared" si="70"/>
        <v>170</v>
      </c>
      <c r="DO75" s="621">
        <f t="shared" si="71"/>
        <v>0.37777777777777777</v>
      </c>
      <c r="DP75" s="294">
        <v>407</v>
      </c>
      <c r="DQ75" s="602">
        <f t="shared" si="72"/>
        <v>117</v>
      </c>
      <c r="DR75" s="621">
        <f t="shared" si="73"/>
        <v>0.40344827586206894</v>
      </c>
      <c r="DS75" s="294">
        <v>2035</v>
      </c>
      <c r="DT75" s="602">
        <f t="shared" si="74"/>
        <v>463</v>
      </c>
      <c r="DU75" s="621">
        <f t="shared" si="75"/>
        <v>0.29452926208651398</v>
      </c>
      <c r="DV75" s="294">
        <v>3731</v>
      </c>
      <c r="DW75" s="602">
        <f t="shared" si="76"/>
        <v>294</v>
      </c>
      <c r="DX75" s="621">
        <f t="shared" si="77"/>
        <v>8.5539714867617106E-2</v>
      </c>
      <c r="DY75" s="294">
        <v>502</v>
      </c>
      <c r="DZ75" s="602">
        <f t="shared" si="78"/>
        <v>59</v>
      </c>
      <c r="EA75" s="621">
        <f t="shared" si="79"/>
        <v>0.13318284424379231</v>
      </c>
      <c r="EB75" s="294">
        <v>483</v>
      </c>
      <c r="EC75" s="602">
        <f t="shared" si="80"/>
        <v>44</v>
      </c>
      <c r="ED75" s="621">
        <f t="shared" si="81"/>
        <v>0.10022779043280182</v>
      </c>
      <c r="EE75" s="294">
        <v>766</v>
      </c>
      <c r="EF75" s="602">
        <f t="shared" si="82"/>
        <v>204</v>
      </c>
      <c r="EG75" s="621">
        <f t="shared" si="83"/>
        <v>0.36298932384341637</v>
      </c>
      <c r="EH75" s="294">
        <v>1751</v>
      </c>
      <c r="EI75" s="602">
        <f t="shared" si="84"/>
        <v>307</v>
      </c>
      <c r="EJ75" s="621">
        <f t="shared" si="85"/>
        <v>0.21260387811634349</v>
      </c>
      <c r="EK75" s="294">
        <v>5482</v>
      </c>
      <c r="EL75" s="602">
        <f t="shared" si="86"/>
        <v>-198.98140000000058</v>
      </c>
      <c r="EM75" s="621">
        <f t="shared" si="87"/>
        <v>-3.5025884788146035E-2</v>
      </c>
    </row>
    <row r="76" spans="1:143" x14ac:dyDescent="0.3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44"/>
        <v>-53.002199999999988</v>
      </c>
      <c r="CB76" s="621">
        <f t="shared" si="45"/>
        <v>-0.29609803678390539</v>
      </c>
      <c r="CC76" s="294">
        <v>979</v>
      </c>
      <c r="CD76" s="602">
        <f t="shared" si="46"/>
        <v>337.99779999999998</v>
      </c>
      <c r="CE76" s="621">
        <f t="shared" si="47"/>
        <v>0.52729585015464842</v>
      </c>
      <c r="CF76" s="294">
        <v>3264.0118000000002</v>
      </c>
      <c r="CG76" s="602">
        <f t="shared" si="48"/>
        <v>0</v>
      </c>
      <c r="CH76" s="621">
        <f t="shared" si="49"/>
        <v>0</v>
      </c>
      <c r="CI76" s="294">
        <v>144</v>
      </c>
      <c r="CJ76" s="602">
        <f t="shared" si="50"/>
        <v>-14.003999999999991</v>
      </c>
      <c r="CK76" s="621">
        <f t="shared" si="51"/>
        <v>-8.8630667578035949E-2</v>
      </c>
      <c r="CL76" s="294">
        <v>240</v>
      </c>
      <c r="CM76" s="602">
        <f t="shared" si="52"/>
        <v>8</v>
      </c>
      <c r="CN76" s="621">
        <f t="shared" si="53"/>
        <v>3.4482758620689655E-2</v>
      </c>
      <c r="CO76" s="294">
        <v>233</v>
      </c>
      <c r="CP76" s="602">
        <f t="shared" si="54"/>
        <v>-0.99999999999997158</v>
      </c>
      <c r="CQ76" s="621">
        <f t="shared" si="55"/>
        <v>-4.2735042735041525E-3</v>
      </c>
      <c r="CR76" s="294">
        <v>617</v>
      </c>
      <c r="CS76" s="602">
        <f t="shared" si="56"/>
        <v>-7.0040000000000191</v>
      </c>
      <c r="CT76" s="621">
        <f t="shared" si="57"/>
        <v>-1.122428702380116E-2</v>
      </c>
      <c r="CU76" s="294">
        <v>3479</v>
      </c>
      <c r="CV76" s="602">
        <f t="shared" si="58"/>
        <v>-409.01580000000013</v>
      </c>
      <c r="CW76" s="621">
        <f t="shared" si="59"/>
        <v>-0.10519910953036768</v>
      </c>
      <c r="CX76" s="294">
        <v>131</v>
      </c>
      <c r="CY76" s="602">
        <f t="shared" si="60"/>
        <v>-73</v>
      </c>
      <c r="CZ76" s="621">
        <f t="shared" si="61"/>
        <v>-0.35784313725490197</v>
      </c>
      <c r="DA76" s="294">
        <v>101</v>
      </c>
      <c r="DB76" s="602">
        <f t="shared" si="62"/>
        <v>-28</v>
      </c>
      <c r="DC76" s="621">
        <f t="shared" si="63"/>
        <v>-0.21705426356589147</v>
      </c>
      <c r="DD76" s="294">
        <v>658</v>
      </c>
      <c r="DE76" s="602">
        <f t="shared" si="64"/>
        <v>56</v>
      </c>
      <c r="DF76" s="621">
        <f t="shared" si="65"/>
        <v>9.3023255813953487E-2</v>
      </c>
      <c r="DG76" s="294">
        <v>890</v>
      </c>
      <c r="DH76" s="602">
        <f t="shared" si="66"/>
        <v>-45</v>
      </c>
      <c r="DI76" s="621">
        <f t="shared" si="67"/>
        <v>-4.8128342245989303E-2</v>
      </c>
      <c r="DJ76" s="294">
        <v>215</v>
      </c>
      <c r="DK76" s="602">
        <f t="shared" si="68"/>
        <v>-103</v>
      </c>
      <c r="DL76" s="621">
        <f t="shared" si="69"/>
        <v>-0.32389937106918237</v>
      </c>
      <c r="DM76" s="294">
        <v>125</v>
      </c>
      <c r="DN76" s="602">
        <f t="shared" si="70"/>
        <v>-28</v>
      </c>
      <c r="DO76" s="621">
        <f t="shared" si="71"/>
        <v>-0.18300653594771241</v>
      </c>
      <c r="DP76" s="294">
        <v>117</v>
      </c>
      <c r="DQ76" s="602">
        <f t="shared" si="72"/>
        <v>-360</v>
      </c>
      <c r="DR76" s="621">
        <f t="shared" si="73"/>
        <v>-0.75471698113207553</v>
      </c>
      <c r="DS76" s="294">
        <v>457</v>
      </c>
      <c r="DT76" s="602">
        <f t="shared" si="74"/>
        <v>-491</v>
      </c>
      <c r="DU76" s="621">
        <f t="shared" si="75"/>
        <v>-0.51793248945147674</v>
      </c>
      <c r="DV76" s="294">
        <v>1347</v>
      </c>
      <c r="DW76" s="602">
        <f t="shared" si="76"/>
        <v>-536</v>
      </c>
      <c r="DX76" s="621">
        <f t="shared" si="77"/>
        <v>-0.28465215082315454</v>
      </c>
      <c r="DY76" s="294">
        <v>140</v>
      </c>
      <c r="DZ76" s="602">
        <f t="shared" si="78"/>
        <v>-584</v>
      </c>
      <c r="EA76" s="621">
        <f t="shared" si="79"/>
        <v>-0.8066298342541437</v>
      </c>
      <c r="EB76" s="294">
        <v>118</v>
      </c>
      <c r="EC76" s="602">
        <f t="shared" si="80"/>
        <v>-11</v>
      </c>
      <c r="ED76" s="621">
        <f t="shared" si="81"/>
        <v>-8.5271317829457363E-2</v>
      </c>
      <c r="EE76" s="294">
        <v>165</v>
      </c>
      <c r="EF76" s="602">
        <f t="shared" si="82"/>
        <v>39</v>
      </c>
      <c r="EG76" s="621">
        <f t="shared" si="83"/>
        <v>0.30952380952380953</v>
      </c>
      <c r="EH76" s="294">
        <v>423</v>
      </c>
      <c r="EI76" s="602">
        <f t="shared" si="84"/>
        <v>-556</v>
      </c>
      <c r="EJ76" s="621">
        <f t="shared" si="85"/>
        <v>-0.56792645556690502</v>
      </c>
      <c r="EK76" s="294">
        <v>1770</v>
      </c>
      <c r="EL76" s="602">
        <f t="shared" si="86"/>
        <v>-1494.0118000000002</v>
      </c>
      <c r="EM76" s="621">
        <f t="shared" si="87"/>
        <v>-0.4577225486746096</v>
      </c>
    </row>
    <row r="77" spans="1:143" x14ac:dyDescent="0.3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44"/>
        <v>0</v>
      </c>
      <c r="CB77" s="621" t="e">
        <f t="shared" si="45"/>
        <v>#DIV/0!</v>
      </c>
      <c r="CD77" s="602">
        <f t="shared" si="46"/>
        <v>0</v>
      </c>
      <c r="CE77" s="621" t="e">
        <f t="shared" si="47"/>
        <v>#DIV/0!</v>
      </c>
      <c r="CF77" s="294">
        <v>0</v>
      </c>
      <c r="CG77" s="602">
        <f t="shared" si="48"/>
        <v>0</v>
      </c>
      <c r="CH77" s="621" t="e">
        <f t="shared" si="49"/>
        <v>#DIV/0!</v>
      </c>
      <c r="CJ77" s="602">
        <f t="shared" si="50"/>
        <v>0</v>
      </c>
      <c r="CK77" s="621" t="e">
        <f t="shared" si="51"/>
        <v>#DIV/0!</v>
      </c>
      <c r="CM77" s="602">
        <f t="shared" si="52"/>
        <v>0</v>
      </c>
      <c r="CN77" s="621" t="e">
        <f t="shared" si="53"/>
        <v>#DIV/0!</v>
      </c>
      <c r="CP77" s="602">
        <f t="shared" si="54"/>
        <v>0</v>
      </c>
      <c r="CQ77" s="621" t="e">
        <f t="shared" si="55"/>
        <v>#DIV/0!</v>
      </c>
      <c r="CS77" s="602">
        <f t="shared" si="56"/>
        <v>0</v>
      </c>
      <c r="CT77" s="621" t="e">
        <f t="shared" si="57"/>
        <v>#DIV/0!</v>
      </c>
      <c r="CU77" s="294">
        <v>0</v>
      </c>
      <c r="CV77" s="602">
        <f t="shared" si="58"/>
        <v>0</v>
      </c>
      <c r="CW77" s="621" t="e">
        <f t="shared" si="59"/>
        <v>#DIV/0!</v>
      </c>
      <c r="CY77" s="602">
        <f t="shared" si="60"/>
        <v>0</v>
      </c>
      <c r="CZ77" s="621" t="e">
        <f t="shared" si="61"/>
        <v>#DIV/0!</v>
      </c>
      <c r="DB77" s="602">
        <f t="shared" si="62"/>
        <v>0</v>
      </c>
      <c r="DC77" s="621" t="e">
        <f t="shared" si="63"/>
        <v>#DIV/0!</v>
      </c>
      <c r="DE77" s="602">
        <f t="shared" si="64"/>
        <v>0</v>
      </c>
      <c r="DF77" s="621" t="e">
        <f t="shared" si="65"/>
        <v>#DIV/0!</v>
      </c>
      <c r="DH77" s="602">
        <f t="shared" si="66"/>
        <v>0</v>
      </c>
      <c r="DI77" s="621" t="e">
        <f t="shared" si="67"/>
        <v>#DIV/0!</v>
      </c>
      <c r="DK77" s="602">
        <f t="shared" si="68"/>
        <v>0</v>
      </c>
      <c r="DL77" s="621" t="e">
        <f t="shared" si="69"/>
        <v>#DIV/0!</v>
      </c>
      <c r="DN77" s="602">
        <f t="shared" si="70"/>
        <v>0</v>
      </c>
      <c r="DO77" s="621" t="e">
        <f t="shared" si="71"/>
        <v>#DIV/0!</v>
      </c>
      <c r="DQ77" s="602">
        <f t="shared" si="72"/>
        <v>0</v>
      </c>
      <c r="DR77" s="621" t="e">
        <f t="shared" si="73"/>
        <v>#DIV/0!</v>
      </c>
      <c r="DT77" s="602">
        <f t="shared" si="74"/>
        <v>0</v>
      </c>
      <c r="DU77" s="621" t="e">
        <f t="shared" si="75"/>
        <v>#DIV/0!</v>
      </c>
      <c r="DV77" s="294">
        <v>0</v>
      </c>
      <c r="DW77" s="602">
        <f t="shared" si="76"/>
        <v>0</v>
      </c>
      <c r="DX77" s="621" t="e">
        <f t="shared" si="77"/>
        <v>#DIV/0!</v>
      </c>
      <c r="DZ77" s="602">
        <f t="shared" si="78"/>
        <v>0</v>
      </c>
      <c r="EA77" s="621" t="e">
        <f t="shared" si="79"/>
        <v>#DIV/0!</v>
      </c>
      <c r="EC77" s="602">
        <f t="shared" si="80"/>
        <v>0</v>
      </c>
      <c r="ED77" s="621" t="e">
        <f t="shared" si="81"/>
        <v>#DIV/0!</v>
      </c>
      <c r="EF77" s="602">
        <f t="shared" si="82"/>
        <v>0</v>
      </c>
      <c r="EG77" s="621" t="e">
        <f t="shared" si="83"/>
        <v>#DIV/0!</v>
      </c>
      <c r="EI77" s="602">
        <f t="shared" si="84"/>
        <v>0</v>
      </c>
      <c r="EJ77" s="621" t="e">
        <f t="shared" si="85"/>
        <v>#DIV/0!</v>
      </c>
      <c r="EK77" s="294">
        <v>0</v>
      </c>
      <c r="EL77" s="602">
        <f t="shared" si="86"/>
        <v>0</v>
      </c>
      <c r="EM77" s="621" t="e">
        <f t="shared" si="87"/>
        <v>#DIV/0!</v>
      </c>
    </row>
    <row r="78" spans="1:143" x14ac:dyDescent="0.3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44"/>
        <v>-745.80000000000018</v>
      </c>
      <c r="CB78" s="621">
        <f t="shared" si="45"/>
        <v>-8.85117493472585E-2</v>
      </c>
      <c r="CC78" s="294">
        <v>17152.8</v>
      </c>
      <c r="CD78" s="602">
        <f t="shared" si="46"/>
        <v>-1298.2880000000005</v>
      </c>
      <c r="CE78" s="621">
        <f t="shared" si="47"/>
        <v>-7.0363763914626634E-2</v>
      </c>
      <c r="CF78" s="294">
        <v>83777.900000000009</v>
      </c>
      <c r="CG78" s="602">
        <f t="shared" si="48"/>
        <v>-2599.1879999999946</v>
      </c>
      <c r="CH78" s="621">
        <f t="shared" si="49"/>
        <v>-3.0091174178041226E-2</v>
      </c>
      <c r="CI78" s="294">
        <v>9937.9000000000015</v>
      </c>
      <c r="CJ78" s="602">
        <f t="shared" si="50"/>
        <v>-366.81399999999849</v>
      </c>
      <c r="CK78" s="621">
        <f t="shared" si="51"/>
        <v>-3.5596718162192419E-2</v>
      </c>
      <c r="CL78" s="294">
        <v>12863.300000000001</v>
      </c>
      <c r="CM78" s="602">
        <f t="shared" si="52"/>
        <v>-417.69999999999891</v>
      </c>
      <c r="CN78" s="621">
        <f t="shared" si="53"/>
        <v>-3.1450944958963854E-2</v>
      </c>
      <c r="CO78" s="294">
        <v>15100.6</v>
      </c>
      <c r="CP78" s="602">
        <f t="shared" si="54"/>
        <v>2179.6000000000004</v>
      </c>
      <c r="CQ78" s="621">
        <f t="shared" si="55"/>
        <v>0.16868663416144264</v>
      </c>
      <c r="CR78" s="294">
        <v>37901.800000000003</v>
      </c>
      <c r="CS78" s="602">
        <f t="shared" si="56"/>
        <v>1395.086000000003</v>
      </c>
      <c r="CT78" s="621">
        <f t="shared" si="57"/>
        <v>3.8214504871624519E-2</v>
      </c>
      <c r="CU78" s="294">
        <v>121679.558</v>
      </c>
      <c r="CV78" s="602">
        <f t="shared" si="58"/>
        <v>-1205.2060000000056</v>
      </c>
      <c r="CW78" s="621">
        <f t="shared" si="59"/>
        <v>-9.8076112999655966E-3</v>
      </c>
      <c r="CX78" s="294">
        <v>14183</v>
      </c>
      <c r="CY78" s="602">
        <f t="shared" si="60"/>
        <v>-515</v>
      </c>
      <c r="CZ78" s="621">
        <f t="shared" si="61"/>
        <v>-3.5038780786501564E-2</v>
      </c>
      <c r="DA78" s="83">
        <v>14172</v>
      </c>
      <c r="DB78" s="602">
        <f t="shared" si="62"/>
        <v>-435</v>
      </c>
      <c r="DC78" s="621">
        <f t="shared" si="63"/>
        <v>-2.9780242349558429E-2</v>
      </c>
      <c r="DD78" s="294">
        <v>11861</v>
      </c>
      <c r="DE78" s="602">
        <f t="shared" si="64"/>
        <v>237.89999999999964</v>
      </c>
      <c r="DF78" s="621">
        <f t="shared" si="65"/>
        <v>2.0467861413908477E-2</v>
      </c>
      <c r="DG78" s="294">
        <v>40216</v>
      </c>
      <c r="DH78" s="602">
        <f t="shared" si="66"/>
        <v>-712.09999999999854</v>
      </c>
      <c r="DI78" s="621">
        <f t="shared" si="67"/>
        <v>-1.7398804244516567E-2</v>
      </c>
      <c r="DJ78" s="294">
        <v>11410.199999999999</v>
      </c>
      <c r="DK78" s="602">
        <f t="shared" si="68"/>
        <v>748.59999999999854</v>
      </c>
      <c r="DL78" s="621">
        <f t="shared" si="69"/>
        <v>7.0214601935919427E-2</v>
      </c>
      <c r="DM78" s="294">
        <v>9034.5</v>
      </c>
      <c r="DN78" s="602">
        <f t="shared" si="70"/>
        <v>218.5</v>
      </c>
      <c r="DO78" s="621">
        <f t="shared" si="71"/>
        <v>2.4784482758620691E-2</v>
      </c>
      <c r="DP78" s="294">
        <v>6155.8</v>
      </c>
      <c r="DQ78" s="602">
        <f t="shared" si="72"/>
        <v>-63.199999999999818</v>
      </c>
      <c r="DR78" s="621">
        <f t="shared" si="73"/>
        <v>-1.0162405531435893E-2</v>
      </c>
      <c r="DS78" s="294">
        <v>26600.499999999996</v>
      </c>
      <c r="DT78" s="602">
        <f t="shared" si="74"/>
        <v>903.89999999999782</v>
      </c>
      <c r="DU78" s="621">
        <f t="shared" si="75"/>
        <v>3.5175859841379713E-2</v>
      </c>
      <c r="DV78" s="294">
        <v>66816.5</v>
      </c>
      <c r="DW78" s="602">
        <f t="shared" si="76"/>
        <v>191.80000000000291</v>
      </c>
      <c r="DX78" s="621">
        <f t="shared" si="77"/>
        <v>2.8788122122876789E-3</v>
      </c>
      <c r="DY78" s="294">
        <v>4651</v>
      </c>
      <c r="DZ78" s="602">
        <f t="shared" si="78"/>
        <v>14.199999999999818</v>
      </c>
      <c r="EA78" s="621">
        <f t="shared" si="79"/>
        <v>3.0624568668046535E-3</v>
      </c>
      <c r="EB78" s="294">
        <v>5408</v>
      </c>
      <c r="EC78" s="602">
        <f t="shared" si="80"/>
        <v>572.19999999999982</v>
      </c>
      <c r="ED78" s="621">
        <f t="shared" si="81"/>
        <v>0.11832581992638236</v>
      </c>
      <c r="EE78" s="294">
        <v>7826.3</v>
      </c>
      <c r="EF78" s="602">
        <f t="shared" si="82"/>
        <v>146.10000000000036</v>
      </c>
      <c r="EG78" s="621">
        <f t="shared" si="83"/>
        <v>1.9022942110882578E-2</v>
      </c>
      <c r="EH78" s="294">
        <v>17885.3</v>
      </c>
      <c r="EI78" s="602">
        <f t="shared" si="84"/>
        <v>732.5</v>
      </c>
      <c r="EJ78" s="621">
        <f t="shared" si="85"/>
        <v>4.2704398115759525E-2</v>
      </c>
      <c r="EK78" s="294">
        <v>84701.8</v>
      </c>
      <c r="EL78" s="602">
        <f t="shared" si="86"/>
        <v>923.89999999999418</v>
      </c>
      <c r="EM78" s="621">
        <f t="shared" si="87"/>
        <v>1.1027967996333092E-2</v>
      </c>
    </row>
    <row r="79" spans="1:143" x14ac:dyDescent="0.3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44"/>
        <v>-416</v>
      </c>
      <c r="CB79" s="621">
        <f t="shared" si="45"/>
        <v>-0.38878504672897196</v>
      </c>
      <c r="CC79" s="294">
        <v>654</v>
      </c>
      <c r="CD79" s="602">
        <f t="shared" si="46"/>
        <v>-416</v>
      </c>
      <c r="CE79" s="621">
        <f t="shared" si="47"/>
        <v>-0.38878504672897196</v>
      </c>
      <c r="CF79" s="294">
        <v>11898</v>
      </c>
      <c r="CG79" s="602">
        <f t="shared" si="48"/>
        <v>-2763.9180000000015</v>
      </c>
      <c r="CH79" s="621">
        <f t="shared" si="49"/>
        <v>-0.18850998893869145</v>
      </c>
      <c r="CI79" s="294">
        <v>1418.021</v>
      </c>
      <c r="CJ79" s="602">
        <f t="shared" si="50"/>
        <v>-119.16700000000014</v>
      </c>
      <c r="CK79" s="621">
        <f t="shared" si="51"/>
        <v>-7.7522723310356395E-2</v>
      </c>
      <c r="CL79" s="294">
        <v>2597.8540000000003</v>
      </c>
      <c r="CM79" s="602">
        <f t="shared" si="52"/>
        <v>-305.14599999999973</v>
      </c>
      <c r="CN79" s="621">
        <f t="shared" si="53"/>
        <v>-0.10511401997933163</v>
      </c>
      <c r="CO79" s="294">
        <v>3144.348</v>
      </c>
      <c r="CP79" s="602">
        <f t="shared" si="54"/>
        <v>724.34799999999996</v>
      </c>
      <c r="CQ79" s="621">
        <f t="shared" si="55"/>
        <v>0.2993173553719008</v>
      </c>
      <c r="CR79" s="294">
        <v>7160.2440000000006</v>
      </c>
      <c r="CS79" s="602">
        <f t="shared" si="56"/>
        <v>300.05600000000049</v>
      </c>
      <c r="CT79" s="621">
        <f t="shared" si="57"/>
        <v>4.3738743019870664E-2</v>
      </c>
      <c r="CU79" s="294">
        <v>19057.537000000004</v>
      </c>
      <c r="CV79" s="602">
        <f t="shared" si="58"/>
        <v>-2464.5689999999959</v>
      </c>
      <c r="CW79" s="621">
        <f t="shared" si="59"/>
        <v>-0.11451337522452477</v>
      </c>
      <c r="CX79" s="294">
        <v>3129</v>
      </c>
      <c r="CY79" s="602">
        <f t="shared" si="60"/>
        <v>425</v>
      </c>
      <c r="CZ79" s="621">
        <f t="shared" si="61"/>
        <v>0.15717455621301776</v>
      </c>
      <c r="DA79" s="294">
        <v>2945</v>
      </c>
      <c r="DB79" s="602">
        <f t="shared" si="62"/>
        <v>165</v>
      </c>
      <c r="DC79" s="621">
        <f t="shared" si="63"/>
        <v>5.935251798561151E-2</v>
      </c>
      <c r="DD79" s="294">
        <v>2604.2669999999998</v>
      </c>
      <c r="DE79" s="602">
        <f t="shared" si="64"/>
        <v>307.26699999999983</v>
      </c>
      <c r="DF79" s="621">
        <f t="shared" si="65"/>
        <v>0.13376882890727027</v>
      </c>
      <c r="DG79" s="294">
        <v>8678.2669999999998</v>
      </c>
      <c r="DH79" s="602">
        <f t="shared" si="66"/>
        <v>897.26699999999983</v>
      </c>
      <c r="DI79" s="621">
        <f t="shared" si="67"/>
        <v>0.11531512659041251</v>
      </c>
      <c r="DJ79" s="294">
        <v>1898</v>
      </c>
      <c r="DK79" s="602">
        <f t="shared" si="68"/>
        <v>60</v>
      </c>
      <c r="DL79" s="621">
        <f t="shared" si="69"/>
        <v>3.2644178454842222E-2</v>
      </c>
      <c r="DM79" s="294">
        <v>1132.421</v>
      </c>
      <c r="DN79" s="602">
        <f t="shared" si="70"/>
        <v>4.4210000000000491</v>
      </c>
      <c r="DO79" s="621">
        <f t="shared" si="71"/>
        <v>3.9193262411347952E-3</v>
      </c>
      <c r="DP79" s="294">
        <v>199.27</v>
      </c>
      <c r="DQ79" s="602">
        <f t="shared" si="72"/>
        <v>-297.73</v>
      </c>
      <c r="DR79" s="621">
        <f t="shared" si="73"/>
        <v>-0.59905432595573449</v>
      </c>
      <c r="DS79" s="294">
        <v>3229.6910000000003</v>
      </c>
      <c r="DT79" s="602">
        <f t="shared" si="74"/>
        <v>-233.30899999999974</v>
      </c>
      <c r="DU79" s="621">
        <f t="shared" si="75"/>
        <v>-6.7371931850996172E-2</v>
      </c>
      <c r="DV79" s="294">
        <v>11907.958000000001</v>
      </c>
      <c r="DW79" s="602">
        <f t="shared" si="76"/>
        <v>663.95800000000054</v>
      </c>
      <c r="DX79" s="621">
        <f t="shared" si="77"/>
        <v>5.9049982212735726E-2</v>
      </c>
      <c r="DY79" s="294">
        <v>0</v>
      </c>
      <c r="DZ79" s="602">
        <f t="shared" si="78"/>
        <v>0</v>
      </c>
      <c r="EA79" s="621" t="e">
        <f t="shared" si="79"/>
        <v>#DIV/0!</v>
      </c>
      <c r="EB79" s="294">
        <v>0</v>
      </c>
      <c r="EC79" s="602">
        <f t="shared" si="80"/>
        <v>0</v>
      </c>
      <c r="ED79" s="621" t="e">
        <f t="shared" si="81"/>
        <v>#DIV/0!</v>
      </c>
      <c r="EE79" s="294">
        <v>716.98900000000003</v>
      </c>
      <c r="EF79" s="602">
        <f t="shared" si="82"/>
        <v>62.989000000000033</v>
      </c>
      <c r="EG79" s="621">
        <f t="shared" si="83"/>
        <v>9.63134556574924E-2</v>
      </c>
      <c r="EH79" s="294">
        <v>716.98900000000003</v>
      </c>
      <c r="EI79" s="602">
        <f t="shared" si="84"/>
        <v>62.989000000000033</v>
      </c>
      <c r="EJ79" s="621">
        <f t="shared" si="85"/>
        <v>9.63134556574924E-2</v>
      </c>
      <c r="EK79" s="294">
        <v>12624.947</v>
      </c>
      <c r="EL79" s="602">
        <f t="shared" si="86"/>
        <v>726.94700000000012</v>
      </c>
      <c r="EM79" s="621">
        <f t="shared" si="87"/>
        <v>6.1098251807026403E-2</v>
      </c>
    </row>
    <row r="80" spans="1:143" x14ac:dyDescent="0.3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44"/>
        <v>927</v>
      </c>
      <c r="CB80" s="621">
        <f t="shared" si="45"/>
        <v>8.6627417998317913E-2</v>
      </c>
      <c r="CC80" s="294">
        <v>12904</v>
      </c>
      <c r="CD80" s="602">
        <f t="shared" si="46"/>
        <v>1655</v>
      </c>
      <c r="CE80" s="621">
        <f t="shared" si="47"/>
        <v>0.14712418881678371</v>
      </c>
      <c r="CF80" s="294">
        <v>164342</v>
      </c>
      <c r="CG80" s="602">
        <f t="shared" si="48"/>
        <v>-16970</v>
      </c>
      <c r="CH80" s="621">
        <f t="shared" si="49"/>
        <v>-9.3595570067066716E-2</v>
      </c>
      <c r="CI80" s="294">
        <v>24454</v>
      </c>
      <c r="CJ80" s="602">
        <f t="shared" si="50"/>
        <v>3905</v>
      </c>
      <c r="CK80" s="621">
        <f t="shared" si="51"/>
        <v>0.19003357827631515</v>
      </c>
      <c r="CL80" s="294">
        <v>34390</v>
      </c>
      <c r="CM80" s="602">
        <f t="shared" si="52"/>
        <v>3658</v>
      </c>
      <c r="CN80" s="621">
        <f t="shared" si="53"/>
        <v>0.11902902512039568</v>
      </c>
      <c r="CO80" s="294">
        <v>42645</v>
      </c>
      <c r="CP80" s="602">
        <f t="shared" si="54"/>
        <v>5209</v>
      </c>
      <c r="CQ80" s="621">
        <f t="shared" si="55"/>
        <v>0.13914413933112513</v>
      </c>
      <c r="CR80" s="294">
        <v>101489</v>
      </c>
      <c r="CS80" s="602">
        <f t="shared" si="56"/>
        <v>12772</v>
      </c>
      <c r="CT80" s="621">
        <f t="shared" si="57"/>
        <v>0.143963389203873</v>
      </c>
      <c r="CU80" s="294">
        <v>265831</v>
      </c>
      <c r="CV80" s="602">
        <f t="shared" si="58"/>
        <v>-4198</v>
      </c>
      <c r="CW80" s="621">
        <f t="shared" si="59"/>
        <v>-1.5546478341215203E-2</v>
      </c>
      <c r="CX80" s="294">
        <v>48805</v>
      </c>
      <c r="CY80" s="602">
        <f t="shared" si="60"/>
        <v>5642</v>
      </c>
      <c r="CZ80" s="621">
        <f t="shared" si="61"/>
        <v>0.13071380580589856</v>
      </c>
      <c r="DA80" s="234">
        <v>37070</v>
      </c>
      <c r="DB80" s="602">
        <f t="shared" si="62"/>
        <v>2649</v>
      </c>
      <c r="DC80" s="621">
        <f t="shared" si="63"/>
        <v>7.6958833270387259E-2</v>
      </c>
      <c r="DD80" s="294">
        <v>32204</v>
      </c>
      <c r="DE80" s="602">
        <f t="shared" si="64"/>
        <v>2815</v>
      </c>
      <c r="DF80" s="621">
        <f t="shared" si="65"/>
        <v>9.5784136921977611E-2</v>
      </c>
      <c r="DG80" s="294">
        <v>118079</v>
      </c>
      <c r="DH80" s="602">
        <f t="shared" si="66"/>
        <v>11106</v>
      </c>
      <c r="DI80" s="621">
        <f t="shared" si="67"/>
        <v>0.10382059024239762</v>
      </c>
      <c r="DJ80" s="294">
        <v>22035</v>
      </c>
      <c r="DK80" s="602">
        <f t="shared" si="68"/>
        <v>-4650</v>
      </c>
      <c r="DL80" s="621">
        <f t="shared" si="69"/>
        <v>-0.17425519955030916</v>
      </c>
      <c r="DM80" s="294">
        <v>12195</v>
      </c>
      <c r="DN80" s="602">
        <f t="shared" si="70"/>
        <v>-3987</v>
      </c>
      <c r="DO80" s="621">
        <f t="shared" si="71"/>
        <v>-0.246384872080089</v>
      </c>
      <c r="DP80" s="294">
        <v>1169</v>
      </c>
      <c r="DQ80" s="602">
        <f t="shared" si="72"/>
        <v>-428</v>
      </c>
      <c r="DR80" s="621">
        <f t="shared" si="73"/>
        <v>-0.2680025046963056</v>
      </c>
      <c r="DS80" s="294">
        <v>35399</v>
      </c>
      <c r="DT80" s="602">
        <f t="shared" si="74"/>
        <v>-9065</v>
      </c>
      <c r="DU80" s="621">
        <f t="shared" si="75"/>
        <v>-0.20387279596977331</v>
      </c>
      <c r="DV80" s="294">
        <v>153478</v>
      </c>
      <c r="DW80" s="602">
        <f t="shared" si="76"/>
        <v>2041</v>
      </c>
      <c r="DX80" s="621">
        <f t="shared" si="77"/>
        <v>1.3477551721177783E-2</v>
      </c>
      <c r="DY80" s="294">
        <v>639</v>
      </c>
      <c r="DZ80" s="602">
        <f t="shared" si="78"/>
        <v>137</v>
      </c>
      <c r="EA80" s="621">
        <f t="shared" si="79"/>
        <v>0.27290836653386452</v>
      </c>
      <c r="EB80" s="294">
        <v>330</v>
      </c>
      <c r="EC80" s="602">
        <f t="shared" si="80"/>
        <v>-444</v>
      </c>
      <c r="ED80" s="621">
        <f t="shared" si="81"/>
        <v>-0.5736434108527132</v>
      </c>
      <c r="EE80" s="294">
        <v>9286</v>
      </c>
      <c r="EF80" s="602">
        <f t="shared" si="82"/>
        <v>-2342</v>
      </c>
      <c r="EG80" s="621">
        <f t="shared" si="83"/>
        <v>-0.20141038871689027</v>
      </c>
      <c r="EH80" s="294">
        <v>10255</v>
      </c>
      <c r="EI80" s="602">
        <f t="shared" si="84"/>
        <v>-2649</v>
      </c>
      <c r="EJ80" s="621">
        <f t="shared" si="85"/>
        <v>-0.20528518288902667</v>
      </c>
      <c r="EK80" s="294">
        <v>163733</v>
      </c>
      <c r="EL80" s="602">
        <f t="shared" si="86"/>
        <v>-609</v>
      </c>
      <c r="EM80" s="621">
        <f t="shared" si="87"/>
        <v>-3.7056869211765709E-3</v>
      </c>
    </row>
    <row r="81" spans="1:143" x14ac:dyDescent="0.3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44"/>
        <v>-284.97029140000086</v>
      </c>
      <c r="CB81" s="621">
        <f t="shared" si="45"/>
        <v>-1.5753292466846446E-2</v>
      </c>
      <c r="CC81" s="294">
        <v>38175.399999999994</v>
      </c>
      <c r="CD81" s="602">
        <f t="shared" si="46"/>
        <v>-13297.621291400006</v>
      </c>
      <c r="CE81" s="621">
        <f t="shared" si="47"/>
        <v>-0.25834157307610278</v>
      </c>
      <c r="CF81" s="294">
        <v>123591.62</v>
      </c>
      <c r="CG81" s="602">
        <f t="shared" si="48"/>
        <v>-27410.869722563744</v>
      </c>
      <c r="CH81" s="621">
        <f t="shared" si="49"/>
        <v>-0.18152594551868398</v>
      </c>
      <c r="CI81" s="294">
        <v>22663.4</v>
      </c>
      <c r="CJ81" s="602">
        <f t="shared" si="50"/>
        <v>8216.8120000000017</v>
      </c>
      <c r="CK81" s="621">
        <f t="shared" si="51"/>
        <v>0.56877180964806373</v>
      </c>
      <c r="CL81" s="294">
        <v>25130.400000000001</v>
      </c>
      <c r="CM81" s="602">
        <f t="shared" si="52"/>
        <v>10559.890000000001</v>
      </c>
      <c r="CN81" s="621">
        <f t="shared" si="53"/>
        <v>0.72474402062796717</v>
      </c>
      <c r="CO81" s="294">
        <v>27229.600000000002</v>
      </c>
      <c r="CP81" s="602">
        <f t="shared" si="54"/>
        <v>12064.244000000002</v>
      </c>
      <c r="CQ81" s="621">
        <f t="shared" si="55"/>
        <v>0.79551340568595963</v>
      </c>
      <c r="CR81" s="294">
        <v>75023.400000000009</v>
      </c>
      <c r="CS81" s="602">
        <f t="shared" si="56"/>
        <v>30840.946000000011</v>
      </c>
      <c r="CT81" s="621">
        <f t="shared" si="57"/>
        <v>0.69803605748109898</v>
      </c>
      <c r="CU81" s="294">
        <v>198615.02000000002</v>
      </c>
      <c r="CV81" s="602">
        <f t="shared" si="58"/>
        <v>3430.0762774362811</v>
      </c>
      <c r="CW81" s="621">
        <f t="shared" si="59"/>
        <v>1.7573467563726627E-2</v>
      </c>
      <c r="CX81" s="294">
        <v>34835.700000000004</v>
      </c>
      <c r="CY81" s="602">
        <f t="shared" si="60"/>
        <v>18678.500000000004</v>
      </c>
      <c r="CZ81" s="621">
        <f t="shared" si="61"/>
        <v>1.1560480776372146</v>
      </c>
      <c r="DA81" s="80">
        <v>21274</v>
      </c>
      <c r="DB81" s="602">
        <f t="shared" si="62"/>
        <v>5866.5800000000017</v>
      </c>
      <c r="DC81" s="621">
        <f t="shared" si="63"/>
        <v>0.38076329456846131</v>
      </c>
      <c r="DD81" s="294">
        <v>17547</v>
      </c>
      <c r="DE81" s="602">
        <f t="shared" si="64"/>
        <v>2470.4000000000015</v>
      </c>
      <c r="DF81" s="621">
        <f t="shared" si="65"/>
        <v>0.16385657243675641</v>
      </c>
      <c r="DG81" s="294">
        <v>73656.700000000012</v>
      </c>
      <c r="DH81" s="602">
        <f t="shared" si="66"/>
        <v>27015.48000000001</v>
      </c>
      <c r="DI81" s="621">
        <f t="shared" si="67"/>
        <v>0.57921898269384908</v>
      </c>
      <c r="DJ81" s="294">
        <v>17922</v>
      </c>
      <c r="DK81" s="602">
        <f t="shared" si="68"/>
        <v>3965.5</v>
      </c>
      <c r="DL81" s="621">
        <f t="shared" si="69"/>
        <v>0.28413284132841327</v>
      </c>
      <c r="DM81" s="294">
        <v>13784</v>
      </c>
      <c r="DN81" s="602">
        <f t="shared" si="70"/>
        <v>17.200000000000728</v>
      </c>
      <c r="DO81" s="621">
        <f t="shared" si="71"/>
        <v>1.2493825725659361E-3</v>
      </c>
      <c r="DP81" s="294">
        <v>9211.7000000000007</v>
      </c>
      <c r="DQ81" s="602">
        <f t="shared" si="72"/>
        <v>-1844.8999999999996</v>
      </c>
      <c r="DR81" s="621">
        <f t="shared" si="73"/>
        <v>-0.1668596132626666</v>
      </c>
      <c r="DS81" s="294">
        <v>40917.699999999997</v>
      </c>
      <c r="DT81" s="602">
        <f t="shared" si="74"/>
        <v>2137.7999999999956</v>
      </c>
      <c r="DU81" s="621">
        <f t="shared" si="75"/>
        <v>5.5126495942485552E-2</v>
      </c>
      <c r="DV81" s="294">
        <v>95890.7</v>
      </c>
      <c r="DW81" s="602">
        <f t="shared" si="76"/>
        <v>10469.580000000002</v>
      </c>
      <c r="DX81" s="621">
        <f t="shared" si="77"/>
        <v>0.12256430259870162</v>
      </c>
      <c r="DY81" s="294">
        <v>9196</v>
      </c>
      <c r="DZ81" s="602">
        <f t="shared" si="78"/>
        <v>-251.39999999999964</v>
      </c>
      <c r="EA81" s="621">
        <f t="shared" si="79"/>
        <v>-2.6610496009484053E-2</v>
      </c>
      <c r="EB81" s="294">
        <v>17026</v>
      </c>
      <c r="EC81" s="602">
        <f t="shared" si="80"/>
        <v>6102.6</v>
      </c>
      <c r="ED81" s="621">
        <f t="shared" si="81"/>
        <v>0.5586722082867972</v>
      </c>
      <c r="EE81" s="294">
        <v>14042</v>
      </c>
      <c r="EF81" s="602">
        <f t="shared" si="82"/>
        <v>-3762.5999999999985</v>
      </c>
      <c r="EG81" s="621">
        <f t="shared" si="83"/>
        <v>-0.21132740977050868</v>
      </c>
      <c r="EH81" s="294">
        <v>40264</v>
      </c>
      <c r="EI81" s="602">
        <f t="shared" si="84"/>
        <v>2088.6000000000058</v>
      </c>
      <c r="EJ81" s="621">
        <f t="shared" si="85"/>
        <v>5.4710625166992516E-2</v>
      </c>
      <c r="EK81" s="294">
        <v>136154.70000000001</v>
      </c>
      <c r="EL81" s="602">
        <f t="shared" si="86"/>
        <v>12563.080000000016</v>
      </c>
      <c r="EM81" s="621">
        <f t="shared" si="87"/>
        <v>0.10164993387092115</v>
      </c>
    </row>
    <row r="82" spans="1:143" x14ac:dyDescent="0.3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44"/>
        <v>720.99933559999954</v>
      </c>
      <c r="CB82" s="621">
        <f t="shared" si="45"/>
        <v>0.13371945346647079</v>
      </c>
      <c r="CC82" s="294">
        <v>16916.36</v>
      </c>
      <c r="CD82" s="602">
        <f t="shared" si="46"/>
        <v>468.48033560000113</v>
      </c>
      <c r="CE82" s="621">
        <f t="shared" si="47"/>
        <v>2.8482719059161523E-2</v>
      </c>
      <c r="CF82" s="294">
        <v>52099.119999999995</v>
      </c>
      <c r="CG82" s="602">
        <f t="shared" si="48"/>
        <v>-1527.1507459802378</v>
      </c>
      <c r="CH82" s="621">
        <f t="shared" si="49"/>
        <v>-2.8477660757245764E-2</v>
      </c>
      <c r="CI82" s="294">
        <v>6661.8</v>
      </c>
      <c r="CJ82" s="602">
        <f t="shared" si="50"/>
        <v>1111.0100000000002</v>
      </c>
      <c r="CK82" s="621">
        <f t="shared" si="51"/>
        <v>0.2001534916651504</v>
      </c>
      <c r="CL82" s="294">
        <v>6833.7</v>
      </c>
      <c r="CM82" s="602">
        <f t="shared" si="52"/>
        <v>872.85999999999967</v>
      </c>
      <c r="CN82" s="621">
        <f t="shared" si="53"/>
        <v>0.14643238201327324</v>
      </c>
      <c r="CO82" s="294">
        <v>6986.6</v>
      </c>
      <c r="CP82" s="602">
        <f t="shared" si="54"/>
        <v>793.70900000000074</v>
      </c>
      <c r="CQ82" s="621">
        <f t="shared" si="55"/>
        <v>0.12816453575559472</v>
      </c>
      <c r="CR82" s="294">
        <v>20482.099999999999</v>
      </c>
      <c r="CS82" s="602">
        <f t="shared" si="56"/>
        <v>2777.5789999999979</v>
      </c>
      <c r="CT82" s="621">
        <f t="shared" si="57"/>
        <v>0.1568852950045922</v>
      </c>
      <c r="CU82" s="294">
        <v>72581.22</v>
      </c>
      <c r="CV82" s="602">
        <f t="shared" si="58"/>
        <v>1250.4282540197601</v>
      </c>
      <c r="CW82" s="621">
        <f t="shared" si="59"/>
        <v>1.7529992635897336E-2</v>
      </c>
      <c r="CX82" s="294">
        <v>11473.7</v>
      </c>
      <c r="CY82" s="602">
        <f t="shared" si="60"/>
        <v>5345.5000000000009</v>
      </c>
      <c r="CZ82" s="621">
        <f t="shared" si="61"/>
        <v>0.87227897261838727</v>
      </c>
      <c r="DA82" s="294">
        <v>7333</v>
      </c>
      <c r="DB82" s="602">
        <f t="shared" si="62"/>
        <v>1749.1400000000003</v>
      </c>
      <c r="DC82" s="621">
        <f t="shared" si="63"/>
        <v>0.31324925768196199</v>
      </c>
      <c r="DD82" s="294">
        <v>7814</v>
      </c>
      <c r="DE82" s="602">
        <f t="shared" si="64"/>
        <v>1565.8000000000002</v>
      </c>
      <c r="DF82" s="621">
        <f t="shared" si="65"/>
        <v>0.25060017284978076</v>
      </c>
      <c r="DG82" s="294">
        <v>26620.7</v>
      </c>
      <c r="DH82" s="602">
        <f t="shared" si="66"/>
        <v>8660.4400000000023</v>
      </c>
      <c r="DI82" s="621">
        <f t="shared" si="67"/>
        <v>0.48220014632304897</v>
      </c>
      <c r="DJ82" s="294">
        <v>7044</v>
      </c>
      <c r="DK82" s="602">
        <f t="shared" si="68"/>
        <v>1299.8999999999996</v>
      </c>
      <c r="DL82" s="621">
        <f t="shared" si="69"/>
        <v>0.22630177051235173</v>
      </c>
      <c r="DM82" s="294">
        <v>6437</v>
      </c>
      <c r="DN82" s="602">
        <f t="shared" si="70"/>
        <v>613.69999999999982</v>
      </c>
      <c r="DO82" s="621">
        <f t="shared" si="71"/>
        <v>0.10538697989112698</v>
      </c>
      <c r="DP82" s="294">
        <v>5766.7</v>
      </c>
      <c r="DQ82" s="602">
        <f t="shared" si="72"/>
        <v>111.59999999999945</v>
      </c>
      <c r="DR82" s="621">
        <f t="shared" si="73"/>
        <v>1.9734399038036365E-2</v>
      </c>
      <c r="DS82" s="294">
        <v>19247.7</v>
      </c>
      <c r="DT82" s="602">
        <f t="shared" si="74"/>
        <v>2025.2000000000007</v>
      </c>
      <c r="DU82" s="621">
        <f t="shared" si="75"/>
        <v>0.11759036144578318</v>
      </c>
      <c r="DV82" s="294">
        <v>40522.699999999997</v>
      </c>
      <c r="DW82" s="602">
        <f t="shared" si="76"/>
        <v>5339.9400000000023</v>
      </c>
      <c r="DX82" s="621">
        <f t="shared" si="77"/>
        <v>0.15177717723112125</v>
      </c>
      <c r="DY82" s="294">
        <v>5550</v>
      </c>
      <c r="DZ82" s="602">
        <f t="shared" si="78"/>
        <v>149.02000000000044</v>
      </c>
      <c r="EA82" s="621">
        <f t="shared" si="79"/>
        <v>2.7591288988294799E-2</v>
      </c>
      <c r="EB82" s="294">
        <v>5570</v>
      </c>
      <c r="EC82" s="602">
        <f t="shared" si="80"/>
        <v>167.5</v>
      </c>
      <c r="ED82" s="621">
        <f t="shared" si="81"/>
        <v>3.1004164738546967E-2</v>
      </c>
      <c r="EE82" s="294">
        <v>6047</v>
      </c>
      <c r="EF82" s="602">
        <f t="shared" si="82"/>
        <v>-65.880000000000109</v>
      </c>
      <c r="EG82" s="621">
        <f t="shared" si="83"/>
        <v>-1.0777244114067363E-2</v>
      </c>
      <c r="EH82" s="294">
        <v>17167</v>
      </c>
      <c r="EI82" s="602">
        <f t="shared" si="84"/>
        <v>250.63999999999942</v>
      </c>
      <c r="EJ82" s="621">
        <f t="shared" si="85"/>
        <v>1.4816426228810419E-2</v>
      </c>
      <c r="EK82" s="294">
        <v>57689.7</v>
      </c>
      <c r="EL82" s="602">
        <f t="shared" si="86"/>
        <v>5590.5800000000017</v>
      </c>
      <c r="EM82" s="621">
        <f t="shared" si="87"/>
        <v>0.1073066109369986</v>
      </c>
    </row>
    <row r="83" spans="1:143" x14ac:dyDescent="0.3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44"/>
        <v>-990.93967499999962</v>
      </c>
      <c r="CB83" s="621">
        <f t="shared" si="45"/>
        <v>-0.13536466248210716</v>
      </c>
      <c r="CC83" s="294">
        <v>7812.8899999999994</v>
      </c>
      <c r="CD83" s="602">
        <f t="shared" si="46"/>
        <v>-14807.949675</v>
      </c>
      <c r="CE83" s="621">
        <f t="shared" si="47"/>
        <v>-0.65461538509401063</v>
      </c>
      <c r="CF83" s="294">
        <v>21676.86</v>
      </c>
      <c r="CG83" s="602">
        <f t="shared" si="48"/>
        <v>-26997.061062799999</v>
      </c>
      <c r="CH83" s="621">
        <f t="shared" si="49"/>
        <v>-0.55465145345426126</v>
      </c>
      <c r="CI83" s="294">
        <v>9645.1</v>
      </c>
      <c r="CJ83" s="602">
        <f t="shared" si="50"/>
        <v>6906.8540000000003</v>
      </c>
      <c r="CK83" s="621">
        <f t="shared" si="51"/>
        <v>2.5223643164273772</v>
      </c>
      <c r="CL83" s="294">
        <v>11960.2</v>
      </c>
      <c r="CM83" s="602">
        <f t="shared" si="52"/>
        <v>9685.35</v>
      </c>
      <c r="CN83" s="621">
        <f t="shared" si="53"/>
        <v>4.2575774226872101</v>
      </c>
      <c r="CO83" s="294">
        <v>13167.2</v>
      </c>
      <c r="CP83" s="602">
        <f t="shared" si="54"/>
        <v>11343.325000000001</v>
      </c>
      <c r="CQ83" s="621">
        <f t="shared" si="55"/>
        <v>6.2193543965458167</v>
      </c>
      <c r="CR83" s="294">
        <v>34772.5</v>
      </c>
      <c r="CS83" s="602">
        <f t="shared" si="56"/>
        <v>27935.528999999999</v>
      </c>
      <c r="CT83" s="621">
        <f t="shared" si="57"/>
        <v>4.0859510739478049</v>
      </c>
      <c r="CU83" s="294">
        <v>56449.36</v>
      </c>
      <c r="CV83" s="602">
        <f t="shared" si="58"/>
        <v>938.46793720000278</v>
      </c>
      <c r="CW83" s="621">
        <f t="shared" si="59"/>
        <v>1.6906014339281471E-2</v>
      </c>
      <c r="CX83" s="294">
        <v>16031.7</v>
      </c>
      <c r="CY83" s="602">
        <f t="shared" si="60"/>
        <v>13688.7</v>
      </c>
      <c r="CZ83" s="621">
        <f t="shared" si="61"/>
        <v>5.842381562099872</v>
      </c>
      <c r="DA83" s="294">
        <v>7630</v>
      </c>
      <c r="DB83" s="602">
        <f t="shared" si="62"/>
        <v>4937.63</v>
      </c>
      <c r="DC83" s="621">
        <f t="shared" si="63"/>
        <v>1.8339344146606893</v>
      </c>
      <c r="DD83" s="294">
        <v>3568</v>
      </c>
      <c r="DE83" s="602">
        <f t="shared" si="64"/>
        <v>959.90000000000009</v>
      </c>
      <c r="DF83" s="621">
        <f t="shared" si="65"/>
        <v>0.36804570376902729</v>
      </c>
      <c r="DG83" s="294">
        <v>27229.7</v>
      </c>
      <c r="DH83" s="602">
        <f t="shared" si="66"/>
        <v>19586.230000000003</v>
      </c>
      <c r="DI83" s="621">
        <f t="shared" si="67"/>
        <v>2.5624788217916739</v>
      </c>
      <c r="DJ83" s="294">
        <v>5293</v>
      </c>
      <c r="DK83" s="602">
        <f t="shared" si="68"/>
        <v>2786.1</v>
      </c>
      <c r="DL83" s="621">
        <f t="shared" si="69"/>
        <v>1.111372611592006</v>
      </c>
      <c r="DM83" s="294">
        <v>2180</v>
      </c>
      <c r="DN83" s="602">
        <f t="shared" si="70"/>
        <v>-289.30000000000018</v>
      </c>
      <c r="DO83" s="621">
        <f t="shared" si="71"/>
        <v>-0.11715870894585517</v>
      </c>
      <c r="DP83" s="294">
        <v>6</v>
      </c>
      <c r="DQ83" s="602">
        <f t="shared" si="72"/>
        <v>-1238.3</v>
      </c>
      <c r="DR83" s="621">
        <f t="shared" si="73"/>
        <v>-0.99517801173350473</v>
      </c>
      <c r="DS83" s="294">
        <v>7479</v>
      </c>
      <c r="DT83" s="602">
        <f t="shared" si="74"/>
        <v>1258.5</v>
      </c>
      <c r="DU83" s="621">
        <f t="shared" si="75"/>
        <v>0.20231492645285748</v>
      </c>
      <c r="DV83" s="294">
        <v>21020</v>
      </c>
      <c r="DW83" s="602">
        <f t="shared" si="76"/>
        <v>7156.0300000000007</v>
      </c>
      <c r="DX83" s="621">
        <f t="shared" si="77"/>
        <v>0.51616023404551514</v>
      </c>
      <c r="DY83" s="294">
        <v>172</v>
      </c>
      <c r="DZ83" s="602">
        <f t="shared" si="78"/>
        <v>-18.909999999999997</v>
      </c>
      <c r="EA83" s="621">
        <f t="shared" si="79"/>
        <v>-9.9051909276622482E-2</v>
      </c>
      <c r="EB83" s="294">
        <v>7153</v>
      </c>
      <c r="EC83" s="602">
        <f t="shared" si="80"/>
        <v>5860.6</v>
      </c>
      <c r="ED83" s="621">
        <f t="shared" si="81"/>
        <v>4.5346641906530483</v>
      </c>
      <c r="EE83" s="294">
        <v>2774</v>
      </c>
      <c r="EF83" s="602">
        <f t="shared" si="82"/>
        <v>-3555.58</v>
      </c>
      <c r="EG83" s="621">
        <f t="shared" si="83"/>
        <v>-0.56174027344626343</v>
      </c>
      <c r="EH83" s="294">
        <v>10099</v>
      </c>
      <c r="EI83" s="602">
        <f t="shared" si="84"/>
        <v>2286.1100000000006</v>
      </c>
      <c r="EJ83" s="621">
        <f t="shared" si="85"/>
        <v>0.29260747303494622</v>
      </c>
      <c r="EK83" s="294">
        <v>31119</v>
      </c>
      <c r="EL83" s="602">
        <f t="shared" si="86"/>
        <v>9442.14</v>
      </c>
      <c r="EM83" s="621">
        <f t="shared" si="87"/>
        <v>0.43558615039263066</v>
      </c>
    </row>
    <row r="84" spans="1:143" x14ac:dyDescent="0.3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44"/>
        <v>-15.029951999999867</v>
      </c>
      <c r="CB84" s="621">
        <f t="shared" si="45"/>
        <v>-2.795141707285927E-3</v>
      </c>
      <c r="CC84" s="294">
        <v>13446.15</v>
      </c>
      <c r="CD84" s="602">
        <f t="shared" si="46"/>
        <v>1041.8480479999998</v>
      </c>
      <c r="CE84" s="621">
        <f t="shared" si="47"/>
        <v>8.399086478477881E-2</v>
      </c>
      <c r="CF84" s="294">
        <v>49815.64</v>
      </c>
      <c r="CG84" s="602">
        <f t="shared" si="48"/>
        <v>1113.3420862164858</v>
      </c>
      <c r="CH84" s="621">
        <f t="shared" si="49"/>
        <v>2.2860155144782041E-2</v>
      </c>
      <c r="CI84" s="294">
        <v>6356.5</v>
      </c>
      <c r="CJ84" s="602">
        <f t="shared" si="50"/>
        <v>198.94800000000032</v>
      </c>
      <c r="CK84" s="621">
        <f t="shared" si="51"/>
        <v>3.2309593162997294E-2</v>
      </c>
      <c r="CL84" s="294">
        <v>6336.5</v>
      </c>
      <c r="CM84" s="602">
        <f t="shared" si="52"/>
        <v>1.680000000000291</v>
      </c>
      <c r="CN84" s="621">
        <f t="shared" si="53"/>
        <v>2.6520090547170895E-4</v>
      </c>
      <c r="CO84" s="294">
        <v>7075.8</v>
      </c>
      <c r="CP84" s="602">
        <f t="shared" si="54"/>
        <v>-72.789999999999964</v>
      </c>
      <c r="CQ84" s="621">
        <f t="shared" si="55"/>
        <v>-1.0182427583621379E-2</v>
      </c>
      <c r="CR84" s="294">
        <v>19768.8</v>
      </c>
      <c r="CS84" s="602">
        <f t="shared" si="56"/>
        <v>127.83799999999974</v>
      </c>
      <c r="CT84" s="621">
        <f t="shared" si="57"/>
        <v>6.5087443272890469E-3</v>
      </c>
      <c r="CU84" s="294">
        <v>69584.44</v>
      </c>
      <c r="CV84" s="602">
        <f t="shared" si="58"/>
        <v>1241.1800862164819</v>
      </c>
      <c r="CW84" s="621">
        <f t="shared" si="59"/>
        <v>1.8160972827199889E-2</v>
      </c>
      <c r="CX84" s="294">
        <v>7330.3</v>
      </c>
      <c r="CY84" s="602">
        <f t="shared" si="60"/>
        <v>-350.80000000000018</v>
      </c>
      <c r="CZ84" s="621">
        <f t="shared" si="61"/>
        <v>-4.5670541979664393E-2</v>
      </c>
      <c r="DA84" s="294">
        <v>6311</v>
      </c>
      <c r="DB84" s="602">
        <f t="shared" si="62"/>
        <v>-820.1899999999996</v>
      </c>
      <c r="DC84" s="621">
        <f t="shared" si="63"/>
        <v>-0.11501446462652092</v>
      </c>
      <c r="DD84" s="294">
        <v>6165</v>
      </c>
      <c r="DE84" s="602">
        <f t="shared" si="64"/>
        <v>-55.300000000000182</v>
      </c>
      <c r="DF84" s="621">
        <f t="shared" si="65"/>
        <v>-8.8902464511358258E-3</v>
      </c>
      <c r="DG84" s="294">
        <v>19806.3</v>
      </c>
      <c r="DH84" s="602">
        <f t="shared" si="66"/>
        <v>-1226.2900000000009</v>
      </c>
      <c r="DI84" s="621">
        <f t="shared" si="67"/>
        <v>-5.8304279216206886E-2</v>
      </c>
      <c r="DJ84" s="294">
        <v>5585</v>
      </c>
      <c r="DK84" s="602">
        <f t="shared" si="68"/>
        <v>-120.5</v>
      </c>
      <c r="DL84" s="621">
        <f t="shared" si="69"/>
        <v>-2.1119971956883709E-2</v>
      </c>
      <c r="DM84" s="294">
        <v>5167</v>
      </c>
      <c r="DN84" s="602">
        <f t="shared" si="70"/>
        <v>-307.19999999999982</v>
      </c>
      <c r="DO84" s="621">
        <f t="shared" si="71"/>
        <v>-5.6117788900661256E-2</v>
      </c>
      <c r="DP84" s="294">
        <v>3439</v>
      </c>
      <c r="DQ84" s="602">
        <f t="shared" si="72"/>
        <v>-718.19999999999982</v>
      </c>
      <c r="DR84" s="621">
        <f t="shared" si="73"/>
        <v>-0.17276051188299812</v>
      </c>
      <c r="DS84" s="294">
        <v>14191</v>
      </c>
      <c r="DT84" s="602">
        <f t="shared" si="74"/>
        <v>-1145.8999999999996</v>
      </c>
      <c r="DU84" s="621">
        <f t="shared" si="75"/>
        <v>-7.4715229283623133E-2</v>
      </c>
      <c r="DV84" s="294">
        <v>34348</v>
      </c>
      <c r="DW84" s="602">
        <f t="shared" si="76"/>
        <v>-2021.489999999998</v>
      </c>
      <c r="DX84" s="621">
        <f t="shared" si="77"/>
        <v>-5.5582027683093664E-2</v>
      </c>
      <c r="DY84" s="294">
        <v>3474</v>
      </c>
      <c r="DZ84" s="602">
        <f t="shared" si="78"/>
        <v>-381.51000000000022</v>
      </c>
      <c r="EA84" s="621">
        <f t="shared" si="79"/>
        <v>-9.8951889633278139E-2</v>
      </c>
      <c r="EB84" s="294">
        <v>4303</v>
      </c>
      <c r="EC84" s="602">
        <f t="shared" si="80"/>
        <v>74.5</v>
      </c>
      <c r="ED84" s="621">
        <f t="shared" si="81"/>
        <v>1.7618540853730637E-2</v>
      </c>
      <c r="EE84" s="294">
        <v>5221</v>
      </c>
      <c r="EF84" s="602">
        <f t="shared" si="82"/>
        <v>-141.14000000000033</v>
      </c>
      <c r="EG84" s="621">
        <f t="shared" si="83"/>
        <v>-2.632158056298424E-2</v>
      </c>
      <c r="EH84" s="294">
        <v>12998</v>
      </c>
      <c r="EI84" s="602">
        <f t="shared" si="84"/>
        <v>-448.14999999999964</v>
      </c>
      <c r="EJ84" s="621">
        <f t="shared" si="85"/>
        <v>-3.3329242943147271E-2</v>
      </c>
      <c r="EK84" s="294">
        <v>47346</v>
      </c>
      <c r="EL84" s="602">
        <f t="shared" si="86"/>
        <v>-2469.6399999999994</v>
      </c>
      <c r="EM84" s="621">
        <f t="shared" si="87"/>
        <v>-4.9575595134379473E-2</v>
      </c>
    </row>
    <row r="85" spans="1:143" x14ac:dyDescent="0.3">
      <c r="BW85" s="85"/>
      <c r="BX85" s="85"/>
      <c r="CA85" s="85"/>
      <c r="CD85" s="85"/>
      <c r="CG85" s="85"/>
      <c r="CJ85" s="85"/>
    </row>
    <row r="89" spans="1:143" x14ac:dyDescent="0.3">
      <c r="BW89" s="230"/>
      <c r="BX89" s="230"/>
      <c r="CA89" s="230"/>
      <c r="CD89" s="230"/>
      <c r="CG89" s="230"/>
      <c r="CJ89" s="230"/>
    </row>
    <row r="97" spans="75:88" x14ac:dyDescent="0.3">
      <c r="BW97" s="230"/>
      <c r="BX97" s="230"/>
      <c r="CA97" s="230"/>
      <c r="CD97" s="230"/>
      <c r="CG97" s="230"/>
      <c r="CJ97" s="230"/>
    </row>
    <row r="98" spans="75:88" x14ac:dyDescent="0.3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</vt:lpstr>
      <vt:lpstr>11.2 Тариф на э.э ДГК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 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Ветвинский Андрей Олегович</cp:lastModifiedBy>
  <cp:lastPrinted>2012-07-20T07:04:19Z</cp:lastPrinted>
  <dcterms:created xsi:type="dcterms:W3CDTF">2011-04-13T14:11:57Z</dcterms:created>
  <dcterms:modified xsi:type="dcterms:W3CDTF">2015-10-23T13:44:15Z</dcterms:modified>
</cp:coreProperties>
</file>